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ljansen\projects\pypsa-rsa-sec\config\"/>
    </mc:Choice>
  </mc:AlternateContent>
  <xr:revisionPtr revIDLastSave="0" documentId="13_ncr:1_{085F25BF-D94C-4848-BA1A-CDACEA6DF1C7}" xr6:coauthVersionLast="47" xr6:coauthVersionMax="47" xr10:uidLastSave="{00000000-0000-0000-0000-000000000000}"/>
  <bookViews>
    <workbookView xWindow="-28920" yWindow="-120" windowWidth="29040" windowHeight="17520" tabRatio="878" activeTab="1" xr2:uid="{00000000-000D-0000-FFFF-FFFF00000000}"/>
  </bookViews>
  <sheets>
    <sheet name="model_setup" sheetId="1" r:id="rId1"/>
    <sheet name="fixed_conventional" sheetId="2" r:id="rId2"/>
    <sheet name="fixed_renewables" sheetId="3" r:id="rId3"/>
    <sheet name="extendable_max_build" sheetId="4" r:id="rId4"/>
    <sheet name="extendable_min_build" sheetId="5" r:id="rId5"/>
    <sheet name="extendable_parameters" sheetId="16" r:id="rId6"/>
    <sheet name="operational_limits" sheetId="7" r:id="rId7"/>
    <sheet name="outage_profiles" sheetId="8" r:id="rId8"/>
    <sheet name="projected_parameters" sheetId="9" r:id="rId9"/>
    <sheet name="projected_exports" sheetId="14" r:id="rId10"/>
    <sheet name="carriers" sheetId="10" r:id="rId11"/>
    <sheet name="archive" sheetId="11" r:id="rId12"/>
  </sheets>
  <definedNames>
    <definedName name="_xlnm._FilterDatabase" localSheetId="11" hidden="1">archive!$A$1:$AC$219</definedName>
    <definedName name="_xlnm._FilterDatabase" localSheetId="3" hidden="1">extendable_max_build!$A$1:$E$590</definedName>
    <definedName name="_xlnm._FilterDatabase" localSheetId="4" hidden="1">extendable_min_build!$A$1:$E$515</definedName>
    <definedName name="_xlnm._FilterDatabase" localSheetId="5" hidden="1">extendable_parameters!$A$1:$M$258</definedName>
    <definedName name="_xlnm._FilterDatabase" localSheetId="1" hidden="1">fixed_conventional!$A$1:$AG$283</definedName>
    <definedName name="_xlnm._FilterDatabase" localSheetId="2" hidden="1">fixed_renewables!$A$1:$P$152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2" i="1" l="1"/>
  <c r="J41" i="1"/>
  <c r="M39" i="1"/>
  <c r="M36" i="1"/>
  <c r="M26" i="1"/>
  <c r="M23" i="1"/>
  <c r="O38" i="1"/>
  <c r="M38" i="1" s="1"/>
  <c r="O35" i="1"/>
  <c r="M35" i="1" s="1"/>
  <c r="O25" i="1"/>
  <c r="M25" i="1" s="1"/>
  <c r="O22" i="1"/>
  <c r="M22" i="1" s="1"/>
  <c r="E4" i="14"/>
  <c r="E3" i="14"/>
  <c r="F6" i="14"/>
  <c r="G6" i="14" s="1"/>
  <c r="E7" i="14"/>
  <c r="AH351" i="5" l="1"/>
  <c r="AH251" i="5"/>
  <c r="E8" i="14"/>
  <c r="F8" i="14"/>
  <c r="Q342" i="4"/>
  <c r="R342" i="4" s="1"/>
  <c r="S342" i="4" s="1"/>
  <c r="T342" i="4" s="1"/>
  <c r="U342" i="4" s="1"/>
  <c r="V342" i="4" s="1"/>
  <c r="W342" i="4" s="1"/>
  <c r="X342" i="4" s="1"/>
  <c r="Y342" i="4" s="1"/>
  <c r="Z342" i="4" s="1"/>
  <c r="AA342" i="4" s="1"/>
  <c r="AB342" i="4" s="1"/>
  <c r="AC342" i="4" s="1"/>
  <c r="AD342" i="4" s="1"/>
  <c r="AE342" i="4" s="1"/>
  <c r="AF342" i="4" s="1"/>
  <c r="AG342" i="4" s="1"/>
  <c r="AH342" i="4" s="1"/>
  <c r="AI342" i="4" s="1"/>
  <c r="AJ342" i="4" s="1"/>
  <c r="AK342" i="4" s="1"/>
  <c r="K509" i="4"/>
  <c r="L509" i="4" s="1"/>
  <c r="M509" i="4" s="1"/>
  <c r="N509" i="4" s="1"/>
  <c r="O509" i="4" s="1"/>
  <c r="P509" i="4" s="1"/>
  <c r="Q509" i="4" s="1"/>
  <c r="R509" i="4" s="1"/>
  <c r="S509" i="4" s="1"/>
  <c r="T509" i="4" s="1"/>
  <c r="U509" i="4" s="1"/>
  <c r="V509" i="4" s="1"/>
  <c r="W509" i="4" s="1"/>
  <c r="X509" i="4" s="1"/>
  <c r="Y509" i="4" s="1"/>
  <c r="Z509" i="4" s="1"/>
  <c r="AA509" i="4" s="1"/>
  <c r="AB509" i="4" s="1"/>
  <c r="AC509" i="4" s="1"/>
  <c r="AD509" i="4" s="1"/>
  <c r="AE509" i="4" s="1"/>
  <c r="AF509" i="4" s="1"/>
  <c r="AG509" i="4" s="1"/>
  <c r="AH509" i="4" s="1"/>
  <c r="AI509" i="4" s="1"/>
  <c r="AJ509" i="4" s="1"/>
  <c r="AK509" i="4" s="1"/>
  <c r="G8" i="14" l="1"/>
  <c r="F7" i="14"/>
  <c r="K518" i="4"/>
  <c r="L518" i="4" s="1"/>
  <c r="Q522" i="4"/>
  <c r="R522" i="4" s="1"/>
  <c r="S522" i="4" s="1"/>
  <c r="T522" i="4" s="1"/>
  <c r="U522" i="4" s="1"/>
  <c r="V522" i="4" s="1"/>
  <c r="W522" i="4" s="1"/>
  <c r="X522" i="4" s="1"/>
  <c r="Y522" i="4" s="1"/>
  <c r="Z522" i="4" s="1"/>
  <c r="AA522" i="4" s="1"/>
  <c r="AB522" i="4" s="1"/>
  <c r="AC522" i="4" s="1"/>
  <c r="AD522" i="4" s="1"/>
  <c r="AE522" i="4" s="1"/>
  <c r="AF522" i="4" s="1"/>
  <c r="AG522" i="4" s="1"/>
  <c r="AH522" i="4" s="1"/>
  <c r="AI522" i="4" s="1"/>
  <c r="AJ522" i="4" s="1"/>
  <c r="AK522" i="4" s="1"/>
  <c r="H521" i="4"/>
  <c r="H522" i="4" s="1"/>
  <c r="H523" i="4" s="1"/>
  <c r="H524" i="4" s="1"/>
  <c r="H525" i="4" s="1"/>
  <c r="G521" i="4"/>
  <c r="G522" i="4" s="1"/>
  <c r="G523" i="4" s="1"/>
  <c r="G524" i="4" s="1"/>
  <c r="G525" i="4" s="1"/>
  <c r="F521" i="4"/>
  <c r="F522" i="4" s="1"/>
  <c r="F523" i="4" s="1"/>
  <c r="F524" i="4" s="1"/>
  <c r="F525" i="4" s="1"/>
  <c r="J40" i="1"/>
  <c r="J39" i="1"/>
  <c r="J38" i="1"/>
  <c r="J37" i="1"/>
  <c r="J36" i="1"/>
  <c r="J35" i="1"/>
  <c r="M518" i="4" l="1"/>
  <c r="N518" i="4" s="1"/>
  <c r="O518" i="4" s="1"/>
  <c r="P518" i="4" s="1"/>
  <c r="Q518" i="4" s="1"/>
  <c r="R518" i="4" s="1"/>
  <c r="S518" i="4" s="1"/>
  <c r="T518" i="4" s="1"/>
  <c r="U518" i="4" s="1"/>
  <c r="V518" i="4" s="1"/>
  <c r="W518" i="4" s="1"/>
  <c r="X518" i="4" s="1"/>
  <c r="Y518" i="4" s="1"/>
  <c r="Z518" i="4" s="1"/>
  <c r="AA518" i="4" s="1"/>
  <c r="AB518" i="4" s="1"/>
  <c r="AC518" i="4" s="1"/>
  <c r="AD518" i="4" s="1"/>
  <c r="AE518" i="4" s="1"/>
  <c r="AF518" i="4" s="1"/>
  <c r="AG518" i="4" s="1"/>
  <c r="AH518" i="4" s="1"/>
  <c r="AI518" i="4" s="1"/>
  <c r="AJ518" i="4" s="1"/>
  <c r="AK518" i="4" s="1"/>
  <c r="J34" i="1"/>
  <c r="J33" i="1"/>
  <c r="J32" i="1"/>
  <c r="H512" i="4" l="1"/>
  <c r="H513" i="4" s="1"/>
  <c r="H514" i="4" s="1"/>
  <c r="H515" i="4" s="1"/>
  <c r="H516" i="4" s="1"/>
  <c r="G512" i="4"/>
  <c r="G513" i="4" s="1"/>
  <c r="G514" i="4" s="1"/>
  <c r="G515" i="4" s="1"/>
  <c r="G516" i="4" s="1"/>
  <c r="F512" i="4"/>
  <c r="F513" i="4" s="1"/>
  <c r="F514" i="4" s="1"/>
  <c r="F515" i="4" s="1"/>
  <c r="F516" i="4" s="1"/>
  <c r="G2" i="14"/>
  <c r="J45" i="1"/>
  <c r="Q333" i="4"/>
  <c r="R333" i="4" s="1"/>
  <c r="S333" i="4" s="1"/>
  <c r="T333" i="4" s="1"/>
  <c r="U333" i="4" s="1"/>
  <c r="V333" i="4" s="1"/>
  <c r="W333" i="4" s="1"/>
  <c r="X333" i="4" s="1"/>
  <c r="Y333" i="4" s="1"/>
  <c r="Z333" i="4" s="1"/>
  <c r="AA333" i="4" s="1"/>
  <c r="AB333" i="4" s="1"/>
  <c r="AC333" i="4" s="1"/>
  <c r="AD333" i="4" s="1"/>
  <c r="AE333" i="4" s="1"/>
  <c r="AF333" i="4" s="1"/>
  <c r="AG333" i="4" s="1"/>
  <c r="AH333" i="4" s="1"/>
  <c r="AI333" i="4" s="1"/>
  <c r="AJ333" i="4" s="1"/>
  <c r="AK333" i="4" s="1"/>
  <c r="H332" i="4"/>
  <c r="H333" i="4" s="1"/>
  <c r="H334" i="4" s="1"/>
  <c r="H335" i="4" s="1"/>
  <c r="H336" i="4" s="1"/>
  <c r="G332" i="4"/>
  <c r="G333" i="4" s="1"/>
  <c r="G334" i="4" s="1"/>
  <c r="G335" i="4" s="1"/>
  <c r="G336" i="4" s="1"/>
  <c r="F332" i="4"/>
  <c r="F333" i="4" s="1"/>
  <c r="F334" i="4" s="1"/>
  <c r="F335" i="4" s="1"/>
  <c r="F336" i="4" s="1"/>
  <c r="A236" i="5"/>
  <c r="A237" i="5" s="1"/>
  <c r="A238" i="5" s="1"/>
  <c r="A239" i="5" s="1"/>
  <c r="A240" i="5" s="1"/>
  <c r="A241" i="5" s="1"/>
  <c r="AG253" i="5"/>
  <c r="AG254" i="5" s="1"/>
  <c r="AF253" i="5"/>
  <c r="AF254" i="5" s="1"/>
  <c r="AE253" i="5"/>
  <c r="AE254" i="5" s="1"/>
  <c r="AD253" i="5"/>
  <c r="AD254" i="5" s="1"/>
  <c r="AC253" i="5"/>
  <c r="AC254" i="5" s="1"/>
  <c r="AB253" i="5"/>
  <c r="AB254" i="5" s="1"/>
  <c r="AA253" i="5"/>
  <c r="AA254" i="5" s="1"/>
  <c r="Z253" i="5"/>
  <c r="Z254" i="5" s="1"/>
  <c r="Y253" i="5"/>
  <c r="Y254" i="5" s="1"/>
  <c r="X253" i="5"/>
  <c r="X254" i="5" s="1"/>
  <c r="W253" i="5"/>
  <c r="W254" i="5" s="1"/>
  <c r="V253" i="5"/>
  <c r="V254" i="5" s="1"/>
  <c r="U253" i="5"/>
  <c r="U254" i="5" s="1"/>
  <c r="T253" i="5"/>
  <c r="T254" i="5" s="1"/>
  <c r="S253" i="5"/>
  <c r="S254" i="5" s="1"/>
  <c r="R253" i="5"/>
  <c r="R254" i="5" s="1"/>
  <c r="Q253" i="5"/>
  <c r="Q254" i="5" s="1"/>
  <c r="P253" i="5"/>
  <c r="P254" i="5" s="1"/>
  <c r="O253" i="5"/>
  <c r="O254" i="5" s="1"/>
  <c r="N253" i="5"/>
  <c r="N254" i="5" s="1"/>
  <c r="M253" i="5"/>
  <c r="M254" i="5" s="1"/>
  <c r="L253" i="5"/>
  <c r="L254" i="5" s="1"/>
  <c r="K253" i="5"/>
  <c r="K254" i="5" s="1"/>
  <c r="J253" i="5"/>
  <c r="J254" i="5" s="1"/>
  <c r="H253" i="5"/>
  <c r="H254" i="5" s="1"/>
  <c r="G253" i="5"/>
  <c r="G254" i="5" s="1"/>
  <c r="F253" i="5"/>
  <c r="F254" i="5" s="1"/>
  <c r="AG250" i="5"/>
  <c r="AG251" i="5" s="1"/>
  <c r="AF250" i="5"/>
  <c r="AF251" i="5" s="1"/>
  <c r="AE250" i="5"/>
  <c r="AE251" i="5" s="1"/>
  <c r="AD250" i="5"/>
  <c r="AD251" i="5" s="1"/>
  <c r="AC250" i="5"/>
  <c r="AC251" i="5" s="1"/>
  <c r="AB250" i="5"/>
  <c r="AB251" i="5" s="1"/>
  <c r="AA250" i="5"/>
  <c r="AA251" i="5" s="1"/>
  <c r="Z250" i="5"/>
  <c r="Z251" i="5" s="1"/>
  <c r="Y250" i="5"/>
  <c r="Y251" i="5" s="1"/>
  <c r="X250" i="5"/>
  <c r="X251" i="5" s="1"/>
  <c r="W250" i="5"/>
  <c r="W251" i="5" s="1"/>
  <c r="V250" i="5"/>
  <c r="V251" i="5" s="1"/>
  <c r="U250" i="5"/>
  <c r="U251" i="5" s="1"/>
  <c r="T250" i="5"/>
  <c r="T251" i="5" s="1"/>
  <c r="S250" i="5"/>
  <c r="S251" i="5" s="1"/>
  <c r="R250" i="5"/>
  <c r="R251" i="5" s="1"/>
  <c r="Q250" i="5"/>
  <c r="Q251" i="5" s="1"/>
  <c r="P250" i="5"/>
  <c r="P251" i="5" s="1"/>
  <c r="O250" i="5"/>
  <c r="O251" i="5" s="1"/>
  <c r="N250" i="5"/>
  <c r="N251" i="5" s="1"/>
  <c r="M250" i="5"/>
  <c r="M251" i="5" s="1"/>
  <c r="L250" i="5"/>
  <c r="L251" i="5" s="1"/>
  <c r="K250" i="5"/>
  <c r="K251" i="5" s="1"/>
  <c r="J250" i="5"/>
  <c r="J251" i="5" s="1"/>
  <c r="H250" i="5"/>
  <c r="H251" i="5" s="1"/>
  <c r="G250" i="5"/>
  <c r="G251" i="5" s="1"/>
  <c r="F250" i="5"/>
  <c r="F251" i="5" s="1"/>
  <c r="A250" i="5"/>
  <c r="A252" i="5" s="1"/>
  <c r="A253" i="5" s="1"/>
  <c r="A254" i="5" s="1"/>
  <c r="C395" i="5"/>
  <c r="C396" i="5" s="1"/>
  <c r="C397" i="5" s="1"/>
  <c r="C393" i="5"/>
  <c r="C387" i="5"/>
  <c r="C388" i="5" s="1"/>
  <c r="C389" i="5" s="1"/>
  <c r="C382" i="5"/>
  <c r="C383" i="5" s="1"/>
  <c r="C385" i="5" s="1"/>
  <c r="C376" i="5"/>
  <c r="C377" i="5" s="1"/>
  <c r="C378" i="5" s="1"/>
  <c r="C372" i="5"/>
  <c r="C374" i="5" s="1"/>
  <c r="C367" i="5"/>
  <c r="AG353" i="5"/>
  <c r="AG354" i="5" s="1"/>
  <c r="AG356" i="5" s="1"/>
  <c r="AG357" i="5" s="1"/>
  <c r="AG358" i="5" s="1"/>
  <c r="AG360" i="5" s="1"/>
  <c r="AG361" i="5" s="1"/>
  <c r="AG362" i="5" s="1"/>
  <c r="AG363" i="5" s="1"/>
  <c r="AG365" i="5" s="1"/>
  <c r="AG366" i="5" s="1"/>
  <c r="AG367" i="5" s="1"/>
  <c r="AG368" i="5" s="1"/>
  <c r="AG370" i="5" s="1"/>
  <c r="AG371" i="5" s="1"/>
  <c r="AG372" i="5" s="1"/>
  <c r="AG374" i="5" s="1"/>
  <c r="AG375" i="5" s="1"/>
  <c r="AG376" i="5" s="1"/>
  <c r="AG377" i="5" s="1"/>
  <c r="AG378" i="5" s="1"/>
  <c r="AG380" i="5" s="1"/>
  <c r="AG381" i="5" s="1"/>
  <c r="AG382" i="5" s="1"/>
  <c r="AG383" i="5" s="1"/>
  <c r="AG385" i="5" s="1"/>
  <c r="AG386" i="5" s="1"/>
  <c r="AG387" i="5" s="1"/>
  <c r="AG388" i="5" s="1"/>
  <c r="AG390" i="5" s="1"/>
  <c r="AG391" i="5" s="1"/>
  <c r="AG393" i="5" s="1"/>
  <c r="AG394" i="5" s="1"/>
  <c r="AG395" i="5" s="1"/>
  <c r="AG396" i="5" s="1"/>
  <c r="AG398" i="5" s="1"/>
  <c r="AF353" i="5"/>
  <c r="AF354" i="5" s="1"/>
  <c r="AF356" i="5" s="1"/>
  <c r="AF357" i="5" s="1"/>
  <c r="AF358" i="5" s="1"/>
  <c r="AF360" i="5" s="1"/>
  <c r="AF361" i="5" s="1"/>
  <c r="AF362" i="5" s="1"/>
  <c r="AF363" i="5" s="1"/>
  <c r="AF365" i="5" s="1"/>
  <c r="AF366" i="5" s="1"/>
  <c r="AF367" i="5" s="1"/>
  <c r="AF368" i="5" s="1"/>
  <c r="AF370" i="5" s="1"/>
  <c r="AF371" i="5" s="1"/>
  <c r="AF372" i="5" s="1"/>
  <c r="AF374" i="5" s="1"/>
  <c r="AF375" i="5" s="1"/>
  <c r="AF376" i="5" s="1"/>
  <c r="AF377" i="5" s="1"/>
  <c r="AF378" i="5" s="1"/>
  <c r="AF380" i="5" s="1"/>
  <c r="AF381" i="5" s="1"/>
  <c r="AF382" i="5" s="1"/>
  <c r="AF383" i="5" s="1"/>
  <c r="AF385" i="5" s="1"/>
  <c r="AF386" i="5" s="1"/>
  <c r="AF387" i="5" s="1"/>
  <c r="AF388" i="5" s="1"/>
  <c r="AF390" i="5" s="1"/>
  <c r="AF391" i="5" s="1"/>
  <c r="AF393" i="5" s="1"/>
  <c r="AF394" i="5" s="1"/>
  <c r="AF395" i="5" s="1"/>
  <c r="AF396" i="5" s="1"/>
  <c r="AF398" i="5" s="1"/>
  <c r="AE353" i="5"/>
  <c r="AE354" i="5" s="1"/>
  <c r="AE356" i="5" s="1"/>
  <c r="AE357" i="5" s="1"/>
  <c r="AE358" i="5" s="1"/>
  <c r="AE360" i="5" s="1"/>
  <c r="AE361" i="5" s="1"/>
  <c r="AE362" i="5" s="1"/>
  <c r="AE363" i="5" s="1"/>
  <c r="AE365" i="5" s="1"/>
  <c r="AE366" i="5" s="1"/>
  <c r="AE367" i="5" s="1"/>
  <c r="AE368" i="5" s="1"/>
  <c r="AE370" i="5" s="1"/>
  <c r="AE371" i="5" s="1"/>
  <c r="AE372" i="5" s="1"/>
  <c r="AE374" i="5" s="1"/>
  <c r="AE375" i="5" s="1"/>
  <c r="AE376" i="5" s="1"/>
  <c r="AE377" i="5" s="1"/>
  <c r="AE378" i="5" s="1"/>
  <c r="AE380" i="5" s="1"/>
  <c r="AE381" i="5" s="1"/>
  <c r="AE382" i="5" s="1"/>
  <c r="AE383" i="5" s="1"/>
  <c r="AE385" i="5" s="1"/>
  <c r="AE386" i="5" s="1"/>
  <c r="AE387" i="5" s="1"/>
  <c r="AE388" i="5" s="1"/>
  <c r="AE390" i="5" s="1"/>
  <c r="AE391" i="5" s="1"/>
  <c r="AE393" i="5" s="1"/>
  <c r="AE394" i="5" s="1"/>
  <c r="AE395" i="5" s="1"/>
  <c r="AE396" i="5" s="1"/>
  <c r="AE398" i="5" s="1"/>
  <c r="AD353" i="5"/>
  <c r="AD354" i="5" s="1"/>
  <c r="AD356" i="5" s="1"/>
  <c r="AD357" i="5" s="1"/>
  <c r="AD358" i="5" s="1"/>
  <c r="AD360" i="5" s="1"/>
  <c r="AD361" i="5" s="1"/>
  <c r="AD362" i="5" s="1"/>
  <c r="AD363" i="5" s="1"/>
  <c r="AD365" i="5" s="1"/>
  <c r="AD366" i="5" s="1"/>
  <c r="AD367" i="5" s="1"/>
  <c r="AD368" i="5" s="1"/>
  <c r="AD370" i="5" s="1"/>
  <c r="AD371" i="5" s="1"/>
  <c r="AD372" i="5" s="1"/>
  <c r="AD374" i="5" s="1"/>
  <c r="AD375" i="5" s="1"/>
  <c r="AD376" i="5" s="1"/>
  <c r="AD377" i="5" s="1"/>
  <c r="AD378" i="5" s="1"/>
  <c r="AD380" i="5" s="1"/>
  <c r="AD381" i="5" s="1"/>
  <c r="AD382" i="5" s="1"/>
  <c r="AD383" i="5" s="1"/>
  <c r="AD385" i="5" s="1"/>
  <c r="AD386" i="5" s="1"/>
  <c r="AD387" i="5" s="1"/>
  <c r="AD388" i="5" s="1"/>
  <c r="AD390" i="5" s="1"/>
  <c r="AD391" i="5" s="1"/>
  <c r="AD393" i="5" s="1"/>
  <c r="AD394" i="5" s="1"/>
  <c r="AD395" i="5" s="1"/>
  <c r="AD396" i="5" s="1"/>
  <c r="AD398" i="5" s="1"/>
  <c r="AC353" i="5"/>
  <c r="AC354" i="5" s="1"/>
  <c r="AC356" i="5" s="1"/>
  <c r="AC357" i="5" s="1"/>
  <c r="AC358" i="5" s="1"/>
  <c r="AC360" i="5" s="1"/>
  <c r="AC361" i="5" s="1"/>
  <c r="AC362" i="5" s="1"/>
  <c r="AC363" i="5" s="1"/>
  <c r="AC365" i="5" s="1"/>
  <c r="AC366" i="5" s="1"/>
  <c r="AC367" i="5" s="1"/>
  <c r="AC368" i="5" s="1"/>
  <c r="AC370" i="5" s="1"/>
  <c r="AC371" i="5" s="1"/>
  <c r="AC372" i="5" s="1"/>
  <c r="AC374" i="5" s="1"/>
  <c r="AC375" i="5" s="1"/>
  <c r="AC376" i="5" s="1"/>
  <c r="AC377" i="5" s="1"/>
  <c r="AC378" i="5" s="1"/>
  <c r="AC380" i="5" s="1"/>
  <c r="AC381" i="5" s="1"/>
  <c r="AC382" i="5" s="1"/>
  <c r="AC383" i="5" s="1"/>
  <c r="AC385" i="5" s="1"/>
  <c r="AC386" i="5" s="1"/>
  <c r="AC387" i="5" s="1"/>
  <c r="AC388" i="5" s="1"/>
  <c r="AC390" i="5" s="1"/>
  <c r="AC391" i="5" s="1"/>
  <c r="AC393" i="5" s="1"/>
  <c r="AC394" i="5" s="1"/>
  <c r="AC395" i="5" s="1"/>
  <c r="AC396" i="5" s="1"/>
  <c r="AC398" i="5" s="1"/>
  <c r="AB353" i="5"/>
  <c r="AB354" i="5" s="1"/>
  <c r="AB356" i="5" s="1"/>
  <c r="AB357" i="5" s="1"/>
  <c r="AB358" i="5" s="1"/>
  <c r="AB360" i="5" s="1"/>
  <c r="AB361" i="5" s="1"/>
  <c r="AB362" i="5" s="1"/>
  <c r="AB363" i="5" s="1"/>
  <c r="AB365" i="5" s="1"/>
  <c r="AB366" i="5" s="1"/>
  <c r="AB367" i="5" s="1"/>
  <c r="AB368" i="5" s="1"/>
  <c r="AB370" i="5" s="1"/>
  <c r="AB371" i="5" s="1"/>
  <c r="AB372" i="5" s="1"/>
  <c r="AB374" i="5" s="1"/>
  <c r="AB375" i="5" s="1"/>
  <c r="AB376" i="5" s="1"/>
  <c r="AB377" i="5" s="1"/>
  <c r="AB378" i="5" s="1"/>
  <c r="AB380" i="5" s="1"/>
  <c r="AB381" i="5" s="1"/>
  <c r="AB382" i="5" s="1"/>
  <c r="AB383" i="5" s="1"/>
  <c r="AB385" i="5" s="1"/>
  <c r="AB386" i="5" s="1"/>
  <c r="AB387" i="5" s="1"/>
  <c r="AB388" i="5" s="1"/>
  <c r="AB390" i="5" s="1"/>
  <c r="AB391" i="5" s="1"/>
  <c r="AB393" i="5" s="1"/>
  <c r="AB394" i="5" s="1"/>
  <c r="AB395" i="5" s="1"/>
  <c r="AB396" i="5" s="1"/>
  <c r="AB398" i="5" s="1"/>
  <c r="AA353" i="5"/>
  <c r="AA354" i="5" s="1"/>
  <c r="AA356" i="5" s="1"/>
  <c r="AA357" i="5" s="1"/>
  <c r="AA358" i="5" s="1"/>
  <c r="AA360" i="5" s="1"/>
  <c r="AA361" i="5" s="1"/>
  <c r="AA362" i="5" s="1"/>
  <c r="AA363" i="5" s="1"/>
  <c r="AA365" i="5" s="1"/>
  <c r="AA366" i="5" s="1"/>
  <c r="AA367" i="5" s="1"/>
  <c r="AA368" i="5" s="1"/>
  <c r="AA370" i="5" s="1"/>
  <c r="AA371" i="5" s="1"/>
  <c r="AA372" i="5" s="1"/>
  <c r="AA374" i="5" s="1"/>
  <c r="AA375" i="5" s="1"/>
  <c r="AA376" i="5" s="1"/>
  <c r="AA377" i="5" s="1"/>
  <c r="AA378" i="5" s="1"/>
  <c r="AA380" i="5" s="1"/>
  <c r="AA381" i="5" s="1"/>
  <c r="AA382" i="5" s="1"/>
  <c r="AA383" i="5" s="1"/>
  <c r="AA385" i="5" s="1"/>
  <c r="AA386" i="5" s="1"/>
  <c r="AA387" i="5" s="1"/>
  <c r="AA388" i="5" s="1"/>
  <c r="AA390" i="5" s="1"/>
  <c r="AA391" i="5" s="1"/>
  <c r="AA393" i="5" s="1"/>
  <c r="AA394" i="5" s="1"/>
  <c r="AA395" i="5" s="1"/>
  <c r="AA396" i="5" s="1"/>
  <c r="AA398" i="5" s="1"/>
  <c r="Z353" i="5"/>
  <c r="Z354" i="5" s="1"/>
  <c r="Z356" i="5" s="1"/>
  <c r="Z357" i="5" s="1"/>
  <c r="Z358" i="5" s="1"/>
  <c r="Z360" i="5" s="1"/>
  <c r="Z361" i="5" s="1"/>
  <c r="Z362" i="5" s="1"/>
  <c r="Z363" i="5" s="1"/>
  <c r="Z365" i="5" s="1"/>
  <c r="Z366" i="5" s="1"/>
  <c r="Z367" i="5" s="1"/>
  <c r="Z368" i="5" s="1"/>
  <c r="Z370" i="5" s="1"/>
  <c r="Z371" i="5" s="1"/>
  <c r="Z372" i="5" s="1"/>
  <c r="Z374" i="5" s="1"/>
  <c r="Z375" i="5" s="1"/>
  <c r="Z376" i="5" s="1"/>
  <c r="Z377" i="5" s="1"/>
  <c r="Z378" i="5" s="1"/>
  <c r="Z380" i="5" s="1"/>
  <c r="Z381" i="5" s="1"/>
  <c r="Z382" i="5" s="1"/>
  <c r="Z383" i="5" s="1"/>
  <c r="Z385" i="5" s="1"/>
  <c r="Z386" i="5" s="1"/>
  <c r="Z387" i="5" s="1"/>
  <c r="Z388" i="5" s="1"/>
  <c r="Z390" i="5" s="1"/>
  <c r="Z391" i="5" s="1"/>
  <c r="Z393" i="5" s="1"/>
  <c r="Z394" i="5" s="1"/>
  <c r="Z395" i="5" s="1"/>
  <c r="Z396" i="5" s="1"/>
  <c r="Z398" i="5" s="1"/>
  <c r="Y353" i="5"/>
  <c r="Y354" i="5" s="1"/>
  <c r="Y356" i="5" s="1"/>
  <c r="Y357" i="5" s="1"/>
  <c r="Y358" i="5" s="1"/>
  <c r="Y360" i="5" s="1"/>
  <c r="Y361" i="5" s="1"/>
  <c r="Y362" i="5" s="1"/>
  <c r="Y363" i="5" s="1"/>
  <c r="Y365" i="5" s="1"/>
  <c r="Y366" i="5" s="1"/>
  <c r="Y367" i="5" s="1"/>
  <c r="Y368" i="5" s="1"/>
  <c r="Y370" i="5" s="1"/>
  <c r="Y371" i="5" s="1"/>
  <c r="Y372" i="5" s="1"/>
  <c r="Y374" i="5" s="1"/>
  <c r="Y375" i="5" s="1"/>
  <c r="Y376" i="5" s="1"/>
  <c r="Y377" i="5" s="1"/>
  <c r="Y378" i="5" s="1"/>
  <c r="Y380" i="5" s="1"/>
  <c r="Y381" i="5" s="1"/>
  <c r="Y382" i="5" s="1"/>
  <c r="Y383" i="5" s="1"/>
  <c r="Y385" i="5" s="1"/>
  <c r="Y386" i="5" s="1"/>
  <c r="Y387" i="5" s="1"/>
  <c r="Y388" i="5" s="1"/>
  <c r="Y390" i="5" s="1"/>
  <c r="Y391" i="5" s="1"/>
  <c r="Y393" i="5" s="1"/>
  <c r="Y394" i="5" s="1"/>
  <c r="Y395" i="5" s="1"/>
  <c r="Y396" i="5" s="1"/>
  <c r="Y398" i="5" s="1"/>
  <c r="X353" i="5"/>
  <c r="X354" i="5" s="1"/>
  <c r="X356" i="5" s="1"/>
  <c r="X357" i="5" s="1"/>
  <c r="X358" i="5" s="1"/>
  <c r="X360" i="5" s="1"/>
  <c r="X361" i="5" s="1"/>
  <c r="X362" i="5" s="1"/>
  <c r="X363" i="5" s="1"/>
  <c r="X365" i="5" s="1"/>
  <c r="X366" i="5" s="1"/>
  <c r="X367" i="5" s="1"/>
  <c r="X368" i="5" s="1"/>
  <c r="X370" i="5" s="1"/>
  <c r="X371" i="5" s="1"/>
  <c r="X372" i="5" s="1"/>
  <c r="X374" i="5" s="1"/>
  <c r="X375" i="5" s="1"/>
  <c r="X376" i="5" s="1"/>
  <c r="X377" i="5" s="1"/>
  <c r="X378" i="5" s="1"/>
  <c r="X380" i="5" s="1"/>
  <c r="X381" i="5" s="1"/>
  <c r="X382" i="5" s="1"/>
  <c r="X383" i="5" s="1"/>
  <c r="X385" i="5" s="1"/>
  <c r="X386" i="5" s="1"/>
  <c r="X387" i="5" s="1"/>
  <c r="X388" i="5" s="1"/>
  <c r="X390" i="5" s="1"/>
  <c r="X391" i="5" s="1"/>
  <c r="X393" i="5" s="1"/>
  <c r="X394" i="5" s="1"/>
  <c r="X395" i="5" s="1"/>
  <c r="X396" i="5" s="1"/>
  <c r="X398" i="5" s="1"/>
  <c r="W353" i="5"/>
  <c r="W354" i="5" s="1"/>
  <c r="W356" i="5" s="1"/>
  <c r="W357" i="5" s="1"/>
  <c r="W358" i="5" s="1"/>
  <c r="W360" i="5" s="1"/>
  <c r="W361" i="5" s="1"/>
  <c r="W362" i="5" s="1"/>
  <c r="W363" i="5" s="1"/>
  <c r="W365" i="5" s="1"/>
  <c r="W366" i="5" s="1"/>
  <c r="W367" i="5" s="1"/>
  <c r="W368" i="5" s="1"/>
  <c r="W370" i="5" s="1"/>
  <c r="W371" i="5" s="1"/>
  <c r="W372" i="5" s="1"/>
  <c r="W374" i="5" s="1"/>
  <c r="W375" i="5" s="1"/>
  <c r="W376" i="5" s="1"/>
  <c r="W377" i="5" s="1"/>
  <c r="W378" i="5" s="1"/>
  <c r="W380" i="5" s="1"/>
  <c r="W381" i="5" s="1"/>
  <c r="W382" i="5" s="1"/>
  <c r="W383" i="5" s="1"/>
  <c r="W385" i="5" s="1"/>
  <c r="W386" i="5" s="1"/>
  <c r="W387" i="5" s="1"/>
  <c r="W388" i="5" s="1"/>
  <c r="W390" i="5" s="1"/>
  <c r="W391" i="5" s="1"/>
  <c r="W393" i="5" s="1"/>
  <c r="W394" i="5" s="1"/>
  <c r="W395" i="5" s="1"/>
  <c r="W396" i="5" s="1"/>
  <c r="W398" i="5" s="1"/>
  <c r="V353" i="5"/>
  <c r="V354" i="5" s="1"/>
  <c r="V356" i="5" s="1"/>
  <c r="V357" i="5" s="1"/>
  <c r="V358" i="5" s="1"/>
  <c r="V360" i="5" s="1"/>
  <c r="V361" i="5" s="1"/>
  <c r="V362" i="5" s="1"/>
  <c r="V363" i="5" s="1"/>
  <c r="V365" i="5" s="1"/>
  <c r="V366" i="5" s="1"/>
  <c r="V367" i="5" s="1"/>
  <c r="V368" i="5" s="1"/>
  <c r="V370" i="5" s="1"/>
  <c r="V371" i="5" s="1"/>
  <c r="V372" i="5" s="1"/>
  <c r="V374" i="5" s="1"/>
  <c r="V375" i="5" s="1"/>
  <c r="V376" i="5" s="1"/>
  <c r="V377" i="5" s="1"/>
  <c r="V378" i="5" s="1"/>
  <c r="V380" i="5" s="1"/>
  <c r="V381" i="5" s="1"/>
  <c r="V382" i="5" s="1"/>
  <c r="V383" i="5" s="1"/>
  <c r="V385" i="5" s="1"/>
  <c r="V386" i="5" s="1"/>
  <c r="V387" i="5" s="1"/>
  <c r="V388" i="5" s="1"/>
  <c r="V390" i="5" s="1"/>
  <c r="V391" i="5" s="1"/>
  <c r="V393" i="5" s="1"/>
  <c r="V394" i="5" s="1"/>
  <c r="V395" i="5" s="1"/>
  <c r="V396" i="5" s="1"/>
  <c r="V398" i="5" s="1"/>
  <c r="U353" i="5"/>
  <c r="U354" i="5" s="1"/>
  <c r="U356" i="5" s="1"/>
  <c r="U357" i="5" s="1"/>
  <c r="U358" i="5" s="1"/>
  <c r="U360" i="5" s="1"/>
  <c r="U361" i="5" s="1"/>
  <c r="U362" i="5" s="1"/>
  <c r="U363" i="5" s="1"/>
  <c r="U365" i="5" s="1"/>
  <c r="U366" i="5" s="1"/>
  <c r="U367" i="5" s="1"/>
  <c r="U368" i="5" s="1"/>
  <c r="U370" i="5" s="1"/>
  <c r="U371" i="5" s="1"/>
  <c r="U372" i="5" s="1"/>
  <c r="U374" i="5" s="1"/>
  <c r="U375" i="5" s="1"/>
  <c r="U376" i="5" s="1"/>
  <c r="U377" i="5" s="1"/>
  <c r="U378" i="5" s="1"/>
  <c r="U380" i="5" s="1"/>
  <c r="U381" i="5" s="1"/>
  <c r="U382" i="5" s="1"/>
  <c r="U383" i="5" s="1"/>
  <c r="U385" i="5" s="1"/>
  <c r="U386" i="5" s="1"/>
  <c r="U387" i="5" s="1"/>
  <c r="U388" i="5" s="1"/>
  <c r="U390" i="5" s="1"/>
  <c r="U391" i="5" s="1"/>
  <c r="U393" i="5" s="1"/>
  <c r="U394" i="5" s="1"/>
  <c r="U395" i="5" s="1"/>
  <c r="U396" i="5" s="1"/>
  <c r="U398" i="5" s="1"/>
  <c r="T353" i="5"/>
  <c r="T354" i="5" s="1"/>
  <c r="T356" i="5" s="1"/>
  <c r="T357" i="5" s="1"/>
  <c r="T358" i="5" s="1"/>
  <c r="T360" i="5" s="1"/>
  <c r="T361" i="5" s="1"/>
  <c r="T362" i="5" s="1"/>
  <c r="T363" i="5" s="1"/>
  <c r="T365" i="5" s="1"/>
  <c r="T366" i="5" s="1"/>
  <c r="T367" i="5" s="1"/>
  <c r="T368" i="5" s="1"/>
  <c r="T370" i="5" s="1"/>
  <c r="T371" i="5" s="1"/>
  <c r="T372" i="5" s="1"/>
  <c r="T374" i="5" s="1"/>
  <c r="T375" i="5" s="1"/>
  <c r="T376" i="5" s="1"/>
  <c r="T377" i="5" s="1"/>
  <c r="T378" i="5" s="1"/>
  <c r="T380" i="5" s="1"/>
  <c r="T381" i="5" s="1"/>
  <c r="T382" i="5" s="1"/>
  <c r="T383" i="5" s="1"/>
  <c r="T385" i="5" s="1"/>
  <c r="T386" i="5" s="1"/>
  <c r="T387" i="5" s="1"/>
  <c r="T388" i="5" s="1"/>
  <c r="T390" i="5" s="1"/>
  <c r="T391" i="5" s="1"/>
  <c r="T393" i="5" s="1"/>
  <c r="T394" i="5" s="1"/>
  <c r="T395" i="5" s="1"/>
  <c r="T396" i="5" s="1"/>
  <c r="T398" i="5" s="1"/>
  <c r="S353" i="5"/>
  <c r="S354" i="5" s="1"/>
  <c r="S356" i="5" s="1"/>
  <c r="S357" i="5" s="1"/>
  <c r="S358" i="5" s="1"/>
  <c r="S360" i="5" s="1"/>
  <c r="S361" i="5" s="1"/>
  <c r="S362" i="5" s="1"/>
  <c r="S363" i="5" s="1"/>
  <c r="S365" i="5" s="1"/>
  <c r="S366" i="5" s="1"/>
  <c r="S367" i="5" s="1"/>
  <c r="S368" i="5" s="1"/>
  <c r="S370" i="5" s="1"/>
  <c r="S371" i="5" s="1"/>
  <c r="S372" i="5" s="1"/>
  <c r="S374" i="5" s="1"/>
  <c r="S375" i="5" s="1"/>
  <c r="S376" i="5" s="1"/>
  <c r="S377" i="5" s="1"/>
  <c r="S378" i="5" s="1"/>
  <c r="S380" i="5" s="1"/>
  <c r="S381" i="5" s="1"/>
  <c r="S382" i="5" s="1"/>
  <c r="S383" i="5" s="1"/>
  <c r="S385" i="5" s="1"/>
  <c r="S386" i="5" s="1"/>
  <c r="S387" i="5" s="1"/>
  <c r="S388" i="5" s="1"/>
  <c r="S390" i="5" s="1"/>
  <c r="S391" i="5" s="1"/>
  <c r="S393" i="5" s="1"/>
  <c r="S394" i="5" s="1"/>
  <c r="S395" i="5" s="1"/>
  <c r="S396" i="5" s="1"/>
  <c r="S398" i="5" s="1"/>
  <c r="R353" i="5"/>
  <c r="R354" i="5" s="1"/>
  <c r="R356" i="5" s="1"/>
  <c r="R357" i="5" s="1"/>
  <c r="R358" i="5" s="1"/>
  <c r="R360" i="5" s="1"/>
  <c r="R361" i="5" s="1"/>
  <c r="R362" i="5" s="1"/>
  <c r="R363" i="5" s="1"/>
  <c r="R365" i="5" s="1"/>
  <c r="R366" i="5" s="1"/>
  <c r="R367" i="5" s="1"/>
  <c r="R368" i="5" s="1"/>
  <c r="R370" i="5" s="1"/>
  <c r="R371" i="5" s="1"/>
  <c r="R372" i="5" s="1"/>
  <c r="R374" i="5" s="1"/>
  <c r="R375" i="5" s="1"/>
  <c r="R376" i="5" s="1"/>
  <c r="R377" i="5" s="1"/>
  <c r="R378" i="5" s="1"/>
  <c r="R380" i="5" s="1"/>
  <c r="R381" i="5" s="1"/>
  <c r="R382" i="5" s="1"/>
  <c r="R383" i="5" s="1"/>
  <c r="R385" i="5" s="1"/>
  <c r="R386" i="5" s="1"/>
  <c r="R387" i="5" s="1"/>
  <c r="R388" i="5" s="1"/>
  <c r="R390" i="5" s="1"/>
  <c r="R391" i="5" s="1"/>
  <c r="R393" i="5" s="1"/>
  <c r="R394" i="5" s="1"/>
  <c r="R395" i="5" s="1"/>
  <c r="R396" i="5" s="1"/>
  <c r="R398" i="5" s="1"/>
  <c r="Q353" i="5"/>
  <c r="Q354" i="5" s="1"/>
  <c r="Q356" i="5" s="1"/>
  <c r="Q357" i="5" s="1"/>
  <c r="Q358" i="5" s="1"/>
  <c r="Q360" i="5" s="1"/>
  <c r="Q361" i="5" s="1"/>
  <c r="Q362" i="5" s="1"/>
  <c r="Q363" i="5" s="1"/>
  <c r="Q365" i="5" s="1"/>
  <c r="Q366" i="5" s="1"/>
  <c r="Q367" i="5" s="1"/>
  <c r="Q368" i="5" s="1"/>
  <c r="Q370" i="5" s="1"/>
  <c r="Q371" i="5" s="1"/>
  <c r="Q372" i="5" s="1"/>
  <c r="Q374" i="5" s="1"/>
  <c r="Q375" i="5" s="1"/>
  <c r="Q376" i="5" s="1"/>
  <c r="Q377" i="5" s="1"/>
  <c r="Q378" i="5" s="1"/>
  <c r="Q380" i="5" s="1"/>
  <c r="Q381" i="5" s="1"/>
  <c r="Q382" i="5" s="1"/>
  <c r="Q383" i="5" s="1"/>
  <c r="Q385" i="5" s="1"/>
  <c r="Q386" i="5" s="1"/>
  <c r="Q387" i="5" s="1"/>
  <c r="Q388" i="5" s="1"/>
  <c r="Q390" i="5" s="1"/>
  <c r="Q391" i="5" s="1"/>
  <c r="Q393" i="5" s="1"/>
  <c r="Q394" i="5" s="1"/>
  <c r="Q395" i="5" s="1"/>
  <c r="Q396" i="5" s="1"/>
  <c r="Q398" i="5" s="1"/>
  <c r="P353" i="5"/>
  <c r="P354" i="5" s="1"/>
  <c r="P356" i="5" s="1"/>
  <c r="P357" i="5" s="1"/>
  <c r="P358" i="5" s="1"/>
  <c r="P360" i="5" s="1"/>
  <c r="P361" i="5" s="1"/>
  <c r="P362" i="5" s="1"/>
  <c r="P363" i="5" s="1"/>
  <c r="P365" i="5" s="1"/>
  <c r="P366" i="5" s="1"/>
  <c r="P367" i="5" s="1"/>
  <c r="P368" i="5" s="1"/>
  <c r="P370" i="5" s="1"/>
  <c r="P371" i="5" s="1"/>
  <c r="P372" i="5" s="1"/>
  <c r="P374" i="5" s="1"/>
  <c r="P375" i="5" s="1"/>
  <c r="P376" i="5" s="1"/>
  <c r="P377" i="5" s="1"/>
  <c r="P378" i="5" s="1"/>
  <c r="P380" i="5" s="1"/>
  <c r="P381" i="5" s="1"/>
  <c r="P382" i="5" s="1"/>
  <c r="P383" i="5" s="1"/>
  <c r="P385" i="5" s="1"/>
  <c r="P386" i="5" s="1"/>
  <c r="P387" i="5" s="1"/>
  <c r="P388" i="5" s="1"/>
  <c r="P390" i="5" s="1"/>
  <c r="P391" i="5" s="1"/>
  <c r="P393" i="5" s="1"/>
  <c r="P394" i="5" s="1"/>
  <c r="P395" i="5" s="1"/>
  <c r="P396" i="5" s="1"/>
  <c r="P398" i="5" s="1"/>
  <c r="O353" i="5"/>
  <c r="O354" i="5" s="1"/>
  <c r="O356" i="5" s="1"/>
  <c r="O357" i="5" s="1"/>
  <c r="O358" i="5" s="1"/>
  <c r="O360" i="5" s="1"/>
  <c r="O361" i="5" s="1"/>
  <c r="O362" i="5" s="1"/>
  <c r="O363" i="5" s="1"/>
  <c r="O365" i="5" s="1"/>
  <c r="O366" i="5" s="1"/>
  <c r="O367" i="5" s="1"/>
  <c r="O368" i="5" s="1"/>
  <c r="O370" i="5" s="1"/>
  <c r="O371" i="5" s="1"/>
  <c r="O372" i="5" s="1"/>
  <c r="O374" i="5" s="1"/>
  <c r="O375" i="5" s="1"/>
  <c r="O376" i="5" s="1"/>
  <c r="O377" i="5" s="1"/>
  <c r="O378" i="5" s="1"/>
  <c r="O380" i="5" s="1"/>
  <c r="O381" i="5" s="1"/>
  <c r="O382" i="5" s="1"/>
  <c r="O383" i="5" s="1"/>
  <c r="O385" i="5" s="1"/>
  <c r="O386" i="5" s="1"/>
  <c r="O387" i="5" s="1"/>
  <c r="O388" i="5" s="1"/>
  <c r="O390" i="5" s="1"/>
  <c r="O391" i="5" s="1"/>
  <c r="O393" i="5" s="1"/>
  <c r="O394" i="5" s="1"/>
  <c r="O395" i="5" s="1"/>
  <c r="O396" i="5" s="1"/>
  <c r="O398" i="5" s="1"/>
  <c r="N353" i="5"/>
  <c r="N354" i="5" s="1"/>
  <c r="N356" i="5" s="1"/>
  <c r="N357" i="5" s="1"/>
  <c r="N358" i="5" s="1"/>
  <c r="N360" i="5" s="1"/>
  <c r="N361" i="5" s="1"/>
  <c r="N362" i="5" s="1"/>
  <c r="N363" i="5" s="1"/>
  <c r="N365" i="5" s="1"/>
  <c r="N366" i="5" s="1"/>
  <c r="N367" i="5" s="1"/>
  <c r="N368" i="5" s="1"/>
  <c r="N370" i="5" s="1"/>
  <c r="N371" i="5" s="1"/>
  <c r="N372" i="5" s="1"/>
  <c r="N374" i="5" s="1"/>
  <c r="N375" i="5" s="1"/>
  <c r="N376" i="5" s="1"/>
  <c r="N377" i="5" s="1"/>
  <c r="N378" i="5" s="1"/>
  <c r="N380" i="5" s="1"/>
  <c r="N381" i="5" s="1"/>
  <c r="N382" i="5" s="1"/>
  <c r="N383" i="5" s="1"/>
  <c r="N385" i="5" s="1"/>
  <c r="N386" i="5" s="1"/>
  <c r="N387" i="5" s="1"/>
  <c r="N388" i="5" s="1"/>
  <c r="N390" i="5" s="1"/>
  <c r="N391" i="5" s="1"/>
  <c r="N393" i="5" s="1"/>
  <c r="N394" i="5" s="1"/>
  <c r="N395" i="5" s="1"/>
  <c r="N396" i="5" s="1"/>
  <c r="N398" i="5" s="1"/>
  <c r="M353" i="5"/>
  <c r="M354" i="5" s="1"/>
  <c r="M356" i="5" s="1"/>
  <c r="M357" i="5" s="1"/>
  <c r="M358" i="5" s="1"/>
  <c r="M360" i="5" s="1"/>
  <c r="M361" i="5" s="1"/>
  <c r="M362" i="5" s="1"/>
  <c r="M363" i="5" s="1"/>
  <c r="M365" i="5" s="1"/>
  <c r="M366" i="5" s="1"/>
  <c r="M367" i="5" s="1"/>
  <c r="M368" i="5" s="1"/>
  <c r="M370" i="5" s="1"/>
  <c r="M371" i="5" s="1"/>
  <c r="M372" i="5" s="1"/>
  <c r="M374" i="5" s="1"/>
  <c r="M375" i="5" s="1"/>
  <c r="M376" i="5" s="1"/>
  <c r="M377" i="5" s="1"/>
  <c r="M378" i="5" s="1"/>
  <c r="M380" i="5" s="1"/>
  <c r="M381" i="5" s="1"/>
  <c r="M382" i="5" s="1"/>
  <c r="M383" i="5" s="1"/>
  <c r="M385" i="5" s="1"/>
  <c r="M386" i="5" s="1"/>
  <c r="M387" i="5" s="1"/>
  <c r="M388" i="5" s="1"/>
  <c r="M390" i="5" s="1"/>
  <c r="M391" i="5" s="1"/>
  <c r="M393" i="5" s="1"/>
  <c r="M394" i="5" s="1"/>
  <c r="M395" i="5" s="1"/>
  <c r="M396" i="5" s="1"/>
  <c r="M398" i="5" s="1"/>
  <c r="L353" i="5"/>
  <c r="L354" i="5" s="1"/>
  <c r="L356" i="5" s="1"/>
  <c r="L357" i="5" s="1"/>
  <c r="L358" i="5" s="1"/>
  <c r="L360" i="5" s="1"/>
  <c r="L361" i="5" s="1"/>
  <c r="L362" i="5" s="1"/>
  <c r="L363" i="5" s="1"/>
  <c r="L365" i="5" s="1"/>
  <c r="L366" i="5" s="1"/>
  <c r="L367" i="5" s="1"/>
  <c r="L368" i="5" s="1"/>
  <c r="L370" i="5" s="1"/>
  <c r="L371" i="5" s="1"/>
  <c r="L372" i="5" s="1"/>
  <c r="L374" i="5" s="1"/>
  <c r="L375" i="5" s="1"/>
  <c r="L376" i="5" s="1"/>
  <c r="L377" i="5" s="1"/>
  <c r="L378" i="5" s="1"/>
  <c r="L380" i="5" s="1"/>
  <c r="L381" i="5" s="1"/>
  <c r="L382" i="5" s="1"/>
  <c r="L383" i="5" s="1"/>
  <c r="L385" i="5" s="1"/>
  <c r="L386" i="5" s="1"/>
  <c r="L387" i="5" s="1"/>
  <c r="L388" i="5" s="1"/>
  <c r="L390" i="5" s="1"/>
  <c r="L391" i="5" s="1"/>
  <c r="L393" i="5" s="1"/>
  <c r="L394" i="5" s="1"/>
  <c r="L395" i="5" s="1"/>
  <c r="L396" i="5" s="1"/>
  <c r="L398" i="5" s="1"/>
  <c r="K353" i="5"/>
  <c r="K354" i="5" s="1"/>
  <c r="K356" i="5" s="1"/>
  <c r="K357" i="5" s="1"/>
  <c r="K358" i="5" s="1"/>
  <c r="K360" i="5" s="1"/>
  <c r="K361" i="5" s="1"/>
  <c r="K362" i="5" s="1"/>
  <c r="K363" i="5" s="1"/>
  <c r="K365" i="5" s="1"/>
  <c r="K366" i="5" s="1"/>
  <c r="K367" i="5" s="1"/>
  <c r="K368" i="5" s="1"/>
  <c r="K370" i="5" s="1"/>
  <c r="K371" i="5" s="1"/>
  <c r="K372" i="5" s="1"/>
  <c r="K374" i="5" s="1"/>
  <c r="K375" i="5" s="1"/>
  <c r="K376" i="5" s="1"/>
  <c r="K377" i="5" s="1"/>
  <c r="K378" i="5" s="1"/>
  <c r="K380" i="5" s="1"/>
  <c r="K381" i="5" s="1"/>
  <c r="K382" i="5" s="1"/>
  <c r="K383" i="5" s="1"/>
  <c r="K385" i="5" s="1"/>
  <c r="K386" i="5" s="1"/>
  <c r="K387" i="5" s="1"/>
  <c r="K388" i="5" s="1"/>
  <c r="K390" i="5" s="1"/>
  <c r="K391" i="5" s="1"/>
  <c r="K393" i="5" s="1"/>
  <c r="K394" i="5" s="1"/>
  <c r="K395" i="5" s="1"/>
  <c r="K396" i="5" s="1"/>
  <c r="K398" i="5" s="1"/>
  <c r="J353" i="5"/>
  <c r="J354" i="5" s="1"/>
  <c r="J356" i="5" s="1"/>
  <c r="J357" i="5" s="1"/>
  <c r="J358" i="5" s="1"/>
  <c r="J360" i="5" s="1"/>
  <c r="J361" i="5" s="1"/>
  <c r="J362" i="5" s="1"/>
  <c r="J363" i="5" s="1"/>
  <c r="J365" i="5" s="1"/>
  <c r="J366" i="5" s="1"/>
  <c r="J367" i="5" s="1"/>
  <c r="J368" i="5" s="1"/>
  <c r="J370" i="5" s="1"/>
  <c r="J371" i="5" s="1"/>
  <c r="J372" i="5" s="1"/>
  <c r="J374" i="5" s="1"/>
  <c r="J375" i="5" s="1"/>
  <c r="J376" i="5" s="1"/>
  <c r="J377" i="5" s="1"/>
  <c r="J378" i="5" s="1"/>
  <c r="J380" i="5" s="1"/>
  <c r="J381" i="5" s="1"/>
  <c r="J382" i="5" s="1"/>
  <c r="J383" i="5" s="1"/>
  <c r="J385" i="5" s="1"/>
  <c r="J386" i="5" s="1"/>
  <c r="J387" i="5" s="1"/>
  <c r="J388" i="5" s="1"/>
  <c r="J390" i="5" s="1"/>
  <c r="J391" i="5" s="1"/>
  <c r="J393" i="5" s="1"/>
  <c r="J394" i="5" s="1"/>
  <c r="J395" i="5" s="1"/>
  <c r="J396" i="5" s="1"/>
  <c r="J398" i="5" s="1"/>
  <c r="H353" i="5"/>
  <c r="H354" i="5" s="1"/>
  <c r="H356" i="5" s="1"/>
  <c r="H357" i="5" s="1"/>
  <c r="H358" i="5" s="1"/>
  <c r="H360" i="5" s="1"/>
  <c r="H361" i="5" s="1"/>
  <c r="H362" i="5" s="1"/>
  <c r="H363" i="5" s="1"/>
  <c r="H365" i="5" s="1"/>
  <c r="H366" i="5" s="1"/>
  <c r="H367" i="5" s="1"/>
  <c r="H368" i="5" s="1"/>
  <c r="H370" i="5" s="1"/>
  <c r="H371" i="5" s="1"/>
  <c r="H372" i="5" s="1"/>
  <c r="H374" i="5" s="1"/>
  <c r="H375" i="5" s="1"/>
  <c r="H376" i="5" s="1"/>
  <c r="H377" i="5" s="1"/>
  <c r="H378" i="5" s="1"/>
  <c r="H380" i="5" s="1"/>
  <c r="H381" i="5" s="1"/>
  <c r="H382" i="5" s="1"/>
  <c r="H383" i="5" s="1"/>
  <c r="H385" i="5" s="1"/>
  <c r="H386" i="5" s="1"/>
  <c r="H387" i="5" s="1"/>
  <c r="H388" i="5" s="1"/>
  <c r="H390" i="5" s="1"/>
  <c r="H391" i="5" s="1"/>
  <c r="H393" i="5" s="1"/>
  <c r="H394" i="5" s="1"/>
  <c r="H395" i="5" s="1"/>
  <c r="H396" i="5" s="1"/>
  <c r="H398" i="5" s="1"/>
  <c r="G353" i="5"/>
  <c r="G354" i="5" s="1"/>
  <c r="G356" i="5" s="1"/>
  <c r="G357" i="5" s="1"/>
  <c r="G358" i="5" s="1"/>
  <c r="G360" i="5" s="1"/>
  <c r="G361" i="5" s="1"/>
  <c r="G362" i="5" s="1"/>
  <c r="G363" i="5" s="1"/>
  <c r="G365" i="5" s="1"/>
  <c r="G366" i="5" s="1"/>
  <c r="G367" i="5" s="1"/>
  <c r="G368" i="5" s="1"/>
  <c r="G370" i="5" s="1"/>
  <c r="G371" i="5" s="1"/>
  <c r="G372" i="5" s="1"/>
  <c r="G374" i="5" s="1"/>
  <c r="G375" i="5" s="1"/>
  <c r="G376" i="5" s="1"/>
  <c r="G377" i="5" s="1"/>
  <c r="G378" i="5" s="1"/>
  <c r="G380" i="5" s="1"/>
  <c r="G381" i="5" s="1"/>
  <c r="G382" i="5" s="1"/>
  <c r="G383" i="5" s="1"/>
  <c r="G385" i="5" s="1"/>
  <c r="G386" i="5" s="1"/>
  <c r="G387" i="5" s="1"/>
  <c r="G388" i="5" s="1"/>
  <c r="G390" i="5" s="1"/>
  <c r="G391" i="5" s="1"/>
  <c r="G393" i="5" s="1"/>
  <c r="G394" i="5" s="1"/>
  <c r="G395" i="5" s="1"/>
  <c r="G396" i="5" s="1"/>
  <c r="G398" i="5" s="1"/>
  <c r="F353" i="5"/>
  <c r="F354" i="5" s="1"/>
  <c r="F356" i="5" s="1"/>
  <c r="F357" i="5" s="1"/>
  <c r="F358" i="5" s="1"/>
  <c r="F360" i="5" s="1"/>
  <c r="F361" i="5" s="1"/>
  <c r="F362" i="5" s="1"/>
  <c r="F363" i="5" s="1"/>
  <c r="F365" i="5" s="1"/>
  <c r="F366" i="5" s="1"/>
  <c r="F367" i="5" s="1"/>
  <c r="F368" i="5" s="1"/>
  <c r="F370" i="5" s="1"/>
  <c r="F371" i="5" s="1"/>
  <c r="F372" i="5" s="1"/>
  <c r="F374" i="5" s="1"/>
  <c r="F375" i="5" s="1"/>
  <c r="F376" i="5" s="1"/>
  <c r="F377" i="5" s="1"/>
  <c r="F378" i="5" s="1"/>
  <c r="F380" i="5" s="1"/>
  <c r="F381" i="5" s="1"/>
  <c r="F382" i="5" s="1"/>
  <c r="F383" i="5" s="1"/>
  <c r="F385" i="5" s="1"/>
  <c r="F386" i="5" s="1"/>
  <c r="F387" i="5" s="1"/>
  <c r="F388" i="5" s="1"/>
  <c r="F390" i="5" s="1"/>
  <c r="F391" i="5" s="1"/>
  <c r="F393" i="5" s="1"/>
  <c r="F394" i="5" s="1"/>
  <c r="F395" i="5" s="1"/>
  <c r="F396" i="5" s="1"/>
  <c r="F398" i="5" s="1"/>
  <c r="AG350" i="5"/>
  <c r="AG351" i="5" s="1"/>
  <c r="AF350" i="5"/>
  <c r="AF351" i="5" s="1"/>
  <c r="AE350" i="5"/>
  <c r="AE351" i="5" s="1"/>
  <c r="AD350" i="5"/>
  <c r="AD351" i="5" s="1"/>
  <c r="AC350" i="5"/>
  <c r="AC351" i="5" s="1"/>
  <c r="AB350" i="5"/>
  <c r="AB351" i="5" s="1"/>
  <c r="AA350" i="5"/>
  <c r="AA351" i="5" s="1"/>
  <c r="Z350" i="5"/>
  <c r="Z351" i="5" s="1"/>
  <c r="Y350" i="5"/>
  <c r="Y351" i="5" s="1"/>
  <c r="X350" i="5"/>
  <c r="X351" i="5" s="1"/>
  <c r="W350" i="5"/>
  <c r="W351" i="5" s="1"/>
  <c r="V350" i="5"/>
  <c r="V351" i="5" s="1"/>
  <c r="U350" i="5"/>
  <c r="U351" i="5" s="1"/>
  <c r="T350" i="5"/>
  <c r="T351" i="5" s="1"/>
  <c r="S350" i="5"/>
  <c r="S351" i="5" s="1"/>
  <c r="R350" i="5"/>
  <c r="R351" i="5" s="1"/>
  <c r="Q350" i="5"/>
  <c r="Q351" i="5" s="1"/>
  <c r="P350" i="5"/>
  <c r="P351" i="5" s="1"/>
  <c r="O350" i="5"/>
  <c r="O351" i="5" s="1"/>
  <c r="N350" i="5"/>
  <c r="N351" i="5" s="1"/>
  <c r="M350" i="5"/>
  <c r="M351" i="5" s="1"/>
  <c r="L350" i="5"/>
  <c r="L351" i="5" s="1"/>
  <c r="K350" i="5"/>
  <c r="K351" i="5" s="1"/>
  <c r="J350" i="5"/>
  <c r="J351" i="5" s="1"/>
  <c r="H350" i="5"/>
  <c r="H351" i="5" s="1"/>
  <c r="G350" i="5"/>
  <c r="G351" i="5" s="1"/>
  <c r="F350" i="5"/>
  <c r="F351" i="5" s="1"/>
  <c r="A350" i="5"/>
  <c r="A352" i="5" s="1"/>
  <c r="A353" i="5" s="1"/>
  <c r="A354" i="5" s="1"/>
  <c r="A356" i="5" s="1"/>
  <c r="A357" i="5" s="1"/>
  <c r="A358" i="5" s="1"/>
  <c r="A251" i="5" l="1"/>
  <c r="C373" i="5"/>
  <c r="A351" i="5"/>
  <c r="A360" i="5"/>
  <c r="A361" i="5" s="1"/>
  <c r="A362" i="5" s="1"/>
  <c r="A363" i="5" s="1"/>
  <c r="A359" i="5"/>
  <c r="C390" i="5"/>
  <c r="C398" i="5"/>
  <c r="C380" i="5"/>
  <c r="C379" i="5"/>
  <c r="C384" i="5"/>
  <c r="A364" i="5" l="1"/>
  <c r="A365" i="5"/>
  <c r="A366" i="5" s="1"/>
  <c r="A367" i="5" s="1"/>
  <c r="A368" i="5" s="1"/>
  <c r="A370" i="5" l="1"/>
  <c r="A371" i="5" s="1"/>
  <c r="A372" i="5" s="1"/>
  <c r="A369" i="5"/>
  <c r="A374" i="5" l="1"/>
  <c r="A375" i="5" s="1"/>
  <c r="A376" i="5" s="1"/>
  <c r="A377" i="5" s="1"/>
  <c r="A378" i="5" s="1"/>
  <c r="A373" i="5"/>
  <c r="A380" i="5" l="1"/>
  <c r="A381" i="5" s="1"/>
  <c r="A382" i="5" s="1"/>
  <c r="A383" i="5" s="1"/>
  <c r="A379" i="5"/>
  <c r="A385" i="5" l="1"/>
  <c r="A386" i="5" s="1"/>
  <c r="A387" i="5" s="1"/>
  <c r="A388" i="5" s="1"/>
  <c r="A384" i="5"/>
  <c r="A389" i="5" l="1"/>
  <c r="A390" i="5"/>
  <c r="A391" i="5" s="1"/>
  <c r="A393" i="5" l="1"/>
  <c r="A394" i="5" s="1"/>
  <c r="A395" i="5" s="1"/>
  <c r="A396" i="5" s="1"/>
  <c r="A392" i="5"/>
  <c r="A398" i="5" l="1"/>
  <c r="A397" i="5"/>
  <c r="J43" i="1" l="1"/>
  <c r="G16" i="14" l="1"/>
  <c r="G19" i="14" s="1"/>
  <c r="G15" i="14"/>
  <c r="G14" i="14"/>
  <c r="F16" i="14"/>
  <c r="F15" i="14"/>
  <c r="F14" i="14"/>
  <c r="E15" i="14"/>
  <c r="E18" i="14" s="1"/>
  <c r="E14" i="14"/>
  <c r="E17" i="14" s="1"/>
  <c r="G17" i="14"/>
  <c r="F19" i="14"/>
  <c r="E19" i="14"/>
  <c r="F18" i="14"/>
  <c r="G18" i="14"/>
  <c r="F17" i="14"/>
  <c r="E2" i="14" l="1"/>
  <c r="F9" i="14"/>
  <c r="F10" i="14" s="1"/>
  <c r="E9" i="14"/>
  <c r="E12" i="14"/>
  <c r="F12" i="14"/>
  <c r="G12" i="14"/>
  <c r="E13" i="14"/>
  <c r="F13" i="14"/>
  <c r="G13" i="14"/>
  <c r="F11" i="14"/>
  <c r="G11" i="14"/>
  <c r="E11" i="14"/>
  <c r="G9" i="14"/>
  <c r="G10" i="14" s="1"/>
  <c r="E10" i="14" l="1"/>
  <c r="G150" i="16" l="1"/>
  <c r="G149" i="16"/>
  <c r="G148" i="16"/>
  <c r="H253" i="16" l="1"/>
  <c r="I253" i="16" s="1"/>
  <c r="J253" i="16" s="1"/>
  <c r="K253" i="16" s="1"/>
  <c r="H252" i="16"/>
  <c r="I252" i="16" s="1"/>
  <c r="J252" i="16" s="1"/>
  <c r="K252" i="16" s="1"/>
  <c r="H251" i="16"/>
  <c r="I251" i="16" s="1"/>
  <c r="J251" i="16" s="1"/>
  <c r="K251" i="16" s="1"/>
  <c r="H250" i="16"/>
  <c r="I250" i="16" s="1"/>
  <c r="J250" i="16" s="1"/>
  <c r="K250" i="16" s="1"/>
  <c r="H249" i="16"/>
  <c r="I249" i="16" s="1"/>
  <c r="J249" i="16" s="1"/>
  <c r="K249" i="16" s="1"/>
  <c r="H248" i="16"/>
  <c r="I248" i="16" s="1"/>
  <c r="J248" i="16" s="1"/>
  <c r="K248" i="16" s="1"/>
  <c r="H247" i="16"/>
  <c r="I247" i="16" s="1"/>
  <c r="J247" i="16" s="1"/>
  <c r="K247" i="16" s="1"/>
  <c r="H246" i="16"/>
  <c r="I246" i="16" s="1"/>
  <c r="J246" i="16" s="1"/>
  <c r="K246" i="16" s="1"/>
  <c r="H245" i="16"/>
  <c r="I245" i="16" s="1"/>
  <c r="J245" i="16" s="1"/>
  <c r="K245" i="16" s="1"/>
  <c r="H244" i="16"/>
  <c r="I244" i="16" s="1"/>
  <c r="J244" i="16" s="1"/>
  <c r="K244" i="16" s="1"/>
  <c r="H241" i="16"/>
  <c r="I241" i="16" s="1"/>
  <c r="J241" i="16" s="1"/>
  <c r="K241" i="16" s="1"/>
  <c r="H240" i="16"/>
  <c r="I240" i="16" s="1"/>
  <c r="J240" i="16" s="1"/>
  <c r="K240" i="16" s="1"/>
  <c r="H235" i="16"/>
  <c r="I235" i="16" s="1"/>
  <c r="J235" i="16" s="1"/>
  <c r="K235" i="16" s="1"/>
  <c r="H187" i="16"/>
  <c r="I187" i="16" s="1"/>
  <c r="J187" i="16" s="1"/>
  <c r="K187" i="16" s="1"/>
  <c r="H182" i="16"/>
  <c r="I182" i="16" s="1"/>
  <c r="J182" i="16" s="1"/>
  <c r="K182" i="16" s="1"/>
  <c r="H181" i="16"/>
  <c r="I181" i="16" s="1"/>
  <c r="J181" i="16" s="1"/>
  <c r="K181" i="16" s="1"/>
  <c r="H180" i="16"/>
  <c r="I180" i="16" s="1"/>
  <c r="J180" i="16" s="1"/>
  <c r="K180" i="16" s="1"/>
  <c r="H176" i="16"/>
  <c r="I176" i="16" s="1"/>
  <c r="J176" i="16" s="1"/>
  <c r="K176" i="16" s="1"/>
  <c r="L156" i="16"/>
  <c r="C156" i="16"/>
  <c r="H173" i="16"/>
  <c r="I173" i="16" s="1"/>
  <c r="J173" i="16" s="1"/>
  <c r="K173" i="16" s="1"/>
  <c r="H147" i="16"/>
  <c r="I147" i="16" s="1"/>
  <c r="J147" i="16" s="1"/>
  <c r="K147" i="16" s="1"/>
  <c r="H209" i="16"/>
  <c r="I209" i="16" s="1"/>
  <c r="J209" i="16" s="1"/>
  <c r="K209" i="16" s="1"/>
  <c r="H161" i="16"/>
  <c r="I161" i="16" s="1"/>
  <c r="J161" i="16" s="1"/>
  <c r="K161" i="16" s="1"/>
  <c r="H160" i="16"/>
  <c r="I160" i="16" s="1"/>
  <c r="J160" i="16" s="1"/>
  <c r="K160" i="16" s="1"/>
  <c r="H159" i="16"/>
  <c r="I159" i="16" s="1"/>
  <c r="J159" i="16" s="1"/>
  <c r="K159" i="16" s="1"/>
  <c r="H158" i="16"/>
  <c r="I158" i="16" s="1"/>
  <c r="J158" i="16" s="1"/>
  <c r="K158" i="16" s="1"/>
  <c r="H157" i="16"/>
  <c r="I157" i="16" s="1"/>
  <c r="J157" i="16" s="1"/>
  <c r="K157" i="16" s="1"/>
  <c r="H223" i="16"/>
  <c r="I223" i="16" s="1"/>
  <c r="J223" i="16" s="1"/>
  <c r="K223" i="16" s="1"/>
  <c r="H155" i="16"/>
  <c r="I155" i="16" s="1"/>
  <c r="J155" i="16" s="1"/>
  <c r="K155" i="16" s="1"/>
  <c r="H154" i="16"/>
  <c r="I154" i="16" s="1"/>
  <c r="J154" i="16" s="1"/>
  <c r="K154" i="16" s="1"/>
  <c r="H153" i="16"/>
  <c r="I153" i="16" s="1"/>
  <c r="J153" i="16" s="1"/>
  <c r="K153" i="16" s="1"/>
  <c r="H152" i="16"/>
  <c r="I152" i="16" s="1"/>
  <c r="J152" i="16" s="1"/>
  <c r="K152" i="16" s="1"/>
  <c r="H151" i="16"/>
  <c r="I151" i="16" s="1"/>
  <c r="J151" i="16" s="1"/>
  <c r="K151" i="16" s="1"/>
  <c r="C140" i="16"/>
  <c r="K146" i="16"/>
  <c r="K140" i="16" s="1"/>
  <c r="J146" i="16"/>
  <c r="J140" i="16" s="1"/>
  <c r="I146" i="16"/>
  <c r="I140" i="16" s="1"/>
  <c r="H146" i="16"/>
  <c r="H140" i="16" s="1"/>
  <c r="G146" i="16"/>
  <c r="G140" i="16" s="1"/>
  <c r="K144" i="16"/>
  <c r="J144" i="16"/>
  <c r="I144" i="16"/>
  <c r="H144" i="16"/>
  <c r="G144" i="16"/>
  <c r="K143" i="16"/>
  <c r="J143" i="16"/>
  <c r="I143" i="16"/>
  <c r="H143" i="16"/>
  <c r="G143" i="16"/>
  <c r="K141" i="16"/>
  <c r="J141" i="16"/>
  <c r="I141" i="16"/>
  <c r="H141" i="16"/>
  <c r="G141" i="16"/>
  <c r="H174" i="16" l="1"/>
  <c r="H156" i="16" s="1"/>
  <c r="G145" i="16"/>
  <c r="G156" i="16"/>
  <c r="I174" i="16" l="1"/>
  <c r="J174" i="16" s="1"/>
  <c r="H137" i="16"/>
  <c r="I156" i="16"/>
  <c r="J156" i="16" l="1"/>
  <c r="K174" i="16"/>
  <c r="K156" i="16" s="1"/>
  <c r="I137" i="16"/>
  <c r="H145" i="16"/>
  <c r="I145" i="16" l="1"/>
  <c r="J137" i="16"/>
  <c r="J145" i="16" l="1"/>
  <c r="K137" i="16"/>
  <c r="K145" i="16" s="1"/>
  <c r="J46" i="1" l="1"/>
  <c r="F5" i="14"/>
  <c r="C295" i="5"/>
  <c r="C296" i="5" s="1"/>
  <c r="C293" i="5"/>
  <c r="C287" i="5"/>
  <c r="C288" i="5" s="1"/>
  <c r="C282" i="5"/>
  <c r="C283" i="5" s="1"/>
  <c r="C276" i="5"/>
  <c r="C277" i="5" s="1"/>
  <c r="C278" i="5" s="1"/>
  <c r="C272" i="5"/>
  <c r="C267" i="5"/>
  <c r="A243" i="5"/>
  <c r="A244" i="5" s="1"/>
  <c r="A245" i="5" s="1"/>
  <c r="A246" i="5" s="1"/>
  <c r="F3" i="14" l="1"/>
  <c r="F2" i="14"/>
  <c r="C290" i="5"/>
  <c r="C289" i="5"/>
  <c r="C298" i="5"/>
  <c r="C297" i="5"/>
  <c r="C274" i="5"/>
  <c r="C273" i="5"/>
  <c r="C280" i="5"/>
  <c r="C279" i="5"/>
  <c r="C285" i="5"/>
  <c r="C284" i="5"/>
  <c r="O256" i="5"/>
  <c r="O257" i="5" s="1"/>
  <c r="O258" i="5" s="1"/>
  <c r="O260" i="5" s="1"/>
  <c r="O261" i="5" s="1"/>
  <c r="O262" i="5" s="1"/>
  <c r="O263" i="5" s="1"/>
  <c r="O265" i="5" s="1"/>
  <c r="O266" i="5" s="1"/>
  <c r="O267" i="5" s="1"/>
  <c r="O268" i="5" s="1"/>
  <c r="O270" i="5" s="1"/>
  <c r="O271" i="5" s="1"/>
  <c r="O272" i="5" s="1"/>
  <c r="O274" i="5" s="1"/>
  <c r="O275" i="5" s="1"/>
  <c r="O276" i="5" s="1"/>
  <c r="O277" i="5" s="1"/>
  <c r="O278" i="5" s="1"/>
  <c r="O280" i="5" s="1"/>
  <c r="O281" i="5" s="1"/>
  <c r="O282" i="5" s="1"/>
  <c r="O283" i="5" s="1"/>
  <c r="O285" i="5" s="1"/>
  <c r="O286" i="5" s="1"/>
  <c r="O287" i="5" s="1"/>
  <c r="O288" i="5" s="1"/>
  <c r="O290" i="5" s="1"/>
  <c r="O291" i="5" s="1"/>
  <c r="O293" i="5" s="1"/>
  <c r="O294" i="5" s="1"/>
  <c r="O295" i="5" s="1"/>
  <c r="O296" i="5" s="1"/>
  <c r="O298" i="5" s="1"/>
  <c r="H256" i="5"/>
  <c r="H257" i="5" s="1"/>
  <c r="H258" i="5" s="1"/>
  <c r="H260" i="5" s="1"/>
  <c r="H261" i="5" s="1"/>
  <c r="H262" i="5" s="1"/>
  <c r="H263" i="5" s="1"/>
  <c r="H265" i="5" s="1"/>
  <c r="H266" i="5" s="1"/>
  <c r="H267" i="5" s="1"/>
  <c r="H268" i="5" s="1"/>
  <c r="H270" i="5" s="1"/>
  <c r="H271" i="5" s="1"/>
  <c r="H272" i="5" s="1"/>
  <c r="H274" i="5" s="1"/>
  <c r="H275" i="5" s="1"/>
  <c r="H276" i="5" s="1"/>
  <c r="H277" i="5" s="1"/>
  <c r="H278" i="5" s="1"/>
  <c r="H280" i="5" s="1"/>
  <c r="H281" i="5" s="1"/>
  <c r="H282" i="5" s="1"/>
  <c r="H283" i="5" s="1"/>
  <c r="H285" i="5" s="1"/>
  <c r="H286" i="5" s="1"/>
  <c r="H287" i="5" s="1"/>
  <c r="H288" i="5" s="1"/>
  <c r="H290" i="5" s="1"/>
  <c r="H291" i="5" s="1"/>
  <c r="H293" i="5" s="1"/>
  <c r="H294" i="5" s="1"/>
  <c r="H295" i="5" s="1"/>
  <c r="H296" i="5" s="1"/>
  <c r="H298" i="5" s="1"/>
  <c r="Q256" i="5"/>
  <c r="Q257" i="5" s="1"/>
  <c r="Q258" i="5" s="1"/>
  <c r="Q260" i="5" s="1"/>
  <c r="Q261" i="5" s="1"/>
  <c r="Q262" i="5" s="1"/>
  <c r="Q263" i="5" s="1"/>
  <c r="Q265" i="5" s="1"/>
  <c r="Q266" i="5" s="1"/>
  <c r="Q267" i="5" s="1"/>
  <c r="Q268" i="5" s="1"/>
  <c r="Q270" i="5" s="1"/>
  <c r="Q271" i="5" s="1"/>
  <c r="Q272" i="5" s="1"/>
  <c r="Q274" i="5" s="1"/>
  <c r="Q275" i="5" s="1"/>
  <c r="Q276" i="5" s="1"/>
  <c r="Q277" i="5" s="1"/>
  <c r="Q278" i="5" s="1"/>
  <c r="Q280" i="5" s="1"/>
  <c r="Q281" i="5" s="1"/>
  <c r="Q282" i="5" s="1"/>
  <c r="Q283" i="5" s="1"/>
  <c r="Q285" i="5" s="1"/>
  <c r="Q286" i="5" s="1"/>
  <c r="Q287" i="5" s="1"/>
  <c r="Q288" i="5" s="1"/>
  <c r="Q290" i="5" s="1"/>
  <c r="Q291" i="5" s="1"/>
  <c r="Q293" i="5" s="1"/>
  <c r="Q294" i="5" s="1"/>
  <c r="Q295" i="5" s="1"/>
  <c r="Q296" i="5" s="1"/>
  <c r="Q298" i="5" s="1"/>
  <c r="Y256" i="5"/>
  <c r="Y257" i="5" s="1"/>
  <c r="Y258" i="5" s="1"/>
  <c r="Y260" i="5" s="1"/>
  <c r="Y261" i="5" s="1"/>
  <c r="Y262" i="5" s="1"/>
  <c r="Y263" i="5" s="1"/>
  <c r="Y265" i="5" s="1"/>
  <c r="Y266" i="5" s="1"/>
  <c r="Y267" i="5" s="1"/>
  <c r="Y268" i="5" s="1"/>
  <c r="Y270" i="5" s="1"/>
  <c r="Y271" i="5" s="1"/>
  <c r="Y272" i="5" s="1"/>
  <c r="Y274" i="5" s="1"/>
  <c r="Y275" i="5" s="1"/>
  <c r="Y276" i="5" s="1"/>
  <c r="Y277" i="5" s="1"/>
  <c r="Y278" i="5" s="1"/>
  <c r="Y280" i="5" s="1"/>
  <c r="Y281" i="5" s="1"/>
  <c r="Y282" i="5" s="1"/>
  <c r="Y283" i="5" s="1"/>
  <c r="Y285" i="5" s="1"/>
  <c r="Y286" i="5" s="1"/>
  <c r="Y287" i="5" s="1"/>
  <c r="Y288" i="5" s="1"/>
  <c r="Y290" i="5" s="1"/>
  <c r="Y291" i="5" s="1"/>
  <c r="Y293" i="5" s="1"/>
  <c r="Y294" i="5" s="1"/>
  <c r="Y295" i="5" s="1"/>
  <c r="Y296" i="5" s="1"/>
  <c r="Y298" i="5" s="1"/>
  <c r="AG256" i="5"/>
  <c r="AG257" i="5" s="1"/>
  <c r="AG258" i="5" s="1"/>
  <c r="AG260" i="5" s="1"/>
  <c r="AG261" i="5" s="1"/>
  <c r="AG262" i="5" s="1"/>
  <c r="AG263" i="5" s="1"/>
  <c r="AG265" i="5" s="1"/>
  <c r="AG266" i="5" s="1"/>
  <c r="AG267" i="5" s="1"/>
  <c r="AG268" i="5" s="1"/>
  <c r="AG270" i="5" s="1"/>
  <c r="AG271" i="5" s="1"/>
  <c r="AG272" i="5" s="1"/>
  <c r="AG274" i="5" s="1"/>
  <c r="AG275" i="5" s="1"/>
  <c r="AG276" i="5" s="1"/>
  <c r="AG277" i="5" s="1"/>
  <c r="AG278" i="5" s="1"/>
  <c r="AG280" i="5" s="1"/>
  <c r="AG281" i="5" s="1"/>
  <c r="AG282" i="5" s="1"/>
  <c r="AG283" i="5" s="1"/>
  <c r="AG285" i="5" s="1"/>
  <c r="AG286" i="5" s="1"/>
  <c r="AG287" i="5" s="1"/>
  <c r="AG288" i="5" s="1"/>
  <c r="AG290" i="5" s="1"/>
  <c r="AG291" i="5" s="1"/>
  <c r="AG293" i="5" s="1"/>
  <c r="AG294" i="5" s="1"/>
  <c r="AG295" i="5" s="1"/>
  <c r="AG296" i="5" s="1"/>
  <c r="AG298" i="5" s="1"/>
  <c r="F256" i="5"/>
  <c r="F257" i="5" s="1"/>
  <c r="F258" i="5" s="1"/>
  <c r="F260" i="5" s="1"/>
  <c r="F261" i="5" s="1"/>
  <c r="F262" i="5" s="1"/>
  <c r="F263" i="5" s="1"/>
  <c r="F265" i="5" s="1"/>
  <c r="F266" i="5" s="1"/>
  <c r="F267" i="5" s="1"/>
  <c r="F268" i="5" s="1"/>
  <c r="F270" i="5" s="1"/>
  <c r="F271" i="5" s="1"/>
  <c r="F272" i="5" s="1"/>
  <c r="F274" i="5" s="1"/>
  <c r="F275" i="5" s="1"/>
  <c r="F276" i="5" s="1"/>
  <c r="F277" i="5" s="1"/>
  <c r="F278" i="5" s="1"/>
  <c r="F280" i="5" s="1"/>
  <c r="F281" i="5" s="1"/>
  <c r="F282" i="5" s="1"/>
  <c r="F283" i="5" s="1"/>
  <c r="F285" i="5" s="1"/>
  <c r="F286" i="5" s="1"/>
  <c r="F287" i="5" s="1"/>
  <c r="F288" i="5" s="1"/>
  <c r="F290" i="5" s="1"/>
  <c r="F291" i="5" s="1"/>
  <c r="F293" i="5" s="1"/>
  <c r="F294" i="5" s="1"/>
  <c r="F295" i="5" s="1"/>
  <c r="F296" i="5" s="1"/>
  <c r="F298" i="5" s="1"/>
  <c r="J256" i="5"/>
  <c r="J257" i="5" s="1"/>
  <c r="J258" i="5" s="1"/>
  <c r="J260" i="5" s="1"/>
  <c r="J261" i="5" s="1"/>
  <c r="J262" i="5" s="1"/>
  <c r="J263" i="5" s="1"/>
  <c r="J265" i="5" s="1"/>
  <c r="J266" i="5" s="1"/>
  <c r="J267" i="5" s="1"/>
  <c r="J268" i="5" s="1"/>
  <c r="J270" i="5" s="1"/>
  <c r="J271" i="5" s="1"/>
  <c r="J272" i="5" s="1"/>
  <c r="J274" i="5" s="1"/>
  <c r="J275" i="5" s="1"/>
  <c r="J276" i="5" s="1"/>
  <c r="J277" i="5" s="1"/>
  <c r="J278" i="5" s="1"/>
  <c r="J280" i="5" s="1"/>
  <c r="J281" i="5" s="1"/>
  <c r="J282" i="5" s="1"/>
  <c r="J283" i="5" s="1"/>
  <c r="J285" i="5" s="1"/>
  <c r="J286" i="5" s="1"/>
  <c r="J287" i="5" s="1"/>
  <c r="J288" i="5" s="1"/>
  <c r="J290" i="5" s="1"/>
  <c r="J291" i="5" s="1"/>
  <c r="J293" i="5" s="1"/>
  <c r="J294" i="5" s="1"/>
  <c r="J295" i="5" s="1"/>
  <c r="J296" i="5" s="1"/>
  <c r="J298" i="5" s="1"/>
  <c r="R256" i="5"/>
  <c r="R257" i="5" s="1"/>
  <c r="R258" i="5" s="1"/>
  <c r="R260" i="5" s="1"/>
  <c r="R261" i="5" s="1"/>
  <c r="R262" i="5" s="1"/>
  <c r="R263" i="5" s="1"/>
  <c r="R265" i="5" s="1"/>
  <c r="R266" i="5" s="1"/>
  <c r="R267" i="5" s="1"/>
  <c r="R268" i="5" s="1"/>
  <c r="R270" i="5" s="1"/>
  <c r="R271" i="5" s="1"/>
  <c r="R272" i="5" s="1"/>
  <c r="R274" i="5" s="1"/>
  <c r="R275" i="5" s="1"/>
  <c r="R276" i="5" s="1"/>
  <c r="R277" i="5" s="1"/>
  <c r="R278" i="5" s="1"/>
  <c r="R280" i="5" s="1"/>
  <c r="R281" i="5" s="1"/>
  <c r="R282" i="5" s="1"/>
  <c r="R283" i="5" s="1"/>
  <c r="R285" i="5" s="1"/>
  <c r="R286" i="5" s="1"/>
  <c r="R287" i="5" s="1"/>
  <c r="R288" i="5" s="1"/>
  <c r="R290" i="5" s="1"/>
  <c r="R291" i="5" s="1"/>
  <c r="R293" i="5" s="1"/>
  <c r="R294" i="5" s="1"/>
  <c r="R295" i="5" s="1"/>
  <c r="R296" i="5" s="1"/>
  <c r="R298" i="5" s="1"/>
  <c r="Z256" i="5"/>
  <c r="Z257" i="5" s="1"/>
  <c r="Z258" i="5" s="1"/>
  <c r="Z260" i="5" s="1"/>
  <c r="Z261" i="5" s="1"/>
  <c r="Z262" i="5" s="1"/>
  <c r="Z263" i="5" s="1"/>
  <c r="Z265" i="5" s="1"/>
  <c r="Z266" i="5" s="1"/>
  <c r="Z267" i="5" s="1"/>
  <c r="Z268" i="5" s="1"/>
  <c r="Z270" i="5" s="1"/>
  <c r="Z271" i="5" s="1"/>
  <c r="Z272" i="5" s="1"/>
  <c r="Z274" i="5" s="1"/>
  <c r="Z275" i="5" s="1"/>
  <c r="Z276" i="5" s="1"/>
  <c r="Z277" i="5" s="1"/>
  <c r="Z278" i="5" s="1"/>
  <c r="Z280" i="5" s="1"/>
  <c r="Z281" i="5" s="1"/>
  <c r="Z282" i="5" s="1"/>
  <c r="Z283" i="5" s="1"/>
  <c r="Z285" i="5" s="1"/>
  <c r="Z286" i="5" s="1"/>
  <c r="Z287" i="5" s="1"/>
  <c r="Z288" i="5" s="1"/>
  <c r="Z290" i="5" s="1"/>
  <c r="Z291" i="5" s="1"/>
  <c r="Z293" i="5" s="1"/>
  <c r="Z294" i="5" s="1"/>
  <c r="Z295" i="5" s="1"/>
  <c r="Z296" i="5" s="1"/>
  <c r="Z298" i="5" s="1"/>
  <c r="AE256" i="5"/>
  <c r="AE257" i="5" s="1"/>
  <c r="AE258" i="5" s="1"/>
  <c r="AE260" i="5" s="1"/>
  <c r="AE261" i="5" s="1"/>
  <c r="AE262" i="5" s="1"/>
  <c r="AE263" i="5" s="1"/>
  <c r="AE265" i="5" s="1"/>
  <c r="AE266" i="5" s="1"/>
  <c r="AE267" i="5" s="1"/>
  <c r="AE268" i="5" s="1"/>
  <c r="AE270" i="5" s="1"/>
  <c r="AE271" i="5" s="1"/>
  <c r="AE272" i="5" s="1"/>
  <c r="AE274" i="5" s="1"/>
  <c r="AE275" i="5" s="1"/>
  <c r="AE276" i="5" s="1"/>
  <c r="AE277" i="5" s="1"/>
  <c r="AE278" i="5" s="1"/>
  <c r="AE280" i="5" s="1"/>
  <c r="AE281" i="5" s="1"/>
  <c r="AE282" i="5" s="1"/>
  <c r="AE283" i="5" s="1"/>
  <c r="AE285" i="5" s="1"/>
  <c r="AE286" i="5" s="1"/>
  <c r="AE287" i="5" s="1"/>
  <c r="AE288" i="5" s="1"/>
  <c r="AE290" i="5" s="1"/>
  <c r="AE291" i="5" s="1"/>
  <c r="AE293" i="5" s="1"/>
  <c r="AE294" i="5" s="1"/>
  <c r="AE295" i="5" s="1"/>
  <c r="AE296" i="5" s="1"/>
  <c r="AE298" i="5" s="1"/>
  <c r="P256" i="5"/>
  <c r="P257" i="5" s="1"/>
  <c r="P258" i="5" s="1"/>
  <c r="P260" i="5" s="1"/>
  <c r="P261" i="5" s="1"/>
  <c r="P262" i="5" s="1"/>
  <c r="P263" i="5" s="1"/>
  <c r="P265" i="5" s="1"/>
  <c r="P266" i="5" s="1"/>
  <c r="P267" i="5" s="1"/>
  <c r="P268" i="5" s="1"/>
  <c r="P270" i="5" s="1"/>
  <c r="P271" i="5" s="1"/>
  <c r="P272" i="5" s="1"/>
  <c r="P274" i="5" s="1"/>
  <c r="P275" i="5" s="1"/>
  <c r="P276" i="5" s="1"/>
  <c r="P277" i="5" s="1"/>
  <c r="P278" i="5" s="1"/>
  <c r="P280" i="5" s="1"/>
  <c r="P281" i="5" s="1"/>
  <c r="P282" i="5" s="1"/>
  <c r="P283" i="5" s="1"/>
  <c r="P285" i="5" s="1"/>
  <c r="P286" i="5" s="1"/>
  <c r="P287" i="5" s="1"/>
  <c r="P288" i="5" s="1"/>
  <c r="P290" i="5" s="1"/>
  <c r="P291" i="5" s="1"/>
  <c r="P293" i="5" s="1"/>
  <c r="P294" i="5" s="1"/>
  <c r="P295" i="5" s="1"/>
  <c r="P296" i="5" s="1"/>
  <c r="P298" i="5" s="1"/>
  <c r="K256" i="5"/>
  <c r="K257" i="5" s="1"/>
  <c r="K258" i="5" s="1"/>
  <c r="K260" i="5" s="1"/>
  <c r="K261" i="5" s="1"/>
  <c r="K262" i="5" s="1"/>
  <c r="K263" i="5" s="1"/>
  <c r="K265" i="5" s="1"/>
  <c r="K266" i="5" s="1"/>
  <c r="K267" i="5" s="1"/>
  <c r="K268" i="5" s="1"/>
  <c r="K270" i="5" s="1"/>
  <c r="K271" i="5" s="1"/>
  <c r="K272" i="5" s="1"/>
  <c r="K274" i="5" s="1"/>
  <c r="K275" i="5" s="1"/>
  <c r="K276" i="5" s="1"/>
  <c r="K277" i="5" s="1"/>
  <c r="K278" i="5" s="1"/>
  <c r="K280" i="5" s="1"/>
  <c r="K281" i="5" s="1"/>
  <c r="K282" i="5" s="1"/>
  <c r="K283" i="5" s="1"/>
  <c r="K285" i="5" s="1"/>
  <c r="K286" i="5" s="1"/>
  <c r="K287" i="5" s="1"/>
  <c r="K288" i="5" s="1"/>
  <c r="K290" i="5" s="1"/>
  <c r="K291" i="5" s="1"/>
  <c r="K293" i="5" s="1"/>
  <c r="K294" i="5" s="1"/>
  <c r="K295" i="5" s="1"/>
  <c r="K296" i="5" s="1"/>
  <c r="K298" i="5" s="1"/>
  <c r="S256" i="5"/>
  <c r="S257" i="5" s="1"/>
  <c r="S258" i="5" s="1"/>
  <c r="S260" i="5" s="1"/>
  <c r="S261" i="5" s="1"/>
  <c r="S262" i="5" s="1"/>
  <c r="S263" i="5" s="1"/>
  <c r="S265" i="5" s="1"/>
  <c r="S266" i="5" s="1"/>
  <c r="S267" i="5" s="1"/>
  <c r="S268" i="5" s="1"/>
  <c r="S270" i="5" s="1"/>
  <c r="S271" i="5" s="1"/>
  <c r="S272" i="5" s="1"/>
  <c r="S274" i="5" s="1"/>
  <c r="S275" i="5" s="1"/>
  <c r="S276" i="5" s="1"/>
  <c r="S277" i="5" s="1"/>
  <c r="S278" i="5" s="1"/>
  <c r="S280" i="5" s="1"/>
  <c r="S281" i="5" s="1"/>
  <c r="S282" i="5" s="1"/>
  <c r="S283" i="5" s="1"/>
  <c r="S285" i="5" s="1"/>
  <c r="S286" i="5" s="1"/>
  <c r="S287" i="5" s="1"/>
  <c r="S288" i="5" s="1"/>
  <c r="S290" i="5" s="1"/>
  <c r="S291" i="5" s="1"/>
  <c r="S293" i="5" s="1"/>
  <c r="S294" i="5" s="1"/>
  <c r="S295" i="5" s="1"/>
  <c r="S296" i="5" s="1"/>
  <c r="S298" i="5" s="1"/>
  <c r="AA256" i="5"/>
  <c r="AA257" i="5" s="1"/>
  <c r="AA258" i="5" s="1"/>
  <c r="AA260" i="5" s="1"/>
  <c r="AA261" i="5" s="1"/>
  <c r="AA262" i="5" s="1"/>
  <c r="AA263" i="5" s="1"/>
  <c r="AA265" i="5" s="1"/>
  <c r="AA266" i="5" s="1"/>
  <c r="AA267" i="5" s="1"/>
  <c r="AA268" i="5" s="1"/>
  <c r="AA270" i="5" s="1"/>
  <c r="AA271" i="5" s="1"/>
  <c r="AA272" i="5" s="1"/>
  <c r="AA274" i="5" s="1"/>
  <c r="AA275" i="5" s="1"/>
  <c r="AA276" i="5" s="1"/>
  <c r="AA277" i="5" s="1"/>
  <c r="AA278" i="5" s="1"/>
  <c r="AA280" i="5" s="1"/>
  <c r="AA281" i="5" s="1"/>
  <c r="AA282" i="5" s="1"/>
  <c r="AA283" i="5" s="1"/>
  <c r="AA285" i="5" s="1"/>
  <c r="AA286" i="5" s="1"/>
  <c r="AA287" i="5" s="1"/>
  <c r="AA288" i="5" s="1"/>
  <c r="AA290" i="5" s="1"/>
  <c r="AA291" i="5" s="1"/>
  <c r="AA293" i="5" s="1"/>
  <c r="AA294" i="5" s="1"/>
  <c r="AA295" i="5" s="1"/>
  <c r="AA296" i="5" s="1"/>
  <c r="AA298" i="5" s="1"/>
  <c r="T256" i="5"/>
  <c r="T257" i="5" s="1"/>
  <c r="T258" i="5" s="1"/>
  <c r="T260" i="5" s="1"/>
  <c r="T261" i="5" s="1"/>
  <c r="T262" i="5" s="1"/>
  <c r="T263" i="5" s="1"/>
  <c r="T265" i="5" s="1"/>
  <c r="T266" i="5" s="1"/>
  <c r="T267" i="5" s="1"/>
  <c r="T268" i="5" s="1"/>
  <c r="T270" i="5" s="1"/>
  <c r="T271" i="5" s="1"/>
  <c r="T272" i="5" s="1"/>
  <c r="T274" i="5" s="1"/>
  <c r="T275" i="5" s="1"/>
  <c r="T276" i="5" s="1"/>
  <c r="T277" i="5" s="1"/>
  <c r="T278" i="5" s="1"/>
  <c r="T280" i="5" s="1"/>
  <c r="T281" i="5" s="1"/>
  <c r="T282" i="5" s="1"/>
  <c r="T283" i="5" s="1"/>
  <c r="T285" i="5" s="1"/>
  <c r="T286" i="5" s="1"/>
  <c r="T287" i="5" s="1"/>
  <c r="T288" i="5" s="1"/>
  <c r="T290" i="5" s="1"/>
  <c r="T291" i="5" s="1"/>
  <c r="T293" i="5" s="1"/>
  <c r="T294" i="5" s="1"/>
  <c r="T295" i="5" s="1"/>
  <c r="T296" i="5" s="1"/>
  <c r="T298" i="5" s="1"/>
  <c r="W256" i="5"/>
  <c r="W257" i="5" s="1"/>
  <c r="W258" i="5" s="1"/>
  <c r="W260" i="5" s="1"/>
  <c r="W261" i="5" s="1"/>
  <c r="W262" i="5" s="1"/>
  <c r="W263" i="5" s="1"/>
  <c r="W265" i="5" s="1"/>
  <c r="W266" i="5" s="1"/>
  <c r="W267" i="5" s="1"/>
  <c r="W268" i="5" s="1"/>
  <c r="W270" i="5" s="1"/>
  <c r="W271" i="5" s="1"/>
  <c r="W272" i="5" s="1"/>
  <c r="W274" i="5" s="1"/>
  <c r="W275" i="5" s="1"/>
  <c r="W276" i="5" s="1"/>
  <c r="W277" i="5" s="1"/>
  <c r="W278" i="5" s="1"/>
  <c r="W280" i="5" s="1"/>
  <c r="W281" i="5" s="1"/>
  <c r="W282" i="5" s="1"/>
  <c r="W283" i="5" s="1"/>
  <c r="W285" i="5" s="1"/>
  <c r="W286" i="5" s="1"/>
  <c r="W287" i="5" s="1"/>
  <c r="W288" i="5" s="1"/>
  <c r="W290" i="5" s="1"/>
  <c r="W291" i="5" s="1"/>
  <c r="W293" i="5" s="1"/>
  <c r="W294" i="5" s="1"/>
  <c r="W295" i="5" s="1"/>
  <c r="W296" i="5" s="1"/>
  <c r="W298" i="5" s="1"/>
  <c r="G256" i="5"/>
  <c r="G257" i="5" s="1"/>
  <c r="G258" i="5" s="1"/>
  <c r="G260" i="5" s="1"/>
  <c r="G261" i="5" s="1"/>
  <c r="G262" i="5" s="1"/>
  <c r="G263" i="5" s="1"/>
  <c r="G265" i="5" s="1"/>
  <c r="G266" i="5" s="1"/>
  <c r="G267" i="5" s="1"/>
  <c r="G268" i="5" s="1"/>
  <c r="G270" i="5" s="1"/>
  <c r="G271" i="5" s="1"/>
  <c r="G272" i="5" s="1"/>
  <c r="G274" i="5" s="1"/>
  <c r="G275" i="5" s="1"/>
  <c r="G276" i="5" s="1"/>
  <c r="G277" i="5" s="1"/>
  <c r="G278" i="5" s="1"/>
  <c r="G280" i="5" s="1"/>
  <c r="G281" i="5" s="1"/>
  <c r="G282" i="5" s="1"/>
  <c r="G283" i="5" s="1"/>
  <c r="G285" i="5" s="1"/>
  <c r="G286" i="5" s="1"/>
  <c r="G287" i="5" s="1"/>
  <c r="G288" i="5" s="1"/>
  <c r="G290" i="5" s="1"/>
  <c r="G291" i="5" s="1"/>
  <c r="G293" i="5" s="1"/>
  <c r="G294" i="5" s="1"/>
  <c r="G295" i="5" s="1"/>
  <c r="G296" i="5" s="1"/>
  <c r="G298" i="5" s="1"/>
  <c r="X256" i="5"/>
  <c r="X257" i="5" s="1"/>
  <c r="X258" i="5" s="1"/>
  <c r="X260" i="5" s="1"/>
  <c r="X261" i="5" s="1"/>
  <c r="X262" i="5" s="1"/>
  <c r="X263" i="5" s="1"/>
  <c r="X265" i="5" s="1"/>
  <c r="X266" i="5" s="1"/>
  <c r="X267" i="5" s="1"/>
  <c r="X268" i="5" s="1"/>
  <c r="X270" i="5" s="1"/>
  <c r="X271" i="5" s="1"/>
  <c r="X272" i="5" s="1"/>
  <c r="X274" i="5" s="1"/>
  <c r="X275" i="5" s="1"/>
  <c r="X276" i="5" s="1"/>
  <c r="X277" i="5" s="1"/>
  <c r="X278" i="5" s="1"/>
  <c r="X280" i="5" s="1"/>
  <c r="X281" i="5" s="1"/>
  <c r="X282" i="5" s="1"/>
  <c r="X283" i="5" s="1"/>
  <c r="X285" i="5" s="1"/>
  <c r="X286" i="5" s="1"/>
  <c r="X287" i="5" s="1"/>
  <c r="X288" i="5" s="1"/>
  <c r="X290" i="5" s="1"/>
  <c r="X291" i="5" s="1"/>
  <c r="X293" i="5" s="1"/>
  <c r="X294" i="5" s="1"/>
  <c r="X295" i="5" s="1"/>
  <c r="X296" i="5" s="1"/>
  <c r="X298" i="5" s="1"/>
  <c r="M256" i="5"/>
  <c r="M257" i="5" s="1"/>
  <c r="M258" i="5" s="1"/>
  <c r="M260" i="5" s="1"/>
  <c r="M261" i="5" s="1"/>
  <c r="M262" i="5" s="1"/>
  <c r="M263" i="5" s="1"/>
  <c r="M265" i="5" s="1"/>
  <c r="M266" i="5" s="1"/>
  <c r="M267" i="5" s="1"/>
  <c r="M268" i="5" s="1"/>
  <c r="M270" i="5" s="1"/>
  <c r="M271" i="5" s="1"/>
  <c r="M272" i="5" s="1"/>
  <c r="M274" i="5" s="1"/>
  <c r="M275" i="5" s="1"/>
  <c r="M276" i="5" s="1"/>
  <c r="M277" i="5" s="1"/>
  <c r="M278" i="5" s="1"/>
  <c r="M280" i="5" s="1"/>
  <c r="M281" i="5" s="1"/>
  <c r="M282" i="5" s="1"/>
  <c r="M283" i="5" s="1"/>
  <c r="M285" i="5" s="1"/>
  <c r="M286" i="5" s="1"/>
  <c r="M287" i="5" s="1"/>
  <c r="M288" i="5" s="1"/>
  <c r="M290" i="5" s="1"/>
  <c r="M291" i="5" s="1"/>
  <c r="M293" i="5" s="1"/>
  <c r="M294" i="5" s="1"/>
  <c r="M295" i="5" s="1"/>
  <c r="M296" i="5" s="1"/>
  <c r="M298" i="5" s="1"/>
  <c r="U256" i="5"/>
  <c r="U257" i="5" s="1"/>
  <c r="U258" i="5" s="1"/>
  <c r="U260" i="5" s="1"/>
  <c r="U261" i="5" s="1"/>
  <c r="U262" i="5" s="1"/>
  <c r="U263" i="5" s="1"/>
  <c r="U265" i="5" s="1"/>
  <c r="U266" i="5" s="1"/>
  <c r="U267" i="5" s="1"/>
  <c r="U268" i="5" s="1"/>
  <c r="U270" i="5" s="1"/>
  <c r="U271" i="5" s="1"/>
  <c r="U272" i="5" s="1"/>
  <c r="U274" i="5" s="1"/>
  <c r="U275" i="5" s="1"/>
  <c r="U276" i="5" s="1"/>
  <c r="U277" i="5" s="1"/>
  <c r="U278" i="5" s="1"/>
  <c r="U280" i="5" s="1"/>
  <c r="U281" i="5" s="1"/>
  <c r="U282" i="5" s="1"/>
  <c r="U283" i="5" s="1"/>
  <c r="U285" i="5" s="1"/>
  <c r="U286" i="5" s="1"/>
  <c r="U287" i="5" s="1"/>
  <c r="U288" i="5" s="1"/>
  <c r="U290" i="5" s="1"/>
  <c r="U291" i="5" s="1"/>
  <c r="U293" i="5" s="1"/>
  <c r="U294" i="5" s="1"/>
  <c r="U295" i="5" s="1"/>
  <c r="U296" i="5" s="1"/>
  <c r="U298" i="5" s="1"/>
  <c r="AC256" i="5"/>
  <c r="AC257" i="5" s="1"/>
  <c r="AC258" i="5" s="1"/>
  <c r="AC260" i="5" s="1"/>
  <c r="AC261" i="5" s="1"/>
  <c r="AC262" i="5" s="1"/>
  <c r="AC263" i="5" s="1"/>
  <c r="AC265" i="5" s="1"/>
  <c r="AC266" i="5" s="1"/>
  <c r="AC267" i="5" s="1"/>
  <c r="AC268" i="5" s="1"/>
  <c r="AC270" i="5" s="1"/>
  <c r="AC271" i="5" s="1"/>
  <c r="AC272" i="5" s="1"/>
  <c r="AC274" i="5" s="1"/>
  <c r="AC275" i="5" s="1"/>
  <c r="AC276" i="5" s="1"/>
  <c r="AC277" i="5" s="1"/>
  <c r="AC278" i="5" s="1"/>
  <c r="AC280" i="5" s="1"/>
  <c r="AC281" i="5" s="1"/>
  <c r="AC282" i="5" s="1"/>
  <c r="AC283" i="5" s="1"/>
  <c r="AC285" i="5" s="1"/>
  <c r="AC286" i="5" s="1"/>
  <c r="AC287" i="5" s="1"/>
  <c r="AC288" i="5" s="1"/>
  <c r="AC290" i="5" s="1"/>
  <c r="AC291" i="5" s="1"/>
  <c r="AC293" i="5" s="1"/>
  <c r="AC294" i="5" s="1"/>
  <c r="AC295" i="5" s="1"/>
  <c r="AC296" i="5" s="1"/>
  <c r="AC298" i="5" s="1"/>
  <c r="AF256" i="5"/>
  <c r="AF257" i="5" s="1"/>
  <c r="AF258" i="5" s="1"/>
  <c r="AF260" i="5" s="1"/>
  <c r="AF261" i="5" s="1"/>
  <c r="AF262" i="5" s="1"/>
  <c r="AF263" i="5" s="1"/>
  <c r="AF265" i="5" s="1"/>
  <c r="AF266" i="5" s="1"/>
  <c r="AF267" i="5" s="1"/>
  <c r="AF268" i="5" s="1"/>
  <c r="AF270" i="5" s="1"/>
  <c r="AF271" i="5" s="1"/>
  <c r="AF272" i="5" s="1"/>
  <c r="AF274" i="5" s="1"/>
  <c r="AF275" i="5" s="1"/>
  <c r="AF276" i="5" s="1"/>
  <c r="AF277" i="5" s="1"/>
  <c r="AF278" i="5" s="1"/>
  <c r="AF280" i="5" s="1"/>
  <c r="AF281" i="5" s="1"/>
  <c r="AF282" i="5" s="1"/>
  <c r="AF283" i="5" s="1"/>
  <c r="AF285" i="5" s="1"/>
  <c r="AF286" i="5" s="1"/>
  <c r="AF287" i="5" s="1"/>
  <c r="AF288" i="5" s="1"/>
  <c r="AF290" i="5" s="1"/>
  <c r="AF291" i="5" s="1"/>
  <c r="AF293" i="5" s="1"/>
  <c r="AF294" i="5" s="1"/>
  <c r="AF295" i="5" s="1"/>
  <c r="AF296" i="5" s="1"/>
  <c r="AF298" i="5" s="1"/>
  <c r="L256" i="5"/>
  <c r="L257" i="5" s="1"/>
  <c r="L258" i="5" s="1"/>
  <c r="L260" i="5" s="1"/>
  <c r="L261" i="5" s="1"/>
  <c r="L262" i="5" s="1"/>
  <c r="L263" i="5" s="1"/>
  <c r="L265" i="5" s="1"/>
  <c r="L266" i="5" s="1"/>
  <c r="L267" i="5" s="1"/>
  <c r="L268" i="5" s="1"/>
  <c r="L270" i="5" s="1"/>
  <c r="L271" i="5" s="1"/>
  <c r="L272" i="5" s="1"/>
  <c r="L274" i="5" s="1"/>
  <c r="L275" i="5" s="1"/>
  <c r="L276" i="5" s="1"/>
  <c r="L277" i="5" s="1"/>
  <c r="L278" i="5" s="1"/>
  <c r="L280" i="5" s="1"/>
  <c r="L281" i="5" s="1"/>
  <c r="L282" i="5" s="1"/>
  <c r="L283" i="5" s="1"/>
  <c r="L285" i="5" s="1"/>
  <c r="L286" i="5" s="1"/>
  <c r="L287" i="5" s="1"/>
  <c r="L288" i="5" s="1"/>
  <c r="L290" i="5" s="1"/>
  <c r="L291" i="5" s="1"/>
  <c r="L293" i="5" s="1"/>
  <c r="L294" i="5" s="1"/>
  <c r="L295" i="5" s="1"/>
  <c r="L296" i="5" s="1"/>
  <c r="L298" i="5" s="1"/>
  <c r="AB256" i="5"/>
  <c r="AB257" i="5" s="1"/>
  <c r="AB258" i="5" s="1"/>
  <c r="AB260" i="5" s="1"/>
  <c r="AB261" i="5" s="1"/>
  <c r="AB262" i="5" s="1"/>
  <c r="AB263" i="5" s="1"/>
  <c r="AB265" i="5" s="1"/>
  <c r="AB266" i="5" s="1"/>
  <c r="AB267" i="5" s="1"/>
  <c r="AB268" i="5" s="1"/>
  <c r="AB270" i="5" s="1"/>
  <c r="AB271" i="5" s="1"/>
  <c r="AB272" i="5" s="1"/>
  <c r="AB274" i="5" s="1"/>
  <c r="AB275" i="5" s="1"/>
  <c r="AB276" i="5" s="1"/>
  <c r="AB277" i="5" s="1"/>
  <c r="AB278" i="5" s="1"/>
  <c r="AB280" i="5" s="1"/>
  <c r="AB281" i="5" s="1"/>
  <c r="AB282" i="5" s="1"/>
  <c r="AB283" i="5" s="1"/>
  <c r="AB285" i="5" s="1"/>
  <c r="AB286" i="5" s="1"/>
  <c r="AB287" i="5" s="1"/>
  <c r="AB288" i="5" s="1"/>
  <c r="AB290" i="5" s="1"/>
  <c r="AB291" i="5" s="1"/>
  <c r="AB293" i="5" s="1"/>
  <c r="AB294" i="5" s="1"/>
  <c r="AB295" i="5" s="1"/>
  <c r="AB296" i="5" s="1"/>
  <c r="AB298" i="5" s="1"/>
  <c r="A256" i="5"/>
  <c r="A257" i="5" s="1"/>
  <c r="A258" i="5" s="1"/>
  <c r="N256" i="5"/>
  <c r="N257" i="5" s="1"/>
  <c r="N258" i="5" s="1"/>
  <c r="N260" i="5" s="1"/>
  <c r="N261" i="5" s="1"/>
  <c r="N262" i="5" s="1"/>
  <c r="N263" i="5" s="1"/>
  <c r="N265" i="5" s="1"/>
  <c r="N266" i="5" s="1"/>
  <c r="N267" i="5" s="1"/>
  <c r="N268" i="5" s="1"/>
  <c r="N270" i="5" s="1"/>
  <c r="N271" i="5" s="1"/>
  <c r="N272" i="5" s="1"/>
  <c r="N274" i="5" s="1"/>
  <c r="N275" i="5" s="1"/>
  <c r="N276" i="5" s="1"/>
  <c r="N277" i="5" s="1"/>
  <c r="N278" i="5" s="1"/>
  <c r="N280" i="5" s="1"/>
  <c r="N281" i="5" s="1"/>
  <c r="N282" i="5" s="1"/>
  <c r="N283" i="5" s="1"/>
  <c r="N285" i="5" s="1"/>
  <c r="N286" i="5" s="1"/>
  <c r="N287" i="5" s="1"/>
  <c r="N288" i="5" s="1"/>
  <c r="N290" i="5" s="1"/>
  <c r="N291" i="5" s="1"/>
  <c r="N293" i="5" s="1"/>
  <c r="N294" i="5" s="1"/>
  <c r="N295" i="5" s="1"/>
  <c r="N296" i="5" s="1"/>
  <c r="N298" i="5" s="1"/>
  <c r="V256" i="5"/>
  <c r="V257" i="5" s="1"/>
  <c r="V258" i="5" s="1"/>
  <c r="V260" i="5" s="1"/>
  <c r="V261" i="5" s="1"/>
  <c r="V262" i="5" s="1"/>
  <c r="V263" i="5" s="1"/>
  <c r="V265" i="5" s="1"/>
  <c r="V266" i="5" s="1"/>
  <c r="V267" i="5" s="1"/>
  <c r="V268" i="5" s="1"/>
  <c r="V270" i="5" s="1"/>
  <c r="V271" i="5" s="1"/>
  <c r="V272" i="5" s="1"/>
  <c r="V274" i="5" s="1"/>
  <c r="V275" i="5" s="1"/>
  <c r="V276" i="5" s="1"/>
  <c r="V277" i="5" s="1"/>
  <c r="V278" i="5" s="1"/>
  <c r="V280" i="5" s="1"/>
  <c r="V281" i="5" s="1"/>
  <c r="V282" i="5" s="1"/>
  <c r="V283" i="5" s="1"/>
  <c r="V285" i="5" s="1"/>
  <c r="V286" i="5" s="1"/>
  <c r="V287" i="5" s="1"/>
  <c r="V288" i="5" s="1"/>
  <c r="V290" i="5" s="1"/>
  <c r="V291" i="5" s="1"/>
  <c r="V293" i="5" s="1"/>
  <c r="V294" i="5" s="1"/>
  <c r="V295" i="5" s="1"/>
  <c r="V296" i="5" s="1"/>
  <c r="V298" i="5" s="1"/>
  <c r="AD256" i="5"/>
  <c r="AD257" i="5" s="1"/>
  <c r="AD258" i="5" s="1"/>
  <c r="AD260" i="5" s="1"/>
  <c r="AD261" i="5" s="1"/>
  <c r="AD262" i="5" s="1"/>
  <c r="AD263" i="5" s="1"/>
  <c r="AD265" i="5" s="1"/>
  <c r="AD266" i="5" s="1"/>
  <c r="AD267" i="5" s="1"/>
  <c r="AD268" i="5" s="1"/>
  <c r="AD270" i="5" s="1"/>
  <c r="AD271" i="5" s="1"/>
  <c r="AD272" i="5" s="1"/>
  <c r="AD274" i="5" s="1"/>
  <c r="AD275" i="5" s="1"/>
  <c r="AD276" i="5" s="1"/>
  <c r="AD277" i="5" s="1"/>
  <c r="AD278" i="5" s="1"/>
  <c r="AD280" i="5" s="1"/>
  <c r="AD281" i="5" s="1"/>
  <c r="AD282" i="5" s="1"/>
  <c r="AD283" i="5" s="1"/>
  <c r="AD285" i="5" s="1"/>
  <c r="AD286" i="5" s="1"/>
  <c r="AD287" i="5" s="1"/>
  <c r="AD288" i="5" s="1"/>
  <c r="AD290" i="5" s="1"/>
  <c r="AD291" i="5" s="1"/>
  <c r="AD293" i="5" s="1"/>
  <c r="AD294" i="5" s="1"/>
  <c r="AD295" i="5" s="1"/>
  <c r="AD296" i="5" s="1"/>
  <c r="AD298" i="5" s="1"/>
  <c r="A247" i="5"/>
  <c r="A248" i="5" s="1"/>
  <c r="G5" i="14"/>
  <c r="J31" i="1"/>
  <c r="J30" i="1"/>
  <c r="J29" i="1"/>
  <c r="J28" i="1"/>
  <c r="H341" i="4"/>
  <c r="H342" i="4" s="1"/>
  <c r="H343" i="4" s="1"/>
  <c r="H344" i="4" s="1"/>
  <c r="H345" i="4" s="1"/>
  <c r="G341" i="4"/>
  <c r="G342" i="4" s="1"/>
  <c r="G343" i="4" s="1"/>
  <c r="G344" i="4" s="1"/>
  <c r="G345" i="4" s="1"/>
  <c r="F341" i="4"/>
  <c r="F342" i="4" s="1"/>
  <c r="F343" i="4" s="1"/>
  <c r="F344" i="4" s="1"/>
  <c r="F345" i="4" s="1"/>
  <c r="F4" i="14" l="1"/>
  <c r="A260" i="5"/>
  <c r="A261" i="5" s="1"/>
  <c r="A262" i="5" s="1"/>
  <c r="A263" i="5" s="1"/>
  <c r="A259" i="5"/>
  <c r="J44" i="1"/>
  <c r="A265" i="5" l="1"/>
  <c r="A266" i="5" s="1"/>
  <c r="A267" i="5" s="1"/>
  <c r="A268" i="5" s="1"/>
  <c r="A264" i="5"/>
  <c r="G2" i="3"/>
  <c r="D3" i="16"/>
  <c r="E3" i="16"/>
  <c r="D4" i="16"/>
  <c r="E4" i="16"/>
  <c r="E11" i="16"/>
  <c r="F11" i="16" s="1"/>
  <c r="D14" i="16"/>
  <c r="E14" i="16"/>
  <c r="D15" i="16"/>
  <c r="E15" i="16"/>
  <c r="F15" i="16"/>
  <c r="G15" i="16"/>
  <c r="H15" i="16"/>
  <c r="I15" i="16"/>
  <c r="J15" i="16"/>
  <c r="K15" i="16"/>
  <c r="D17" i="16"/>
  <c r="E17" i="16"/>
  <c r="F17" i="16"/>
  <c r="G17" i="16"/>
  <c r="H17" i="16"/>
  <c r="I17" i="16"/>
  <c r="J17" i="16"/>
  <c r="K17" i="16"/>
  <c r="D18" i="16"/>
  <c r="E18" i="16"/>
  <c r="F18" i="16"/>
  <c r="G18" i="16"/>
  <c r="H18" i="16"/>
  <c r="I18" i="16"/>
  <c r="J18" i="16"/>
  <c r="K18" i="16"/>
  <c r="D19" i="16"/>
  <c r="D20" i="16"/>
  <c r="D21" i="16" s="1"/>
  <c r="E20" i="16"/>
  <c r="E21" i="16" s="1"/>
  <c r="F20" i="16"/>
  <c r="F21" i="16" s="1"/>
  <c r="G20" i="16"/>
  <c r="G21" i="16" s="1"/>
  <c r="H20" i="16"/>
  <c r="H21" i="16" s="1"/>
  <c r="I20" i="16"/>
  <c r="I21" i="16" s="1"/>
  <c r="J20" i="16"/>
  <c r="J21" i="16" s="1"/>
  <c r="K20" i="16"/>
  <c r="K21" i="16" s="1"/>
  <c r="C21" i="16"/>
  <c r="D22" i="16"/>
  <c r="E22" i="16"/>
  <c r="D23" i="16"/>
  <c r="E23" i="16"/>
  <c r="D24" i="16"/>
  <c r="E24" i="16"/>
  <c r="E25" i="16"/>
  <c r="F25" i="16" s="1"/>
  <c r="G25" i="16" s="1"/>
  <c r="H25" i="16" s="1"/>
  <c r="I25" i="16" s="1"/>
  <c r="J25" i="16" s="1"/>
  <c r="K25" i="16" s="1"/>
  <c r="E26" i="16"/>
  <c r="F26" i="16" s="1"/>
  <c r="G26" i="16" s="1"/>
  <c r="H26" i="16" s="1"/>
  <c r="I26" i="16" s="1"/>
  <c r="J26" i="16" s="1"/>
  <c r="K26" i="16" s="1"/>
  <c r="E27" i="16"/>
  <c r="F27" i="16" s="1"/>
  <c r="G27" i="16" s="1"/>
  <c r="H27" i="16" s="1"/>
  <c r="I27" i="16" s="1"/>
  <c r="J27" i="16" s="1"/>
  <c r="K27" i="16" s="1"/>
  <c r="E28" i="16"/>
  <c r="F28" i="16" s="1"/>
  <c r="G28" i="16" s="1"/>
  <c r="H28" i="16" s="1"/>
  <c r="I28" i="16" s="1"/>
  <c r="J28" i="16" s="1"/>
  <c r="K28" i="16" s="1"/>
  <c r="E29" i="16"/>
  <c r="F29" i="16" s="1"/>
  <c r="G29" i="16" s="1"/>
  <c r="H29" i="16" s="1"/>
  <c r="I29" i="16" s="1"/>
  <c r="J29" i="16" s="1"/>
  <c r="K29" i="16" s="1"/>
  <c r="E30" i="16"/>
  <c r="F30" i="16" s="1"/>
  <c r="G30" i="16" s="1"/>
  <c r="H30" i="16" s="1"/>
  <c r="I30" i="16" s="1"/>
  <c r="J30" i="16" s="1"/>
  <c r="K30" i="16" s="1"/>
  <c r="E31" i="16"/>
  <c r="F31" i="16" s="1"/>
  <c r="G31" i="16" s="1"/>
  <c r="H31" i="16" s="1"/>
  <c r="I31" i="16" s="1"/>
  <c r="J31" i="16" s="1"/>
  <c r="K31" i="16" s="1"/>
  <c r="E32" i="16"/>
  <c r="F32" i="16" s="1"/>
  <c r="G32" i="16" s="1"/>
  <c r="H32" i="16" s="1"/>
  <c r="I32" i="16" s="1"/>
  <c r="J32" i="16" s="1"/>
  <c r="K32" i="16" s="1"/>
  <c r="E33" i="16"/>
  <c r="F33" i="16" s="1"/>
  <c r="G33" i="16" s="1"/>
  <c r="H33" i="16" s="1"/>
  <c r="I33" i="16" s="1"/>
  <c r="J33" i="16" s="1"/>
  <c r="K33" i="16" s="1"/>
  <c r="E34" i="16"/>
  <c r="F34" i="16" s="1"/>
  <c r="G34" i="16" s="1"/>
  <c r="H34" i="16" s="1"/>
  <c r="I34" i="16" s="1"/>
  <c r="J34" i="16" s="1"/>
  <c r="K34" i="16" s="1"/>
  <c r="E35" i="16"/>
  <c r="F35" i="16" s="1"/>
  <c r="G35" i="16" s="1"/>
  <c r="H35" i="16" s="1"/>
  <c r="I35" i="16" s="1"/>
  <c r="J35" i="16" s="1"/>
  <c r="K35" i="16" s="1"/>
  <c r="E36" i="16"/>
  <c r="F36" i="16" s="1"/>
  <c r="G36" i="16" s="1"/>
  <c r="H36" i="16" s="1"/>
  <c r="I36" i="16" s="1"/>
  <c r="J36" i="16" s="1"/>
  <c r="K36" i="16" s="1"/>
  <c r="F37" i="16"/>
  <c r="G37" i="16" s="1"/>
  <c r="H37" i="16" s="1"/>
  <c r="I37" i="16" s="1"/>
  <c r="J37" i="16" s="1"/>
  <c r="K37" i="16" s="1"/>
  <c r="F47" i="16"/>
  <c r="G47" i="16" s="1"/>
  <c r="H47" i="16" s="1"/>
  <c r="I47" i="16" s="1"/>
  <c r="J47" i="16" s="1"/>
  <c r="K47" i="16" s="1"/>
  <c r="F48" i="16"/>
  <c r="G48" i="16" s="1"/>
  <c r="C49" i="16"/>
  <c r="D49" i="16"/>
  <c r="E49" i="16"/>
  <c r="L49" i="16"/>
  <c r="F50" i="16"/>
  <c r="G50" i="16" s="1"/>
  <c r="H50" i="16" s="1"/>
  <c r="I50" i="16" s="1"/>
  <c r="J50" i="16" s="1"/>
  <c r="K50" i="16" s="1"/>
  <c r="F54" i="16"/>
  <c r="G54" i="16" s="1"/>
  <c r="H54" i="16" s="1"/>
  <c r="I54" i="16" s="1"/>
  <c r="J54" i="16" s="1"/>
  <c r="F55" i="16"/>
  <c r="G55" i="16" s="1"/>
  <c r="H55" i="16" s="1"/>
  <c r="I55" i="16" s="1"/>
  <c r="J55" i="16" s="1"/>
  <c r="F56" i="16"/>
  <c r="G56" i="16" s="1"/>
  <c r="H56" i="16" s="1"/>
  <c r="I56" i="16" s="1"/>
  <c r="J56" i="16" s="1"/>
  <c r="G61" i="16"/>
  <c r="H61" i="16" s="1"/>
  <c r="I61" i="16" s="1"/>
  <c r="J61" i="16" s="1"/>
  <c r="K61" i="16" s="1"/>
  <c r="D66" i="16"/>
  <c r="E66" i="16"/>
  <c r="F66" i="16"/>
  <c r="G66" i="16"/>
  <c r="H66" i="16"/>
  <c r="I66" i="16"/>
  <c r="J66" i="16"/>
  <c r="K66" i="16"/>
  <c r="D85" i="16"/>
  <c r="D87" i="16"/>
  <c r="D89" i="16"/>
  <c r="D90" i="16"/>
  <c r="D91" i="16"/>
  <c r="D92" i="16"/>
  <c r="D95" i="16"/>
  <c r="D96" i="16"/>
  <c r="D97" i="16"/>
  <c r="D98" i="16"/>
  <c r="D101" i="16"/>
  <c r="D102" i="16"/>
  <c r="D103" i="16"/>
  <c r="D108" i="16"/>
  <c r="F109" i="16"/>
  <c r="G109" i="16" s="1"/>
  <c r="H109" i="16" s="1"/>
  <c r="I109" i="16" s="1"/>
  <c r="J109" i="16" s="1"/>
  <c r="K109" i="16" s="1"/>
  <c r="E114" i="16"/>
  <c r="F114" i="16" s="1"/>
  <c r="G114" i="16" s="1"/>
  <c r="H114" i="16" s="1"/>
  <c r="I114" i="16" s="1"/>
  <c r="J114" i="16" s="1"/>
  <c r="K114" i="16" s="1"/>
  <c r="E115" i="16"/>
  <c r="F115" i="16" s="1"/>
  <c r="G115" i="16" s="1"/>
  <c r="H115" i="16" s="1"/>
  <c r="I115" i="16" s="1"/>
  <c r="J115" i="16" s="1"/>
  <c r="K115" i="16" s="1"/>
  <c r="E118" i="16"/>
  <c r="F118" i="16" s="1"/>
  <c r="G118" i="16" s="1"/>
  <c r="H118" i="16" s="1"/>
  <c r="I118" i="16" s="1"/>
  <c r="J118" i="16" s="1"/>
  <c r="K118" i="16" s="1"/>
  <c r="E119" i="16"/>
  <c r="F119" i="16" s="1"/>
  <c r="G119" i="16" s="1"/>
  <c r="H119" i="16" s="1"/>
  <c r="I119" i="16" s="1"/>
  <c r="J119" i="16" s="1"/>
  <c r="K119" i="16" s="1"/>
  <c r="E120" i="16"/>
  <c r="F120" i="16" s="1"/>
  <c r="G120" i="16" s="1"/>
  <c r="H120" i="16" s="1"/>
  <c r="I120" i="16" s="1"/>
  <c r="J120" i="16" s="1"/>
  <c r="K120" i="16" s="1"/>
  <c r="E121" i="16"/>
  <c r="F121" i="16" s="1"/>
  <c r="G121" i="16" s="1"/>
  <c r="H121" i="16" s="1"/>
  <c r="I121" i="16" s="1"/>
  <c r="J121" i="16" s="1"/>
  <c r="K121" i="16" s="1"/>
  <c r="E122" i="16"/>
  <c r="F122" i="16" s="1"/>
  <c r="G122" i="16" s="1"/>
  <c r="H122" i="16" s="1"/>
  <c r="I122" i="16" s="1"/>
  <c r="J122" i="16" s="1"/>
  <c r="K122" i="16" s="1"/>
  <c r="E123" i="16"/>
  <c r="F123" i="16" s="1"/>
  <c r="G123" i="16" s="1"/>
  <c r="H123" i="16" s="1"/>
  <c r="I123" i="16" s="1"/>
  <c r="J123" i="16" s="1"/>
  <c r="K123" i="16" s="1"/>
  <c r="E124" i="16"/>
  <c r="F124" i="16" s="1"/>
  <c r="G124" i="16" s="1"/>
  <c r="H124" i="16" s="1"/>
  <c r="I124" i="16" s="1"/>
  <c r="J124" i="16" s="1"/>
  <c r="K124" i="16" s="1"/>
  <c r="E125" i="16"/>
  <c r="F125" i="16" s="1"/>
  <c r="G125" i="16" s="1"/>
  <c r="H125" i="16" s="1"/>
  <c r="I125" i="16" s="1"/>
  <c r="J125" i="16" s="1"/>
  <c r="K125" i="16" s="1"/>
  <c r="E126" i="16"/>
  <c r="F126" i="16" s="1"/>
  <c r="G126" i="16" s="1"/>
  <c r="H126" i="16" s="1"/>
  <c r="I126" i="16" s="1"/>
  <c r="J126" i="16" s="1"/>
  <c r="K126" i="16" s="1"/>
  <c r="E127" i="16"/>
  <c r="F127" i="16" s="1"/>
  <c r="G127" i="16" s="1"/>
  <c r="H127" i="16" s="1"/>
  <c r="I127" i="16" s="1"/>
  <c r="J127" i="16" s="1"/>
  <c r="K127" i="16" s="1"/>
  <c r="A270" i="5" l="1"/>
  <c r="A271" i="5" s="1"/>
  <c r="A272" i="5" s="1"/>
  <c r="A269" i="5"/>
  <c r="F49" i="16"/>
  <c r="E19" i="16"/>
  <c r="F19" i="16"/>
  <c r="G11" i="16"/>
  <c r="H48" i="16"/>
  <c r="G49" i="16"/>
  <c r="A274" i="5" l="1"/>
  <c r="A275" i="5" s="1"/>
  <c r="A276" i="5" s="1"/>
  <c r="A277" i="5" s="1"/>
  <c r="A278" i="5" s="1"/>
  <c r="A273" i="5"/>
  <c r="G19" i="16"/>
  <c r="H11" i="16"/>
  <c r="H49" i="16"/>
  <c r="I48" i="16"/>
  <c r="A280" i="5" l="1"/>
  <c r="A281" i="5" s="1"/>
  <c r="A282" i="5" s="1"/>
  <c r="A283" i="5" s="1"/>
  <c r="A279" i="5"/>
  <c r="J48" i="16"/>
  <c r="I49" i="16"/>
  <c r="I11" i="16"/>
  <c r="H19" i="16"/>
  <c r="A285" i="5" l="1"/>
  <c r="A286" i="5" s="1"/>
  <c r="A287" i="5" s="1"/>
  <c r="A288" i="5" s="1"/>
  <c r="A284" i="5"/>
  <c r="J11" i="16"/>
  <c r="I19" i="16"/>
  <c r="K48" i="16"/>
  <c r="K49" i="16" s="1"/>
  <c r="J49" i="16"/>
  <c r="A290" i="5" l="1"/>
  <c r="A291" i="5" s="1"/>
  <c r="A289" i="5"/>
  <c r="K11" i="16"/>
  <c r="K19" i="16" s="1"/>
  <c r="J19" i="16"/>
  <c r="A293" i="5" l="1"/>
  <c r="A294" i="5" s="1"/>
  <c r="A295" i="5" s="1"/>
  <c r="A296" i="5" s="1"/>
  <c r="A298" i="5" s="1"/>
  <c r="A292" i="5"/>
  <c r="J21" i="1"/>
  <c r="J20" i="1"/>
  <c r="J19" i="1"/>
  <c r="J24" i="1"/>
  <c r="J23" i="1"/>
  <c r="J22" i="1"/>
  <c r="A297" i="5" l="1"/>
  <c r="J27" i="1"/>
  <c r="G3" i="14" l="1"/>
  <c r="G7" i="14"/>
  <c r="G4" i="14" s="1"/>
  <c r="J26" i="1"/>
  <c r="J25" i="1"/>
  <c r="A226" i="5"/>
  <c r="A227" i="5" s="1"/>
  <c r="A228" i="5" s="1"/>
  <c r="A229" i="5" s="1"/>
  <c r="A230" i="5" s="1"/>
  <c r="A231" i="5" s="1"/>
  <c r="Q324" i="4"/>
  <c r="R324" i="4" s="1"/>
  <c r="S324" i="4" s="1"/>
  <c r="T324" i="4" s="1"/>
  <c r="U324" i="4" s="1"/>
  <c r="V324" i="4" s="1"/>
  <c r="W324" i="4" s="1"/>
  <c r="X324" i="4" s="1"/>
  <c r="Y324" i="4" s="1"/>
  <c r="Z324" i="4" s="1"/>
  <c r="AA324" i="4" s="1"/>
  <c r="AB324" i="4" s="1"/>
  <c r="AC324" i="4" s="1"/>
  <c r="AD324" i="4" s="1"/>
  <c r="AE324" i="4" s="1"/>
  <c r="AF324" i="4" s="1"/>
  <c r="AG324" i="4" s="1"/>
  <c r="AH324" i="4" s="1"/>
  <c r="AI324" i="4" s="1"/>
  <c r="AJ324" i="4" s="1"/>
  <c r="AK324" i="4" s="1"/>
  <c r="H323" i="4"/>
  <c r="H324" i="4" s="1"/>
  <c r="H325" i="4" s="1"/>
  <c r="H326" i="4" s="1"/>
  <c r="H327" i="4" s="1"/>
  <c r="G323" i="4"/>
  <c r="G324" i="4" s="1"/>
  <c r="G325" i="4" s="1"/>
  <c r="G326" i="4" s="1"/>
  <c r="G327" i="4" s="1"/>
  <c r="F323" i="4"/>
  <c r="F324" i="4" s="1"/>
  <c r="F325" i="4" s="1"/>
  <c r="F326" i="4" s="1"/>
  <c r="F327" i="4" s="1"/>
  <c r="AB283" i="2"/>
  <c r="X283" i="2"/>
  <c r="X282" i="2"/>
  <c r="X281" i="2"/>
  <c r="X280" i="2"/>
  <c r="X279" i="2"/>
  <c r="X278" i="2"/>
  <c r="X277" i="2"/>
  <c r="X276" i="2"/>
  <c r="G276" i="2"/>
  <c r="X275" i="2"/>
  <c r="G275" i="2"/>
  <c r="X274" i="2"/>
  <c r="G274" i="2"/>
  <c r="X273" i="2"/>
  <c r="G273" i="2"/>
  <c r="X272" i="2"/>
  <c r="G272" i="2"/>
  <c r="X271" i="2"/>
  <c r="G271" i="2"/>
  <c r="AB270" i="2"/>
  <c r="AA270" i="2"/>
  <c r="X270" i="2"/>
  <c r="AB269" i="2"/>
  <c r="AA269" i="2"/>
  <c r="X269" i="2"/>
  <c r="G269" i="2"/>
  <c r="AB268" i="2"/>
  <c r="AA268" i="2"/>
  <c r="X268" i="2"/>
  <c r="X267" i="2"/>
  <c r="AG266" i="2"/>
  <c r="AF266" i="2"/>
  <c r="AE266" i="2"/>
  <c r="AD266" i="2"/>
  <c r="AC266" i="2"/>
  <c r="AB266" i="2"/>
  <c r="AA266" i="2"/>
  <c r="Z266" i="2"/>
  <c r="X266" i="2"/>
  <c r="V266" i="2"/>
  <c r="O266" i="2"/>
  <c r="N266" i="2"/>
  <c r="M266" i="2"/>
  <c r="G266" i="2"/>
  <c r="X265" i="2"/>
  <c r="G265" i="2"/>
  <c r="AG264" i="2"/>
  <c r="AF264" i="2"/>
  <c r="AE264" i="2"/>
  <c r="AD264" i="2"/>
  <c r="AC264" i="2"/>
  <c r="AB264" i="2"/>
  <c r="AA264" i="2"/>
  <c r="Z264" i="2"/>
  <c r="X264" i="2"/>
  <c r="V264" i="2"/>
  <c r="O264" i="2"/>
  <c r="N264" i="2"/>
  <c r="M264" i="2"/>
  <c r="G264" i="2"/>
  <c r="X263" i="2"/>
  <c r="G263" i="2"/>
  <c r="AG262" i="2"/>
  <c r="AF262" i="2"/>
  <c r="AE262" i="2"/>
  <c r="AD262" i="2"/>
  <c r="AC262" i="2"/>
  <c r="AB262" i="2"/>
  <c r="AA262" i="2"/>
  <c r="Z262" i="2"/>
  <c r="X262" i="2"/>
  <c r="V262" i="2"/>
  <c r="O262" i="2"/>
  <c r="N262" i="2"/>
  <c r="M262" i="2"/>
  <c r="G262" i="2"/>
  <c r="X261" i="2"/>
  <c r="G261" i="2"/>
  <c r="AG260" i="2"/>
  <c r="AF260" i="2"/>
  <c r="AE260" i="2"/>
  <c r="AD260" i="2"/>
  <c r="AC260" i="2"/>
  <c r="AB260" i="2"/>
  <c r="AA260" i="2"/>
  <c r="Z260" i="2"/>
  <c r="X260" i="2"/>
  <c r="V260" i="2"/>
  <c r="O260" i="2"/>
  <c r="N260" i="2"/>
  <c r="M260" i="2"/>
  <c r="G260" i="2"/>
  <c r="X259" i="2"/>
  <c r="G259" i="2"/>
  <c r="X258" i="2"/>
  <c r="G258" i="2"/>
  <c r="X257" i="2"/>
  <c r="G257" i="2"/>
  <c r="AG256" i="2"/>
  <c r="AF256" i="2"/>
  <c r="AE256" i="2"/>
  <c r="AD256" i="2"/>
  <c r="AC256" i="2"/>
  <c r="AB256" i="2"/>
  <c r="AA256" i="2"/>
  <c r="Z256" i="2"/>
  <c r="X256" i="2"/>
  <c r="V256" i="2"/>
  <c r="O256" i="2"/>
  <c r="N256" i="2"/>
  <c r="M256" i="2"/>
  <c r="G256" i="2"/>
  <c r="X255" i="2"/>
  <c r="G255" i="2"/>
  <c r="X254" i="2"/>
  <c r="G254" i="2"/>
  <c r="AG253" i="2"/>
  <c r="AG254" i="2" s="1"/>
  <c r="AF253" i="2"/>
  <c r="AF254" i="2" s="1"/>
  <c r="AE253" i="2"/>
  <c r="AE254" i="2" s="1"/>
  <c r="AD253" i="2"/>
  <c r="AD254" i="2" s="1"/>
  <c r="AC253" i="2"/>
  <c r="AC254" i="2" s="1"/>
  <c r="AB253" i="2"/>
  <c r="AB254" i="2" s="1"/>
  <c r="AA253" i="2"/>
  <c r="AA254" i="2" s="1"/>
  <c r="Z253" i="2"/>
  <c r="Z254" i="2" s="1"/>
  <c r="X253" i="2"/>
  <c r="V253" i="2"/>
  <c r="V254" i="2" s="1"/>
  <c r="O253" i="2"/>
  <c r="O254" i="2" s="1"/>
  <c r="N253" i="2"/>
  <c r="N254" i="2" s="1"/>
  <c r="M253" i="2"/>
  <c r="M254" i="2" s="1"/>
  <c r="G253" i="2"/>
  <c r="X252" i="2"/>
  <c r="G252" i="2"/>
  <c r="AG251" i="2"/>
  <c r="AF251" i="2"/>
  <c r="AE251" i="2"/>
  <c r="AD251" i="2"/>
  <c r="AC251" i="2"/>
  <c r="AB251" i="2"/>
  <c r="AA251" i="2"/>
  <c r="Z251" i="2"/>
  <c r="X251" i="2"/>
  <c r="V251" i="2"/>
  <c r="O251" i="2"/>
  <c r="N251" i="2"/>
  <c r="M251" i="2"/>
  <c r="G251" i="2"/>
  <c r="X250" i="2"/>
  <c r="G250" i="2"/>
  <c r="X249" i="2"/>
  <c r="G249" i="2"/>
  <c r="AG248" i="2"/>
  <c r="AF248" i="2"/>
  <c r="AE248" i="2"/>
  <c r="AD248" i="2"/>
  <c r="AC248" i="2"/>
  <c r="AB248" i="2"/>
  <c r="AA248" i="2"/>
  <c r="Z248" i="2"/>
  <c r="X248" i="2"/>
  <c r="V248" i="2"/>
  <c r="O248" i="2"/>
  <c r="N248" i="2"/>
  <c r="M248" i="2"/>
  <c r="G248" i="2"/>
  <c r="X247" i="2"/>
  <c r="G247" i="2"/>
  <c r="AG246" i="2"/>
  <c r="AF246" i="2"/>
  <c r="AE246" i="2"/>
  <c r="AD246" i="2"/>
  <c r="AC246" i="2"/>
  <c r="AB246" i="2"/>
  <c r="AA246" i="2"/>
  <c r="Z246" i="2"/>
  <c r="X246" i="2"/>
  <c r="O246" i="2"/>
  <c r="N246" i="2"/>
  <c r="M246" i="2"/>
  <c r="G246" i="2"/>
  <c r="X245" i="2"/>
  <c r="G245" i="2"/>
  <c r="AG244" i="2"/>
  <c r="AF244" i="2"/>
  <c r="AE244" i="2"/>
  <c r="AD244" i="2"/>
  <c r="AC244" i="2"/>
  <c r="AB244" i="2"/>
  <c r="AA244" i="2"/>
  <c r="Z244" i="2"/>
  <c r="X244" i="2"/>
  <c r="O244" i="2"/>
  <c r="N244" i="2"/>
  <c r="M244" i="2"/>
  <c r="G244" i="2"/>
  <c r="X243" i="2"/>
  <c r="G243" i="2"/>
  <c r="AG242" i="2"/>
  <c r="AF242" i="2"/>
  <c r="AE242" i="2"/>
  <c r="AD242" i="2"/>
  <c r="AC242" i="2"/>
  <c r="AB242" i="2"/>
  <c r="AA242" i="2"/>
  <c r="Z242" i="2"/>
  <c r="X242" i="2"/>
  <c r="V242" i="2"/>
  <c r="O242" i="2"/>
  <c r="N242" i="2"/>
  <c r="M242" i="2"/>
  <c r="G242" i="2"/>
  <c r="X241" i="2"/>
  <c r="G241" i="2"/>
  <c r="X240" i="2"/>
  <c r="G240" i="2"/>
  <c r="X239" i="2"/>
  <c r="G239" i="2"/>
  <c r="AG238" i="2"/>
  <c r="AF238" i="2"/>
  <c r="AE238" i="2"/>
  <c r="AD238" i="2"/>
  <c r="AC238" i="2"/>
  <c r="AB238" i="2"/>
  <c r="AA238" i="2"/>
  <c r="Z238" i="2"/>
  <c r="T238" i="2"/>
  <c r="T239" i="2" s="1"/>
  <c r="T240" i="2" s="1"/>
  <c r="T241" i="2" s="1"/>
  <c r="T242" i="2" s="1"/>
  <c r="T243" i="2" s="1"/>
  <c r="T244" i="2" s="1"/>
  <c r="T245" i="2" s="1"/>
  <c r="T246" i="2" s="1"/>
  <c r="T247" i="2" s="1"/>
  <c r="T248" i="2" s="1"/>
  <c r="T249" i="2" s="1"/>
  <c r="T250" i="2" s="1"/>
  <c r="T251" i="2" s="1"/>
  <c r="T252" i="2" s="1"/>
  <c r="T253" i="2" s="1"/>
  <c r="T254" i="2" s="1"/>
  <c r="T255" i="2" s="1"/>
  <c r="T256" i="2" s="1"/>
  <c r="T257" i="2" s="1"/>
  <c r="T258" i="2" s="1"/>
  <c r="T259" i="2" s="1"/>
  <c r="T260" i="2" s="1"/>
  <c r="T261" i="2" s="1"/>
  <c r="T262" i="2" s="1"/>
  <c r="T263" i="2" s="1"/>
  <c r="T264" i="2" s="1"/>
  <c r="T265" i="2" s="1"/>
  <c r="T266" i="2" s="1"/>
  <c r="S238" i="2"/>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R238" i="2"/>
  <c r="R239" i="2" s="1"/>
  <c r="R240" i="2" s="1"/>
  <c r="R241" i="2" s="1"/>
  <c r="R242" i="2" s="1"/>
  <c r="R243" i="2" s="1"/>
  <c r="R244" i="2" s="1"/>
  <c r="R245" i="2" s="1"/>
  <c r="R246" i="2" s="1"/>
  <c r="R247" i="2" s="1"/>
  <c r="R248" i="2" s="1"/>
  <c r="R249" i="2" s="1"/>
  <c r="R250" i="2" s="1"/>
  <c r="R251" i="2" s="1"/>
  <c r="R252" i="2" s="1"/>
  <c r="R253" i="2" s="1"/>
  <c r="R254" i="2" s="1"/>
  <c r="R255" i="2" s="1"/>
  <c r="R256" i="2" s="1"/>
  <c r="R257" i="2" s="1"/>
  <c r="R258" i="2" s="1"/>
  <c r="R259" i="2" s="1"/>
  <c r="R260" i="2" s="1"/>
  <c r="R261" i="2" s="1"/>
  <c r="R262" i="2" s="1"/>
  <c r="R263" i="2" s="1"/>
  <c r="R264" i="2" s="1"/>
  <c r="R265" i="2" s="1"/>
  <c r="R266" i="2" s="1"/>
  <c r="Q238" i="2"/>
  <c r="Q239" i="2" s="1"/>
  <c r="Q240" i="2" s="1"/>
  <c r="Q241" i="2" s="1"/>
  <c r="Q242" i="2" s="1"/>
  <c r="Q243" i="2" s="1"/>
  <c r="Q244" i="2" s="1"/>
  <c r="Q245" i="2" s="1"/>
  <c r="Q246" i="2" s="1"/>
  <c r="Q247" i="2" s="1"/>
  <c r="Q248" i="2" s="1"/>
  <c r="Q249" i="2" s="1"/>
  <c r="Q250" i="2" s="1"/>
  <c r="Q251" i="2" s="1"/>
  <c r="Q252" i="2" s="1"/>
  <c r="Q253" i="2" s="1"/>
  <c r="Q254" i="2" s="1"/>
  <c r="Q255" i="2" s="1"/>
  <c r="Q256" i="2" s="1"/>
  <c r="Q257" i="2" s="1"/>
  <c r="Q258" i="2" s="1"/>
  <c r="Q259" i="2" s="1"/>
  <c r="Q260" i="2" s="1"/>
  <c r="Q261" i="2" s="1"/>
  <c r="Q262" i="2" s="1"/>
  <c r="Q263" i="2" s="1"/>
  <c r="Q264" i="2" s="1"/>
  <c r="Q265" i="2" s="1"/>
  <c r="Q266" i="2" s="1"/>
  <c r="P238" i="2"/>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O238" i="2"/>
  <c r="N238" i="2"/>
  <c r="M238" i="2"/>
  <c r="I238" i="2"/>
  <c r="X238" i="2" s="1"/>
  <c r="Y237" i="2"/>
  <c r="Y238" i="2" s="1"/>
  <c r="Y239" i="2" s="1"/>
  <c r="Y240" i="2" s="1"/>
  <c r="Y241" i="2" s="1"/>
  <c r="Y242" i="2" s="1"/>
  <c r="Y243" i="2" s="1"/>
  <c r="Y244" i="2" s="1"/>
  <c r="Y245" i="2" s="1"/>
  <c r="Y246" i="2" s="1"/>
  <c r="Y247" i="2" s="1"/>
  <c r="Y248" i="2" s="1"/>
  <c r="Y249" i="2" s="1"/>
  <c r="Y250" i="2" s="1"/>
  <c r="Y251" i="2" s="1"/>
  <c r="Y252" i="2" s="1"/>
  <c r="Y253" i="2" s="1"/>
  <c r="Y254" i="2" s="1"/>
  <c r="Y255" i="2" s="1"/>
  <c r="Y256" i="2" s="1"/>
  <c r="Y257" i="2" s="1"/>
  <c r="Y258" i="2" s="1"/>
  <c r="Y259" i="2" s="1"/>
  <c r="Y260" i="2" s="1"/>
  <c r="Y261" i="2" s="1"/>
  <c r="Y262" i="2" s="1"/>
  <c r="Y263" i="2" s="1"/>
  <c r="Y264" i="2" s="1"/>
  <c r="Y265" i="2" s="1"/>
  <c r="Y266" i="2" s="1"/>
  <c r="Y267" i="2" s="1"/>
  <c r="Y268" i="2" s="1"/>
  <c r="Y269" i="2" s="1"/>
  <c r="Y270" i="2" s="1"/>
  <c r="Y271" i="2" s="1"/>
  <c r="Y272" i="2" s="1"/>
  <c r="Y273" i="2" s="1"/>
  <c r="Y274" i="2" s="1"/>
  <c r="Y275" i="2" s="1"/>
  <c r="Y276" i="2" s="1"/>
  <c r="Y277" i="2" s="1"/>
  <c r="Y278" i="2" s="1"/>
  <c r="Y279" i="2" s="1"/>
  <c r="Y280" i="2" s="1"/>
  <c r="Y281" i="2" s="1"/>
  <c r="Y282" i="2" s="1"/>
  <c r="Y283" i="2" s="1"/>
  <c r="X237" i="2"/>
  <c r="G237" i="2"/>
  <c r="F237" i="2"/>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AA283" i="2" s="1"/>
  <c r="A233" i="5" l="1"/>
  <c r="A234" i="5" s="1"/>
  <c r="A232" i="5"/>
  <c r="G238" i="2"/>
  <c r="J18" i="1" l="1"/>
  <c r="Y219" i="11" l="1"/>
  <c r="X219" i="11"/>
  <c r="H215" i="11"/>
  <c r="L122" i="11"/>
  <c r="L123" i="11" s="1"/>
  <c r="L125" i="11" s="1"/>
  <c r="L128" i="11" s="1"/>
  <c r="L130" i="11" s="1"/>
  <c r="L131" i="11" s="1"/>
  <c r="L133" i="11" s="1"/>
  <c r="L134" i="11" s="1"/>
  <c r="L136" i="11" s="1"/>
  <c r="L137" i="11" s="1"/>
  <c r="L138" i="11" s="1"/>
  <c r="L139" i="11" s="1"/>
  <c r="L140" i="11" s="1"/>
  <c r="L141" i="11" s="1"/>
  <c r="L142" i="11" s="1"/>
  <c r="L144" i="11" s="1"/>
  <c r="L120" i="11"/>
  <c r="A118" i="1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Y116" i="11"/>
  <c r="X116" i="11"/>
  <c r="H112" i="11"/>
  <c r="K104" i="11"/>
  <c r="L103" i="11"/>
  <c r="K102" i="11"/>
  <c r="K100" i="11"/>
  <c r="K98" i="11"/>
  <c r="K97" i="11"/>
  <c r="K96" i="11"/>
  <c r="K95" i="11"/>
  <c r="L91" i="11"/>
  <c r="K90" i="11"/>
  <c r="K89" i="11"/>
  <c r="K88" i="11"/>
  <c r="K87" i="11"/>
  <c r="L85" i="11"/>
  <c r="K83" i="11"/>
  <c r="L80" i="11"/>
  <c r="L81" i="11" s="1"/>
  <c r="K76" i="11"/>
  <c r="L74" i="11"/>
  <c r="K73" i="11"/>
  <c r="K72" i="11"/>
  <c r="L71" i="11"/>
  <c r="K68" i="11"/>
  <c r="K67" i="11"/>
  <c r="K66" i="11"/>
  <c r="K65" i="11"/>
  <c r="K60" i="11"/>
  <c r="L58" i="11"/>
  <c r="K57" i="11"/>
  <c r="L55" i="11"/>
  <c r="K50" i="11"/>
  <c r="K49" i="11"/>
  <c r="L48" i="11"/>
  <c r="K47" i="11"/>
  <c r="L46" i="11"/>
  <c r="L44" i="11"/>
  <c r="K43" i="11"/>
  <c r="K42" i="11"/>
  <c r="K40" i="11"/>
  <c r="L37" i="11"/>
  <c r="L39" i="11" s="1"/>
  <c r="L31" i="11"/>
  <c r="L23" i="11"/>
  <c r="K22" i="11"/>
  <c r="K18" i="11"/>
  <c r="L17" i="11"/>
  <c r="K15" i="11"/>
  <c r="K9" i="11"/>
  <c r="K6" i="11"/>
  <c r="K4" i="11"/>
  <c r="K3" i="11"/>
  <c r="G79" i="9"/>
  <c r="H79" i="9" s="1"/>
  <c r="I79" i="9" s="1"/>
  <c r="J79" i="9" s="1"/>
  <c r="K79" i="9" s="1"/>
  <c r="L79" i="9" s="1"/>
  <c r="M79" i="9" s="1"/>
  <c r="N79" i="9" s="1"/>
  <c r="O79" i="9" s="1"/>
  <c r="P79" i="9" s="1"/>
  <c r="Q79" i="9" s="1"/>
  <c r="R79" i="9" s="1"/>
  <c r="S79" i="9" s="1"/>
  <c r="T79" i="9" s="1"/>
  <c r="U79" i="9" s="1"/>
  <c r="V79" i="9" s="1"/>
  <c r="W79" i="9" s="1"/>
  <c r="X79" i="9" s="1"/>
  <c r="Y79" i="9" s="1"/>
  <c r="Z79" i="9" s="1"/>
  <c r="AA79" i="9" s="1"/>
  <c r="AB79" i="9" s="1"/>
  <c r="AC79" i="9" s="1"/>
  <c r="AD79" i="9" s="1"/>
  <c r="AE79" i="9" s="1"/>
  <c r="AF79" i="9" s="1"/>
  <c r="AG79" i="9" s="1"/>
  <c r="AH79" i="9" s="1"/>
  <c r="AI79" i="9" s="1"/>
  <c r="AJ79" i="9" s="1"/>
  <c r="AK79" i="9" s="1"/>
  <c r="F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AI78" i="9" s="1"/>
  <c r="AJ78" i="9" s="1"/>
  <c r="AK78" i="9" s="1"/>
  <c r="F78" i="9"/>
  <c r="G78" i="9" s="1"/>
  <c r="AF67" i="9"/>
  <c r="AG67" i="9" s="1"/>
  <c r="AH67" i="9" s="1"/>
  <c r="AI67" i="9" s="1"/>
  <c r="AJ67" i="9" s="1"/>
  <c r="AK67" i="9" s="1"/>
  <c r="K67" i="9"/>
  <c r="L67" i="9" s="1"/>
  <c r="M67" i="9" s="1"/>
  <c r="N67" i="9" s="1"/>
  <c r="O67" i="9" s="1"/>
  <c r="P67" i="9" s="1"/>
  <c r="Q67" i="9" s="1"/>
  <c r="R67" i="9" s="1"/>
  <c r="S67" i="9" s="1"/>
  <c r="T67" i="9" s="1"/>
  <c r="U67" i="9" s="1"/>
  <c r="V67" i="9" s="1"/>
  <c r="W67" i="9" s="1"/>
  <c r="X67" i="9" s="1"/>
  <c r="Y67" i="9" s="1"/>
  <c r="Z67" i="9" s="1"/>
  <c r="AA67" i="9" s="1"/>
  <c r="AB67" i="9" s="1"/>
  <c r="AC67" i="9" s="1"/>
  <c r="AD67" i="9" s="1"/>
  <c r="AE67" i="9" s="1"/>
  <c r="H67" i="9"/>
  <c r="I67" i="9" s="1"/>
  <c r="J67" i="9" s="1"/>
  <c r="G67" i="9"/>
  <c r="Y65" i="9"/>
  <c r="Z65" i="9" s="1"/>
  <c r="AA65" i="9" s="1"/>
  <c r="AB65" i="9" s="1"/>
  <c r="AC65" i="9" s="1"/>
  <c r="AD65" i="9" s="1"/>
  <c r="AE65" i="9" s="1"/>
  <c r="AF65" i="9" s="1"/>
  <c r="AG65" i="9" s="1"/>
  <c r="AH65" i="9" s="1"/>
  <c r="AI65" i="9" s="1"/>
  <c r="AJ65" i="9" s="1"/>
  <c r="AK65" i="9" s="1"/>
  <c r="I65" i="9"/>
  <c r="J65" i="9" s="1"/>
  <c r="K65" i="9" s="1"/>
  <c r="L65" i="9" s="1"/>
  <c r="M65" i="9" s="1"/>
  <c r="N65" i="9" s="1"/>
  <c r="O65" i="9" s="1"/>
  <c r="P65" i="9" s="1"/>
  <c r="Q65" i="9" s="1"/>
  <c r="R65" i="9" s="1"/>
  <c r="S65" i="9" s="1"/>
  <c r="T65" i="9" s="1"/>
  <c r="U65" i="9" s="1"/>
  <c r="V65" i="9" s="1"/>
  <c r="W65" i="9" s="1"/>
  <c r="X65" i="9" s="1"/>
  <c r="AH64" i="9"/>
  <c r="AI64" i="9" s="1"/>
  <c r="AJ64" i="9" s="1"/>
  <c r="AK64" i="9" s="1"/>
  <c r="K64" i="9"/>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J64" i="9"/>
  <c r="G64" i="9"/>
  <c r="H64" i="9" s="1"/>
  <c r="I64" i="9" s="1"/>
  <c r="X62" i="9"/>
  <c r="Y62" i="9" s="1"/>
  <c r="Z62" i="9" s="1"/>
  <c r="AA62" i="9" s="1"/>
  <c r="AB62" i="9" s="1"/>
  <c r="AC62" i="9" s="1"/>
  <c r="AD62" i="9" s="1"/>
  <c r="AE62" i="9" s="1"/>
  <c r="AF62" i="9" s="1"/>
  <c r="AG62" i="9" s="1"/>
  <c r="AH62" i="9" s="1"/>
  <c r="AI62" i="9" s="1"/>
  <c r="AJ62" i="9" s="1"/>
  <c r="AK62" i="9" s="1"/>
  <c r="L62" i="9"/>
  <c r="M62" i="9" s="1"/>
  <c r="N62" i="9" s="1"/>
  <c r="O62" i="9" s="1"/>
  <c r="P62" i="9" s="1"/>
  <c r="Q62" i="9" s="1"/>
  <c r="R62" i="9" s="1"/>
  <c r="S62" i="9" s="1"/>
  <c r="T62" i="9" s="1"/>
  <c r="U62" i="9" s="1"/>
  <c r="V62" i="9" s="1"/>
  <c r="W62" i="9" s="1"/>
  <c r="K62" i="9"/>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F32" i="9"/>
  <c r="G32" i="9" s="1"/>
  <c r="H32" i="9" s="1"/>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E32" i="9"/>
  <c r="X31" i="9"/>
  <c r="Y31" i="9" s="1"/>
  <c r="Z31" i="9" s="1"/>
  <c r="AA31" i="9" s="1"/>
  <c r="AB31" i="9" s="1"/>
  <c r="AC31" i="9" s="1"/>
  <c r="AD31" i="9" s="1"/>
  <c r="AE31" i="9" s="1"/>
  <c r="AF31" i="9" s="1"/>
  <c r="AG31" i="9" s="1"/>
  <c r="AH31" i="9" s="1"/>
  <c r="AI31" i="9" s="1"/>
  <c r="AJ31" i="9" s="1"/>
  <c r="AK31" i="9" s="1"/>
  <c r="U31" i="9"/>
  <c r="V31" i="9" s="1"/>
  <c r="W31" i="9" s="1"/>
  <c r="M31" i="9"/>
  <c r="N31" i="9" s="1"/>
  <c r="O31" i="9" s="1"/>
  <c r="P31" i="9" s="1"/>
  <c r="Q31" i="9" s="1"/>
  <c r="R31" i="9" s="1"/>
  <c r="S31" i="9" s="1"/>
  <c r="T31" i="9" s="1"/>
  <c r="L31" i="9"/>
  <c r="I31" i="9"/>
  <c r="J31" i="9" s="1"/>
  <c r="K31" i="9" s="1"/>
  <c r="H31" i="9"/>
  <c r="G31" i="9"/>
  <c r="F31" i="9"/>
  <c r="E31" i="9"/>
  <c r="D31" i="9"/>
  <c r="AB29" i="9"/>
  <c r="AC29" i="9" s="1"/>
  <c r="AD29" i="9" s="1"/>
  <c r="AE29" i="9" s="1"/>
  <c r="AF29" i="9" s="1"/>
  <c r="AG29" i="9" s="1"/>
  <c r="AH29" i="9" s="1"/>
  <c r="AI29" i="9" s="1"/>
  <c r="AJ29" i="9" s="1"/>
  <c r="AK29" i="9" s="1"/>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G25" i="9"/>
  <c r="T24" i="9"/>
  <c r="U24" i="9" s="1"/>
  <c r="V24" i="9" s="1"/>
  <c r="W24" i="9" s="1"/>
  <c r="X24" i="9" s="1"/>
  <c r="Y24" i="9" s="1"/>
  <c r="Z24" i="9" s="1"/>
  <c r="AA24" i="9" s="1"/>
  <c r="AB24" i="9" s="1"/>
  <c r="AC24" i="9" s="1"/>
  <c r="AD24" i="9" s="1"/>
  <c r="AE24" i="9" s="1"/>
  <c r="AF24" i="9" s="1"/>
  <c r="AG24" i="9" s="1"/>
  <c r="AH24" i="9" s="1"/>
  <c r="AI24" i="9" s="1"/>
  <c r="AJ24" i="9" s="1"/>
  <c r="AK24" i="9" s="1"/>
  <c r="G24" i="9"/>
  <c r="H24" i="9" s="1"/>
  <c r="I24" i="9" s="1"/>
  <c r="J24" i="9" s="1"/>
  <c r="K24" i="9" s="1"/>
  <c r="L24" i="9" s="1"/>
  <c r="M24" i="9" s="1"/>
  <c r="N24" i="9" s="1"/>
  <c r="O24" i="9" s="1"/>
  <c r="P24" i="9" s="1"/>
  <c r="Q24" i="9" s="1"/>
  <c r="R24" i="9" s="1"/>
  <c r="S24" i="9" s="1"/>
  <c r="K23" i="9"/>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I23" i="9"/>
  <c r="J23" i="9" s="1"/>
  <c r="G23" i="9"/>
  <c r="H23" i="9" s="1"/>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F22" i="9"/>
  <c r="G22" i="9" s="1"/>
  <c r="E22" i="9"/>
  <c r="I21" i="9"/>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G21" i="9"/>
  <c r="H21" i="9" s="1"/>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J1" i="9"/>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AI1" i="9" s="1"/>
  <c r="AJ1" i="9" s="1"/>
  <c r="AK1" i="9" s="1"/>
  <c r="AO29" i="8"/>
  <c r="AN29" i="8"/>
  <c r="AM29" i="8"/>
  <c r="AL29" i="8"/>
  <c r="R29" i="8"/>
  <c r="H29" i="8"/>
  <c r="J28" i="8"/>
  <c r="J29" i="8" s="1"/>
  <c r="AH27" i="8"/>
  <c r="AH28" i="8" s="1"/>
  <c r="AG22" i="8"/>
  <c r="AG23" i="8" s="1"/>
  <c r="AG24" i="8" s="1"/>
  <c r="AG25" i="8" s="1"/>
  <c r="AG26" i="8" s="1"/>
  <c r="AG27" i="8" s="1"/>
  <c r="AG28" i="8" s="1"/>
  <c r="AC21" i="8"/>
  <c r="AC22" i="8" s="1"/>
  <c r="AC23" i="8" s="1"/>
  <c r="AC24" i="8" s="1"/>
  <c r="AC25" i="8" s="1"/>
  <c r="AC26" i="8" s="1"/>
  <c r="AC27" i="8" s="1"/>
  <c r="AC28" i="8" s="1"/>
  <c r="AK20" i="8"/>
  <c r="AK21" i="8" s="1"/>
  <c r="AK22" i="8" s="1"/>
  <c r="AK23" i="8" s="1"/>
  <c r="AK24" i="8" s="1"/>
  <c r="AK25" i="8" s="1"/>
  <c r="AK26" i="8" s="1"/>
  <c r="AK27" i="8" s="1"/>
  <c r="AK28" i="8" s="1"/>
  <c r="AC20" i="8"/>
  <c r="U20" i="8"/>
  <c r="U21" i="8" s="1"/>
  <c r="U22" i="8" s="1"/>
  <c r="U23" i="8" s="1"/>
  <c r="U24" i="8" s="1"/>
  <c r="U25" i="8" s="1"/>
  <c r="U26" i="8" s="1"/>
  <c r="U27" i="8" s="1"/>
  <c r="U28" i="8" s="1"/>
  <c r="O20" i="8"/>
  <c r="O21" i="8" s="1"/>
  <c r="O22" i="8" s="1"/>
  <c r="O23" i="8" s="1"/>
  <c r="O24" i="8" s="1"/>
  <c r="O25" i="8" s="1"/>
  <c r="O26" i="8" s="1"/>
  <c r="O27" i="8" s="1"/>
  <c r="O28" i="8" s="1"/>
  <c r="AK19" i="8"/>
  <c r="AG19" i="8"/>
  <c r="AG20" i="8" s="1"/>
  <c r="AG21" i="8" s="1"/>
  <c r="AE19" i="8"/>
  <c r="AE20" i="8" s="1"/>
  <c r="AE21" i="8" s="1"/>
  <c r="AE22" i="8" s="1"/>
  <c r="AE23" i="8" s="1"/>
  <c r="AE24" i="8" s="1"/>
  <c r="AE25" i="8" s="1"/>
  <c r="AE26" i="8" s="1"/>
  <c r="AE27" i="8" s="1"/>
  <c r="AE28" i="8" s="1"/>
  <c r="AD19" i="8"/>
  <c r="AD20" i="8" s="1"/>
  <c r="AC19" i="8"/>
  <c r="V19" i="8"/>
  <c r="V20" i="8" s="1"/>
  <c r="V21" i="8" s="1"/>
  <c r="V22" i="8" s="1"/>
  <c r="V23" i="8" s="1"/>
  <c r="V24" i="8" s="1"/>
  <c r="V25" i="8" s="1"/>
  <c r="V26" i="8" s="1"/>
  <c r="V27" i="8" s="1"/>
  <c r="U19" i="8"/>
  <c r="Q19" i="8"/>
  <c r="Q20" i="8" s="1"/>
  <c r="Q21" i="8" s="1"/>
  <c r="Q22" i="8" s="1"/>
  <c r="Q23" i="8" s="1"/>
  <c r="Q24" i="8" s="1"/>
  <c r="Q25" i="8" s="1"/>
  <c r="Q26" i="8" s="1"/>
  <c r="Q27" i="8" s="1"/>
  <c r="Q28" i="8" s="1"/>
  <c r="O19" i="8"/>
  <c r="N19" i="8"/>
  <c r="M19" i="8"/>
  <c r="M20" i="8" s="1"/>
  <c r="M21" i="8" s="1"/>
  <c r="M22" i="8" s="1"/>
  <c r="M23" i="8" s="1"/>
  <c r="M24" i="8" s="1"/>
  <c r="M25" i="8" s="1"/>
  <c r="M26" i="8" s="1"/>
  <c r="M27" i="8" s="1"/>
  <c r="M28" i="8" s="1"/>
  <c r="F19" i="8"/>
  <c r="F20" i="8" s="1"/>
  <c r="F21" i="8" s="1"/>
  <c r="F22" i="8" s="1"/>
  <c r="F23" i="8" s="1"/>
  <c r="F24" i="8" s="1"/>
  <c r="F25" i="8" s="1"/>
  <c r="F26" i="8" s="1"/>
  <c r="F27" i="8" s="1"/>
  <c r="F28" i="8" s="1"/>
  <c r="E19" i="8"/>
  <c r="E20" i="8" s="1"/>
  <c r="E21" i="8" s="1"/>
  <c r="E22" i="8" s="1"/>
  <c r="E23" i="8" s="1"/>
  <c r="E24" i="8" s="1"/>
  <c r="E25" i="8" s="1"/>
  <c r="E26" i="8" s="1"/>
  <c r="E27" i="8" s="1"/>
  <c r="E28" i="8" s="1"/>
  <c r="AK18" i="8"/>
  <c r="AJ18" i="8"/>
  <c r="AI18" i="8"/>
  <c r="AH18" i="8"/>
  <c r="AH19" i="8" s="1"/>
  <c r="AH20" i="8" s="1"/>
  <c r="AH21" i="8" s="1"/>
  <c r="AH22" i="8" s="1"/>
  <c r="AH23" i="8" s="1"/>
  <c r="AH24" i="8" s="1"/>
  <c r="AH25" i="8" s="1"/>
  <c r="AH26" i="8" s="1"/>
  <c r="AG18" i="8"/>
  <c r="AF18" i="8"/>
  <c r="AF19" i="8" s="1"/>
  <c r="AF20" i="8" s="1"/>
  <c r="AF21" i="8" s="1"/>
  <c r="AF22" i="8" s="1"/>
  <c r="AF23" i="8" s="1"/>
  <c r="AF24" i="8" s="1"/>
  <c r="AF25" i="8" s="1"/>
  <c r="AF26" i="8" s="1"/>
  <c r="AF27" i="8" s="1"/>
  <c r="AF28" i="8" s="1"/>
  <c r="AE18" i="8"/>
  <c r="AD18" i="8"/>
  <c r="AC18" i="8"/>
  <c r="AB18" i="8"/>
  <c r="AA18" i="8"/>
  <c r="Z18" i="8"/>
  <c r="Y18" i="8"/>
  <c r="X18" i="8"/>
  <c r="W18" i="8"/>
  <c r="V18" i="8"/>
  <c r="U18" i="8"/>
  <c r="T18" i="8"/>
  <c r="S18" i="8"/>
  <c r="R18" i="8"/>
  <c r="R19" i="8" s="1"/>
  <c r="R20" i="8" s="1"/>
  <c r="R21" i="8" s="1"/>
  <c r="R22" i="8" s="1"/>
  <c r="R23" i="8" s="1"/>
  <c r="R24" i="8" s="1"/>
  <c r="R25" i="8" s="1"/>
  <c r="R26" i="8" s="1"/>
  <c r="R27" i="8" s="1"/>
  <c r="R28" i="8" s="1"/>
  <c r="Q18" i="8"/>
  <c r="P18" i="8"/>
  <c r="O18" i="8"/>
  <c r="N18" i="8"/>
  <c r="M18" i="8"/>
  <c r="L18" i="8"/>
  <c r="K18" i="8"/>
  <c r="J18" i="8"/>
  <c r="J19" i="8" s="1"/>
  <c r="J20" i="8" s="1"/>
  <c r="J21" i="8" s="1"/>
  <c r="J22" i="8" s="1"/>
  <c r="J23" i="8" s="1"/>
  <c r="J24" i="8" s="1"/>
  <c r="J25" i="8" s="1"/>
  <c r="J26" i="8" s="1"/>
  <c r="J27" i="8" s="1"/>
  <c r="I18" i="8"/>
  <c r="H18" i="8"/>
  <c r="H19" i="8" s="1"/>
  <c r="H20" i="8" s="1"/>
  <c r="H21" i="8" s="1"/>
  <c r="H22" i="8" s="1"/>
  <c r="H23" i="8" s="1"/>
  <c r="H24" i="8" s="1"/>
  <c r="H25" i="8" s="1"/>
  <c r="H26" i="8" s="1"/>
  <c r="H27" i="8" s="1"/>
  <c r="H28" i="8" s="1"/>
  <c r="G18" i="8"/>
  <c r="F18" i="8"/>
  <c r="F29" i="8" s="1"/>
  <c r="E18" i="8"/>
  <c r="D18" i="8"/>
  <c r="AO15" i="8"/>
  <c r="AN15" i="8"/>
  <c r="AM15" i="8"/>
  <c r="AL15" i="8"/>
  <c r="AK15" i="8"/>
  <c r="F15" i="8"/>
  <c r="V14" i="8"/>
  <c r="AJ13" i="8"/>
  <c r="AA13" i="8"/>
  <c r="AA14" i="8" s="1"/>
  <c r="R13" i="8"/>
  <c r="Q13" i="8"/>
  <c r="P13" i="8"/>
  <c r="O13" i="8"/>
  <c r="N13" i="8"/>
  <c r="M13" i="8"/>
  <c r="L13" i="8"/>
  <c r="K13" i="8"/>
  <c r="J13" i="8"/>
  <c r="I13" i="8"/>
  <c r="H13" i="8"/>
  <c r="G13" i="8"/>
  <c r="F13" i="8"/>
  <c r="E13" i="8"/>
  <c r="D13" i="8"/>
  <c r="AJ12" i="8"/>
  <c r="R12" i="8"/>
  <c r="Q12" i="8"/>
  <c r="P12" i="8"/>
  <c r="O12" i="8"/>
  <c r="N12" i="8"/>
  <c r="M12" i="8"/>
  <c r="L12" i="8"/>
  <c r="K12" i="8"/>
  <c r="J12" i="8"/>
  <c r="I12" i="8"/>
  <c r="H12" i="8"/>
  <c r="G12" i="8"/>
  <c r="F12" i="8"/>
  <c r="E12" i="8"/>
  <c r="D12" i="8"/>
  <c r="AJ11" i="8"/>
  <c r="U11" i="8"/>
  <c r="U12" i="8" s="1"/>
  <c r="U13" i="8" s="1"/>
  <c r="U14" i="8" s="1"/>
  <c r="S11" i="8"/>
  <c r="S12" i="8" s="1"/>
  <c r="S13" i="8" s="1"/>
  <c r="S14" i="8" s="1"/>
  <c r="R11" i="8"/>
  <c r="Q11" i="8"/>
  <c r="P11" i="8"/>
  <c r="O11" i="8"/>
  <c r="N11" i="8"/>
  <c r="M11" i="8"/>
  <c r="L11" i="8"/>
  <c r="K11" i="8"/>
  <c r="J11" i="8"/>
  <c r="I11" i="8"/>
  <c r="H11" i="8"/>
  <c r="G11" i="8"/>
  <c r="F11" i="8"/>
  <c r="E11" i="8"/>
  <c r="D11" i="8"/>
  <c r="S10" i="8"/>
  <c r="V9" i="8"/>
  <c r="V10" i="8" s="1"/>
  <c r="V11" i="8" s="1"/>
  <c r="V12" i="8" s="1"/>
  <c r="V13" i="8" s="1"/>
  <c r="AJ7" i="8"/>
  <c r="R7" i="8"/>
  <c r="Q7" i="8"/>
  <c r="P7" i="8"/>
  <c r="O7" i="8"/>
  <c r="O15" i="8" s="1"/>
  <c r="N7" i="8"/>
  <c r="M7" i="8"/>
  <c r="L7" i="8"/>
  <c r="K7" i="8"/>
  <c r="J7" i="8"/>
  <c r="I7" i="8"/>
  <c r="H7" i="8"/>
  <c r="G7" i="8"/>
  <c r="F7" i="8"/>
  <c r="E7" i="8"/>
  <c r="D7" i="8"/>
  <c r="AJ6" i="8"/>
  <c r="X6" i="8"/>
  <c r="X7" i="8" s="1"/>
  <c r="X8" i="8" s="1"/>
  <c r="X9" i="8" s="1"/>
  <c r="X10" i="8" s="1"/>
  <c r="X11" i="8" s="1"/>
  <c r="X12" i="8" s="1"/>
  <c r="X13" i="8" s="1"/>
  <c r="X14" i="8" s="1"/>
  <c r="R6" i="8"/>
  <c r="Q6" i="8"/>
  <c r="P6" i="8"/>
  <c r="O6" i="8"/>
  <c r="N6" i="8"/>
  <c r="M6" i="8"/>
  <c r="L6" i="8"/>
  <c r="K6" i="8"/>
  <c r="J6" i="8"/>
  <c r="I6" i="8"/>
  <c r="H6" i="8"/>
  <c r="G6" i="8"/>
  <c r="F6" i="8"/>
  <c r="E6" i="8"/>
  <c r="D6" i="8"/>
  <c r="AJ5" i="8"/>
  <c r="AI5" i="8"/>
  <c r="AI6" i="8" s="1"/>
  <c r="AI7" i="8" s="1"/>
  <c r="AI8" i="8" s="1"/>
  <c r="AI9" i="8" s="1"/>
  <c r="AI10" i="8" s="1"/>
  <c r="AI11" i="8" s="1"/>
  <c r="AI12" i="8" s="1"/>
  <c r="AI13" i="8" s="1"/>
  <c r="AI14" i="8" s="1"/>
  <c r="AG5" i="8"/>
  <c r="AG6" i="8" s="1"/>
  <c r="AG7" i="8" s="1"/>
  <c r="AG8" i="8" s="1"/>
  <c r="AG9" i="8" s="1"/>
  <c r="AG10" i="8" s="1"/>
  <c r="AG11" i="8" s="1"/>
  <c r="AG12" i="8" s="1"/>
  <c r="AG13" i="8" s="1"/>
  <c r="AG14" i="8" s="1"/>
  <c r="AA5" i="8"/>
  <c r="AA6" i="8" s="1"/>
  <c r="AA7" i="8" s="1"/>
  <c r="AA8" i="8" s="1"/>
  <c r="AA9" i="8" s="1"/>
  <c r="AA10" i="8" s="1"/>
  <c r="AA11" i="8" s="1"/>
  <c r="AA12" i="8" s="1"/>
  <c r="Y5" i="8"/>
  <c r="Y6" i="8" s="1"/>
  <c r="Y7" i="8" s="1"/>
  <c r="Y8" i="8" s="1"/>
  <c r="Y9" i="8" s="1"/>
  <c r="Y10" i="8" s="1"/>
  <c r="Y11" i="8" s="1"/>
  <c r="Y12" i="8" s="1"/>
  <c r="Y13" i="8" s="1"/>
  <c r="Y14" i="8" s="1"/>
  <c r="S5" i="8"/>
  <c r="S6" i="8" s="1"/>
  <c r="S7" i="8" s="1"/>
  <c r="S8" i="8" s="1"/>
  <c r="S9" i="8" s="1"/>
  <c r="R5" i="8"/>
  <c r="Q5" i="8"/>
  <c r="Q15" i="8" s="1"/>
  <c r="P5" i="8"/>
  <c r="O5" i="8"/>
  <c r="N5" i="8"/>
  <c r="M5" i="8"/>
  <c r="L5" i="8"/>
  <c r="K5" i="8"/>
  <c r="J5" i="8"/>
  <c r="I5" i="8"/>
  <c r="H5" i="8"/>
  <c r="G5" i="8"/>
  <c r="F5" i="8"/>
  <c r="E5" i="8"/>
  <c r="D5" i="8"/>
  <c r="AJ4" i="8"/>
  <c r="AJ15" i="8" s="1"/>
  <c r="AI4" i="8"/>
  <c r="AH4" i="8"/>
  <c r="AG4" i="8"/>
  <c r="AF4" i="8"/>
  <c r="AF5" i="8" s="1"/>
  <c r="AE4" i="8"/>
  <c r="AE5" i="8" s="1"/>
  <c r="AE6" i="8" s="1"/>
  <c r="AE7" i="8" s="1"/>
  <c r="AE8" i="8" s="1"/>
  <c r="AE9" i="8" s="1"/>
  <c r="AE10" i="8" s="1"/>
  <c r="AE11" i="8" s="1"/>
  <c r="AE12" i="8" s="1"/>
  <c r="AE13" i="8" s="1"/>
  <c r="AE14" i="8" s="1"/>
  <c r="AD4" i="8"/>
  <c r="AC4" i="8"/>
  <c r="AC5" i="8" s="1"/>
  <c r="AB4" i="8"/>
  <c r="AA4" i="8"/>
  <c r="Z4" i="8"/>
  <c r="Y4" i="8"/>
  <c r="X4" i="8"/>
  <c r="X5" i="8" s="1"/>
  <c r="W4" i="8"/>
  <c r="W5" i="8" s="1"/>
  <c r="W6" i="8" s="1"/>
  <c r="W7" i="8" s="1"/>
  <c r="W8" i="8" s="1"/>
  <c r="W9" i="8" s="1"/>
  <c r="W10" i="8" s="1"/>
  <c r="W11" i="8" s="1"/>
  <c r="W12" i="8" s="1"/>
  <c r="W13" i="8" s="1"/>
  <c r="W14" i="8" s="1"/>
  <c r="V4" i="8"/>
  <c r="V5" i="8" s="1"/>
  <c r="V6" i="8" s="1"/>
  <c r="V7" i="8" s="1"/>
  <c r="V8" i="8" s="1"/>
  <c r="U4" i="8"/>
  <c r="U5" i="8" s="1"/>
  <c r="U6" i="8" s="1"/>
  <c r="U7" i="8" s="1"/>
  <c r="U8" i="8" s="1"/>
  <c r="U9" i="8" s="1"/>
  <c r="U10" i="8" s="1"/>
  <c r="T4" i="8"/>
  <c r="S4" i="8"/>
  <c r="R4" i="8"/>
  <c r="Q4" i="8"/>
  <c r="P4" i="8"/>
  <c r="P15" i="8" s="1"/>
  <c r="O4" i="8"/>
  <c r="N4" i="8"/>
  <c r="N15" i="8" s="1"/>
  <c r="M4" i="8"/>
  <c r="M15" i="8" s="1"/>
  <c r="L4" i="8"/>
  <c r="L15" i="8" s="1"/>
  <c r="K4" i="8"/>
  <c r="J4" i="8"/>
  <c r="I4" i="8"/>
  <c r="I15" i="8" s="1"/>
  <c r="H4" i="8"/>
  <c r="H15" i="8" s="1"/>
  <c r="G4" i="8"/>
  <c r="G15" i="8" s="1"/>
  <c r="F4" i="8"/>
  <c r="E4" i="8"/>
  <c r="E15" i="8" s="1"/>
  <c r="D4" i="8"/>
  <c r="D15" i="8" s="1"/>
  <c r="O12" i="7"/>
  <c r="P12" i="7" s="1"/>
  <c r="Q12" i="7" s="1"/>
  <c r="R12" i="7" s="1"/>
  <c r="S12" i="7" s="1"/>
  <c r="T12" i="7" s="1"/>
  <c r="U12" i="7" s="1"/>
  <c r="V12" i="7" s="1"/>
  <c r="W12" i="7" s="1"/>
  <c r="X12" i="7" s="1"/>
  <c r="Y12" i="7" s="1"/>
  <c r="Z12" i="7" s="1"/>
  <c r="AA12" i="7" s="1"/>
  <c r="AB12" i="7" s="1"/>
  <c r="AC12" i="7" s="1"/>
  <c r="AD12" i="7" s="1"/>
  <c r="AE12" i="7" s="1"/>
  <c r="AF12" i="7" s="1"/>
  <c r="AG12" i="7" s="1"/>
  <c r="AH12" i="7" s="1"/>
  <c r="AI12" i="7" s="1"/>
  <c r="AJ12" i="7" s="1"/>
  <c r="AK12" i="7" s="1"/>
  <c r="AL12" i="7" s="1"/>
  <c r="AM12" i="7" s="1"/>
  <c r="AN12" i="7" s="1"/>
  <c r="K12" i="7"/>
  <c r="L12" i="7" s="1"/>
  <c r="M12" i="7" s="1"/>
  <c r="N12" i="7" s="1"/>
  <c r="F12" i="7"/>
  <c r="K11" i="7"/>
  <c r="L11" i="7" s="1"/>
  <c r="M11" i="7" s="1"/>
  <c r="N11" i="7" s="1"/>
  <c r="O11" i="7" s="1"/>
  <c r="P11" i="7" s="1"/>
  <c r="Q11" i="7" s="1"/>
  <c r="R11" i="7" s="1"/>
  <c r="S11" i="7" s="1"/>
  <c r="T11" i="7" s="1"/>
  <c r="U11" i="7" s="1"/>
  <c r="V11" i="7" s="1"/>
  <c r="W11" i="7" s="1"/>
  <c r="X11" i="7" s="1"/>
  <c r="Y11" i="7" s="1"/>
  <c r="Z11" i="7" s="1"/>
  <c r="AA11" i="7" s="1"/>
  <c r="AB11" i="7" s="1"/>
  <c r="AC11" i="7" s="1"/>
  <c r="AD11" i="7" s="1"/>
  <c r="AE11" i="7" s="1"/>
  <c r="AF11" i="7" s="1"/>
  <c r="AG11" i="7" s="1"/>
  <c r="AH11" i="7" s="1"/>
  <c r="AI11" i="7" s="1"/>
  <c r="AJ11" i="7" s="1"/>
  <c r="AK11" i="7" s="1"/>
  <c r="AL11" i="7" s="1"/>
  <c r="AM11" i="7" s="1"/>
  <c r="AN11" i="7" s="1"/>
  <c r="F11" i="7"/>
  <c r="M10" i="7"/>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K10" i="7"/>
  <c r="L10" i="7" s="1"/>
  <c r="F10" i="7"/>
  <c r="L9" i="7"/>
  <c r="M9" i="7" s="1"/>
  <c r="N9" i="7" s="1"/>
  <c r="O9" i="7" s="1"/>
  <c r="P9" i="7" s="1"/>
  <c r="Q9" i="7" s="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K9" i="7"/>
  <c r="F9" i="7"/>
  <c r="K8" i="7"/>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AK8" i="7" s="1"/>
  <c r="AL8" i="7" s="1"/>
  <c r="AM8" i="7" s="1"/>
  <c r="AN8" i="7" s="1"/>
  <c r="F8" i="7"/>
  <c r="T7" i="7"/>
  <c r="U7" i="7" s="1"/>
  <c r="V7" i="7" s="1"/>
  <c r="W7" i="7" s="1"/>
  <c r="X7" i="7" s="1"/>
  <c r="Y7" i="7" s="1"/>
  <c r="Z7" i="7" s="1"/>
  <c r="AA7" i="7" s="1"/>
  <c r="AB7" i="7" s="1"/>
  <c r="AC7" i="7" s="1"/>
  <c r="AD7" i="7" s="1"/>
  <c r="AE7" i="7" s="1"/>
  <c r="AF7" i="7" s="1"/>
  <c r="AG7" i="7" s="1"/>
  <c r="AH7" i="7" s="1"/>
  <c r="AI7" i="7" s="1"/>
  <c r="AJ7" i="7" s="1"/>
  <c r="AK7" i="7" s="1"/>
  <c r="AL7" i="7" s="1"/>
  <c r="AM7" i="7" s="1"/>
  <c r="AN7" i="7" s="1"/>
  <c r="L7" i="7"/>
  <c r="M7" i="7" s="1"/>
  <c r="N7" i="7" s="1"/>
  <c r="O7" i="7" s="1"/>
  <c r="P7" i="7" s="1"/>
  <c r="Q7" i="7" s="1"/>
  <c r="R7" i="7" s="1"/>
  <c r="S7" i="7" s="1"/>
  <c r="K7" i="7"/>
  <c r="F7" i="7"/>
  <c r="Q6" i="7"/>
  <c r="R6" i="7" s="1"/>
  <c r="S6" i="7" s="1"/>
  <c r="T6" i="7" s="1"/>
  <c r="U6" i="7" s="1"/>
  <c r="V6" i="7" s="1"/>
  <c r="W6" i="7" s="1"/>
  <c r="X6" i="7" s="1"/>
  <c r="Y6" i="7" s="1"/>
  <c r="Z6" i="7" s="1"/>
  <c r="AA6" i="7" s="1"/>
  <c r="AB6" i="7" s="1"/>
  <c r="AC6" i="7" s="1"/>
  <c r="AD6" i="7" s="1"/>
  <c r="AE6" i="7" s="1"/>
  <c r="AF6" i="7" s="1"/>
  <c r="AG6" i="7" s="1"/>
  <c r="AH6" i="7" s="1"/>
  <c r="AI6" i="7" s="1"/>
  <c r="AJ6" i="7" s="1"/>
  <c r="AK6" i="7" s="1"/>
  <c r="AL6" i="7" s="1"/>
  <c r="AM6" i="7" s="1"/>
  <c r="AN6" i="7" s="1"/>
  <c r="L6" i="7"/>
  <c r="M6" i="7" s="1"/>
  <c r="N6" i="7" s="1"/>
  <c r="O6" i="7" s="1"/>
  <c r="P6" i="7" s="1"/>
  <c r="F6" i="7"/>
  <c r="F5" i="7"/>
  <c r="X4" i="7"/>
  <c r="Y4" i="7" s="1"/>
  <c r="Z4" i="7" s="1"/>
  <c r="AA4" i="7" s="1"/>
  <c r="AB4" i="7" s="1"/>
  <c r="AC4" i="7" s="1"/>
  <c r="AD4" i="7" s="1"/>
  <c r="AE4" i="7" s="1"/>
  <c r="AF4" i="7" s="1"/>
  <c r="AG4" i="7" s="1"/>
  <c r="AH4" i="7" s="1"/>
  <c r="AI4" i="7" s="1"/>
  <c r="AJ4" i="7" s="1"/>
  <c r="AK4" i="7" s="1"/>
  <c r="AL4" i="7" s="1"/>
  <c r="AM4" i="7" s="1"/>
  <c r="AN4" i="7" s="1"/>
  <c r="L4" i="7"/>
  <c r="M4" i="7" s="1"/>
  <c r="N4" i="7" s="1"/>
  <c r="O4" i="7" s="1"/>
  <c r="P4" i="7" s="1"/>
  <c r="Q4" i="7" s="1"/>
  <c r="R4" i="7" s="1"/>
  <c r="S4" i="7" s="1"/>
  <c r="T4" i="7" s="1"/>
  <c r="U4" i="7" s="1"/>
  <c r="V4" i="7" s="1"/>
  <c r="W4" i="7" s="1"/>
  <c r="F4" i="7"/>
  <c r="N3" i="7"/>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L3" i="7"/>
  <c r="M3" i="7" s="1"/>
  <c r="F3" i="7"/>
  <c r="AJ2" i="7"/>
  <c r="AK2" i="7" s="1"/>
  <c r="AL2" i="7" s="1"/>
  <c r="AM2" i="7" s="1"/>
  <c r="AN2" i="7" s="1"/>
  <c r="L2" i="7"/>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F2" i="7"/>
  <c r="L1" i="7"/>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C64" i="5"/>
  <c r="C65" i="5" s="1"/>
  <c r="C66" i="5" s="1"/>
  <c r="C67" i="5" s="1"/>
  <c r="C68" i="5" s="1"/>
  <c r="C62" i="5"/>
  <c r="C55" i="5"/>
  <c r="C56" i="5" s="1"/>
  <c r="C57" i="5" s="1"/>
  <c r="C58" i="5" s="1"/>
  <c r="C59" i="5" s="1"/>
  <c r="C60" i="5" s="1"/>
  <c r="C49" i="5"/>
  <c r="C50" i="5" s="1"/>
  <c r="C51" i="5" s="1"/>
  <c r="C52" i="5" s="1"/>
  <c r="C53" i="5" s="1"/>
  <c r="C41" i="5"/>
  <c r="C42" i="5" s="1"/>
  <c r="C43" i="5" s="1"/>
  <c r="C44" i="5" s="1"/>
  <c r="C45" i="5" s="1"/>
  <c r="C46" i="5" s="1"/>
  <c r="C47" i="5" s="1"/>
  <c r="C36" i="5"/>
  <c r="C37" i="5" s="1"/>
  <c r="C38" i="5" s="1"/>
  <c r="C39" i="5" s="1"/>
  <c r="C30" i="5"/>
  <c r="C31" i="5" s="1"/>
  <c r="C32" i="5" s="1"/>
  <c r="S18" i="5"/>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S131" i="5" s="1"/>
  <c r="S132" i="5" s="1"/>
  <c r="S133" i="5" s="1"/>
  <c r="S134" i="5" s="1"/>
  <c r="S135" i="5" s="1"/>
  <c r="S136" i="5" s="1"/>
  <c r="S137" i="5" s="1"/>
  <c r="S138" i="5" s="1"/>
  <c r="S139" i="5" s="1"/>
  <c r="S140" i="5" s="1"/>
  <c r="S141" i="5" s="1"/>
  <c r="S142" i="5" s="1"/>
  <c r="S143" i="5" s="1"/>
  <c r="S144" i="5" s="1"/>
  <c r="S145" i="5" s="1"/>
  <c r="S146" i="5" s="1"/>
  <c r="S147" i="5" s="1"/>
  <c r="S148" i="5" s="1"/>
  <c r="S149" i="5" s="1"/>
  <c r="S150" i="5" s="1"/>
  <c r="S151" i="5" s="1"/>
  <c r="S152" i="5" s="1"/>
  <c r="S153" i="5" s="1"/>
  <c r="S154" i="5" s="1"/>
  <c r="S155" i="5" s="1"/>
  <c r="S156" i="5" s="1"/>
  <c r="S157" i="5" s="1"/>
  <c r="S158" i="5" s="1"/>
  <c r="S159" i="5" s="1"/>
  <c r="S160" i="5" s="1"/>
  <c r="S161" i="5" s="1"/>
  <c r="S162" i="5" s="1"/>
  <c r="S163" i="5" s="1"/>
  <c r="S164" i="5" s="1"/>
  <c r="S165" i="5" s="1"/>
  <c r="S166" i="5" s="1"/>
  <c r="S167" i="5" s="1"/>
  <c r="S168" i="5" s="1"/>
  <c r="S169" i="5" s="1"/>
  <c r="S170" i="5" s="1"/>
  <c r="S171" i="5" s="1"/>
  <c r="S172" i="5" s="1"/>
  <c r="S173" i="5" s="1"/>
  <c r="S174" i="5" s="1"/>
  <c r="S175" i="5" s="1"/>
  <c r="S176" i="5" s="1"/>
  <c r="S177" i="5" s="1"/>
  <c r="S178" i="5" s="1"/>
  <c r="S179" i="5" s="1"/>
  <c r="S180" i="5" s="1"/>
  <c r="S181" i="5" s="1"/>
  <c r="S182" i="5" s="1"/>
  <c r="S183" i="5" s="1"/>
  <c r="S184" i="5" s="1"/>
  <c r="S185" i="5" s="1"/>
  <c r="S186" i="5" s="1"/>
  <c r="S187" i="5" s="1"/>
  <c r="S188" i="5" s="1"/>
  <c r="S189" i="5" s="1"/>
  <c r="S190" i="5" s="1"/>
  <c r="S191" i="5" s="1"/>
  <c r="S192" i="5" s="1"/>
  <c r="S193" i="5" s="1"/>
  <c r="S194" i="5" s="1"/>
  <c r="S195" i="5" s="1"/>
  <c r="S196" i="5" s="1"/>
  <c r="S197" i="5" s="1"/>
  <c r="S198" i="5" s="1"/>
  <c r="S199" i="5" s="1"/>
  <c r="S200" i="5" s="1"/>
  <c r="S201" i="5" s="1"/>
  <c r="S202" i="5" s="1"/>
  <c r="S203" i="5" s="1"/>
  <c r="S204" i="5" s="1"/>
  <c r="S205" i="5" s="1"/>
  <c r="S206" i="5" s="1"/>
  <c r="S207" i="5" s="1"/>
  <c r="S208" i="5" s="1"/>
  <c r="S209" i="5" s="1"/>
  <c r="S210" i="5" s="1"/>
  <c r="S211" i="5" s="1"/>
  <c r="S212" i="5" s="1"/>
  <c r="S213" i="5" s="1"/>
  <c r="S214" i="5" s="1"/>
  <c r="S215" i="5" s="1"/>
  <c r="S216" i="5" s="1"/>
  <c r="S217" i="5" s="1"/>
  <c r="S218" i="5" s="1"/>
  <c r="S219" i="5" s="1"/>
  <c r="S220" i="5" s="1"/>
  <c r="N18" i="5"/>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I14" i="5"/>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AH12" i="5"/>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G12" i="5"/>
  <c r="AG13" i="5" s="1"/>
  <c r="AG14" i="5" s="1"/>
  <c r="AG15" i="5" s="1"/>
  <c r="AG16" i="5" s="1"/>
  <c r="AG17" i="5" s="1"/>
  <c r="AG18" i="5" s="1"/>
  <c r="AG19" i="5" s="1"/>
  <c r="AG20" i="5" s="1"/>
  <c r="AG21" i="5" s="1"/>
  <c r="AG22" i="5" s="1"/>
  <c r="AG23" i="5" s="1"/>
  <c r="AG24" i="5" s="1"/>
  <c r="AG25" i="5" s="1"/>
  <c r="AG26" i="5" s="1"/>
  <c r="AG27" i="5" s="1"/>
  <c r="AG28" i="5" s="1"/>
  <c r="AG29" i="5" s="1"/>
  <c r="AG30" i="5" s="1"/>
  <c r="AG31" i="5" s="1"/>
  <c r="AG32" i="5" s="1"/>
  <c r="AG33" i="5" s="1"/>
  <c r="AG34" i="5" s="1"/>
  <c r="AG35" i="5" s="1"/>
  <c r="AG36" i="5" s="1"/>
  <c r="AG37" i="5" s="1"/>
  <c r="AG38" i="5" s="1"/>
  <c r="AG39" i="5" s="1"/>
  <c r="AG40" i="5" s="1"/>
  <c r="AG41" i="5" s="1"/>
  <c r="AG42" i="5" s="1"/>
  <c r="AG43" i="5" s="1"/>
  <c r="AG44" i="5" s="1"/>
  <c r="AG45" i="5" s="1"/>
  <c r="AG46" i="5" s="1"/>
  <c r="AG47" i="5" s="1"/>
  <c r="AG48" i="5" s="1"/>
  <c r="AG49" i="5" s="1"/>
  <c r="AG50" i="5" s="1"/>
  <c r="AG51" i="5" s="1"/>
  <c r="AG52" i="5" s="1"/>
  <c r="AG53" i="5" s="1"/>
  <c r="AG54" i="5" s="1"/>
  <c r="AG55" i="5" s="1"/>
  <c r="AG56" i="5" s="1"/>
  <c r="AG57" i="5" s="1"/>
  <c r="AG58" i="5" s="1"/>
  <c r="AG59" i="5" s="1"/>
  <c r="AG60" i="5" s="1"/>
  <c r="AG61" i="5" s="1"/>
  <c r="AG62" i="5" s="1"/>
  <c r="AG63" i="5" s="1"/>
  <c r="AG64" i="5" s="1"/>
  <c r="AG65" i="5" s="1"/>
  <c r="AG66" i="5" s="1"/>
  <c r="AG67" i="5" s="1"/>
  <c r="AG68" i="5" s="1"/>
  <c r="AG69" i="5" s="1"/>
  <c r="AG70" i="5" s="1"/>
  <c r="AG71" i="5" s="1"/>
  <c r="AG72" i="5" s="1"/>
  <c r="AG73" i="5" s="1"/>
  <c r="AG74" i="5" s="1"/>
  <c r="AG75" i="5" s="1"/>
  <c r="AG76" i="5" s="1"/>
  <c r="AG77" i="5" s="1"/>
  <c r="AG78" i="5" s="1"/>
  <c r="AG79" i="5" s="1"/>
  <c r="AG80" i="5" s="1"/>
  <c r="AG81" i="5" s="1"/>
  <c r="AG82" i="5" s="1"/>
  <c r="AG83" i="5" s="1"/>
  <c r="AG84" i="5" s="1"/>
  <c r="AG85" i="5" s="1"/>
  <c r="AG86" i="5" s="1"/>
  <c r="AG87" i="5" s="1"/>
  <c r="AG88" i="5" s="1"/>
  <c r="AG89" i="5" s="1"/>
  <c r="AG90" i="5" s="1"/>
  <c r="AG91" i="5" s="1"/>
  <c r="AG92" i="5" s="1"/>
  <c r="AG93" i="5" s="1"/>
  <c r="AG94" i="5" s="1"/>
  <c r="AG95" i="5" s="1"/>
  <c r="AG96" i="5" s="1"/>
  <c r="AG97" i="5" s="1"/>
  <c r="AG98" i="5" s="1"/>
  <c r="AG99" i="5" s="1"/>
  <c r="AG100" i="5" s="1"/>
  <c r="AG101" i="5" s="1"/>
  <c r="AG102" i="5" s="1"/>
  <c r="AG103" i="5" s="1"/>
  <c r="AG104" i="5" s="1"/>
  <c r="AG105" i="5" s="1"/>
  <c r="AG106" i="5" s="1"/>
  <c r="AG107" i="5" s="1"/>
  <c r="AG108" i="5" s="1"/>
  <c r="AG109" i="5" s="1"/>
  <c r="AG110" i="5" s="1"/>
  <c r="AG111" i="5" s="1"/>
  <c r="AG112" i="5" s="1"/>
  <c r="AG113" i="5" s="1"/>
  <c r="AG114" i="5" s="1"/>
  <c r="AG115" i="5" s="1"/>
  <c r="AG116" i="5" s="1"/>
  <c r="AG117" i="5" s="1"/>
  <c r="AG118" i="5" s="1"/>
  <c r="AG119" i="5" s="1"/>
  <c r="AG120" i="5" s="1"/>
  <c r="AG121" i="5" s="1"/>
  <c r="AG122" i="5" s="1"/>
  <c r="AG123" i="5" s="1"/>
  <c r="AG124" i="5" s="1"/>
  <c r="AG125" i="5" s="1"/>
  <c r="AG126" i="5" s="1"/>
  <c r="AG127" i="5" s="1"/>
  <c r="AG128" i="5" s="1"/>
  <c r="AG129" i="5" s="1"/>
  <c r="AG130" i="5" s="1"/>
  <c r="AG131" i="5" s="1"/>
  <c r="AG132" i="5" s="1"/>
  <c r="AG133" i="5" s="1"/>
  <c r="AG134" i="5" s="1"/>
  <c r="AG135" i="5" s="1"/>
  <c r="AG136" i="5" s="1"/>
  <c r="AG137" i="5" s="1"/>
  <c r="AG138" i="5" s="1"/>
  <c r="AG139" i="5" s="1"/>
  <c r="AG140" i="5" s="1"/>
  <c r="AG141" i="5" s="1"/>
  <c r="AG142" i="5" s="1"/>
  <c r="AG143" i="5" s="1"/>
  <c r="AG144" i="5" s="1"/>
  <c r="AG145" i="5" s="1"/>
  <c r="AG146" i="5" s="1"/>
  <c r="AG147" i="5" s="1"/>
  <c r="AG148" i="5" s="1"/>
  <c r="AG149" i="5" s="1"/>
  <c r="AG150" i="5" s="1"/>
  <c r="AG151" i="5" s="1"/>
  <c r="AG152" i="5" s="1"/>
  <c r="AG153" i="5" s="1"/>
  <c r="AG154" i="5" s="1"/>
  <c r="AG155" i="5" s="1"/>
  <c r="AG156" i="5" s="1"/>
  <c r="AG157" i="5" s="1"/>
  <c r="AG158" i="5" s="1"/>
  <c r="AG159" i="5" s="1"/>
  <c r="AG160" i="5" s="1"/>
  <c r="AG161" i="5" s="1"/>
  <c r="AG162" i="5" s="1"/>
  <c r="AG163" i="5" s="1"/>
  <c r="AG164" i="5" s="1"/>
  <c r="AG165" i="5" s="1"/>
  <c r="AG166" i="5" s="1"/>
  <c r="AG167" i="5" s="1"/>
  <c r="AG168" i="5" s="1"/>
  <c r="AG169" i="5" s="1"/>
  <c r="AG170" i="5" s="1"/>
  <c r="AG171" i="5" s="1"/>
  <c r="AG172" i="5" s="1"/>
  <c r="AG173" i="5" s="1"/>
  <c r="AG174" i="5" s="1"/>
  <c r="AG175" i="5" s="1"/>
  <c r="AG176" i="5" s="1"/>
  <c r="AG177" i="5" s="1"/>
  <c r="AG178" i="5" s="1"/>
  <c r="AG179" i="5" s="1"/>
  <c r="AG180" i="5" s="1"/>
  <c r="AG181" i="5" s="1"/>
  <c r="AG182" i="5" s="1"/>
  <c r="AG183" i="5" s="1"/>
  <c r="AG184" i="5" s="1"/>
  <c r="AG185" i="5" s="1"/>
  <c r="AG186" i="5" s="1"/>
  <c r="AG187" i="5" s="1"/>
  <c r="AG188" i="5" s="1"/>
  <c r="AG189" i="5" s="1"/>
  <c r="AG190" i="5" s="1"/>
  <c r="AG191" i="5" s="1"/>
  <c r="AG192" i="5" s="1"/>
  <c r="AG193" i="5" s="1"/>
  <c r="AG194" i="5" s="1"/>
  <c r="AG195" i="5" s="1"/>
  <c r="AG196" i="5" s="1"/>
  <c r="AG197" i="5" s="1"/>
  <c r="AG198" i="5" s="1"/>
  <c r="AG199" i="5" s="1"/>
  <c r="AG200" i="5" s="1"/>
  <c r="AG201" i="5" s="1"/>
  <c r="AG202" i="5" s="1"/>
  <c r="AG203" i="5" s="1"/>
  <c r="AG204" i="5" s="1"/>
  <c r="AG205" i="5" s="1"/>
  <c r="AG206" i="5" s="1"/>
  <c r="AG207" i="5" s="1"/>
  <c r="AG208" i="5" s="1"/>
  <c r="AG209" i="5" s="1"/>
  <c r="AG210" i="5" s="1"/>
  <c r="AG211" i="5" s="1"/>
  <c r="AG212" i="5" s="1"/>
  <c r="AG213" i="5" s="1"/>
  <c r="AG214" i="5" s="1"/>
  <c r="AG215" i="5" s="1"/>
  <c r="AG216" i="5" s="1"/>
  <c r="AG217" i="5" s="1"/>
  <c r="AG218" i="5" s="1"/>
  <c r="AG219" i="5" s="1"/>
  <c r="AG220" i="5" s="1"/>
  <c r="AF12" i="5"/>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F106" i="5" s="1"/>
  <c r="AF107" i="5" s="1"/>
  <c r="AF108" i="5" s="1"/>
  <c r="AF109" i="5" s="1"/>
  <c r="AF110" i="5" s="1"/>
  <c r="AF111" i="5" s="1"/>
  <c r="AF112" i="5" s="1"/>
  <c r="AF113" i="5" s="1"/>
  <c r="AF114" i="5" s="1"/>
  <c r="AF115" i="5" s="1"/>
  <c r="AF116" i="5" s="1"/>
  <c r="AF117" i="5" s="1"/>
  <c r="AF118" i="5" s="1"/>
  <c r="AF119" i="5" s="1"/>
  <c r="AF120" i="5" s="1"/>
  <c r="AF121" i="5" s="1"/>
  <c r="AF122" i="5" s="1"/>
  <c r="AF123" i="5" s="1"/>
  <c r="AF124" i="5" s="1"/>
  <c r="AF125" i="5" s="1"/>
  <c r="AF126" i="5" s="1"/>
  <c r="AF127" i="5" s="1"/>
  <c r="AF128" i="5" s="1"/>
  <c r="AF129" i="5" s="1"/>
  <c r="AF130" i="5" s="1"/>
  <c r="AF131" i="5" s="1"/>
  <c r="AF132" i="5" s="1"/>
  <c r="AF133" i="5" s="1"/>
  <c r="AF134" i="5" s="1"/>
  <c r="AF135" i="5" s="1"/>
  <c r="AF136" i="5" s="1"/>
  <c r="AF137" i="5" s="1"/>
  <c r="AF138" i="5" s="1"/>
  <c r="AF139" i="5" s="1"/>
  <c r="AF140" i="5" s="1"/>
  <c r="AF141" i="5" s="1"/>
  <c r="AF142" i="5" s="1"/>
  <c r="AF143" i="5" s="1"/>
  <c r="AF144" i="5" s="1"/>
  <c r="AF145" i="5" s="1"/>
  <c r="AF146" i="5" s="1"/>
  <c r="AF147" i="5" s="1"/>
  <c r="AF148" i="5" s="1"/>
  <c r="AF149" i="5" s="1"/>
  <c r="AF150" i="5" s="1"/>
  <c r="AF151" i="5" s="1"/>
  <c r="AF152" i="5" s="1"/>
  <c r="AF153" i="5" s="1"/>
  <c r="AF154" i="5" s="1"/>
  <c r="AF155" i="5" s="1"/>
  <c r="AF156" i="5" s="1"/>
  <c r="AF157" i="5" s="1"/>
  <c r="AF158" i="5" s="1"/>
  <c r="AF159" i="5" s="1"/>
  <c r="AF160" i="5" s="1"/>
  <c r="AF161" i="5" s="1"/>
  <c r="AF162" i="5" s="1"/>
  <c r="AF163" i="5" s="1"/>
  <c r="AF164" i="5" s="1"/>
  <c r="AF165" i="5" s="1"/>
  <c r="AF166" i="5" s="1"/>
  <c r="AF167" i="5" s="1"/>
  <c r="AF168" i="5" s="1"/>
  <c r="AF169" i="5" s="1"/>
  <c r="AF170" i="5" s="1"/>
  <c r="AF171" i="5" s="1"/>
  <c r="AF172" i="5" s="1"/>
  <c r="AF173" i="5" s="1"/>
  <c r="AF174" i="5" s="1"/>
  <c r="AF175" i="5" s="1"/>
  <c r="AF176" i="5" s="1"/>
  <c r="AF177" i="5" s="1"/>
  <c r="AF178" i="5" s="1"/>
  <c r="AF179" i="5" s="1"/>
  <c r="AF180" i="5" s="1"/>
  <c r="AF181" i="5" s="1"/>
  <c r="AF182" i="5" s="1"/>
  <c r="AF183" i="5" s="1"/>
  <c r="AF184" i="5" s="1"/>
  <c r="AF185" i="5" s="1"/>
  <c r="AF186" i="5" s="1"/>
  <c r="AF187" i="5" s="1"/>
  <c r="AF188" i="5" s="1"/>
  <c r="AF189" i="5" s="1"/>
  <c r="AF190" i="5" s="1"/>
  <c r="AF191" i="5" s="1"/>
  <c r="AF192" i="5" s="1"/>
  <c r="AF193" i="5" s="1"/>
  <c r="AF194" i="5" s="1"/>
  <c r="AF195" i="5" s="1"/>
  <c r="AF196" i="5" s="1"/>
  <c r="AF197" i="5" s="1"/>
  <c r="AF198" i="5" s="1"/>
  <c r="AF199" i="5" s="1"/>
  <c r="AF200" i="5" s="1"/>
  <c r="AF201" i="5" s="1"/>
  <c r="AF202" i="5" s="1"/>
  <c r="AF203" i="5" s="1"/>
  <c r="AF204" i="5" s="1"/>
  <c r="AF205" i="5" s="1"/>
  <c r="AF206" i="5" s="1"/>
  <c r="AF207" i="5" s="1"/>
  <c r="AF208" i="5" s="1"/>
  <c r="AF209" i="5" s="1"/>
  <c r="AF210" i="5" s="1"/>
  <c r="AF211" i="5" s="1"/>
  <c r="AF212" i="5" s="1"/>
  <c r="AF213" i="5" s="1"/>
  <c r="AF214" i="5" s="1"/>
  <c r="AF215" i="5" s="1"/>
  <c r="AF216" i="5" s="1"/>
  <c r="AF217" i="5" s="1"/>
  <c r="AF218" i="5" s="1"/>
  <c r="AF219" i="5" s="1"/>
  <c r="AF220" i="5" s="1"/>
  <c r="AE12" i="5"/>
  <c r="AE13" i="5" s="1"/>
  <c r="AE14" i="5" s="1"/>
  <c r="AE15" i="5" s="1"/>
  <c r="AE16" i="5" s="1"/>
  <c r="AE17" i="5" s="1"/>
  <c r="AE18" i="5" s="1"/>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AE78" i="5" s="1"/>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AE110" i="5" s="1"/>
  <c r="AE111" i="5" s="1"/>
  <c r="AE112" i="5" s="1"/>
  <c r="AE113" i="5" s="1"/>
  <c r="AE114" i="5" s="1"/>
  <c r="AE115" i="5" s="1"/>
  <c r="AE116" i="5" s="1"/>
  <c r="AE117" i="5" s="1"/>
  <c r="AE118" i="5" s="1"/>
  <c r="AE119" i="5" s="1"/>
  <c r="AE120" i="5" s="1"/>
  <c r="AE121" i="5" s="1"/>
  <c r="AE122" i="5" s="1"/>
  <c r="AE123" i="5" s="1"/>
  <c r="AE124" i="5" s="1"/>
  <c r="AE125" i="5" s="1"/>
  <c r="AE126" i="5" s="1"/>
  <c r="AE127" i="5" s="1"/>
  <c r="AE128" i="5" s="1"/>
  <c r="AE129" i="5" s="1"/>
  <c r="AE130" i="5" s="1"/>
  <c r="AE131" i="5" s="1"/>
  <c r="AE132" i="5" s="1"/>
  <c r="AE133" i="5" s="1"/>
  <c r="AE134" i="5" s="1"/>
  <c r="AE135" i="5" s="1"/>
  <c r="AE136" i="5" s="1"/>
  <c r="AE137" i="5" s="1"/>
  <c r="AE138" i="5" s="1"/>
  <c r="AE139" i="5" s="1"/>
  <c r="AE140" i="5" s="1"/>
  <c r="AE141" i="5" s="1"/>
  <c r="AE142" i="5" s="1"/>
  <c r="AE143" i="5" s="1"/>
  <c r="AE144" i="5" s="1"/>
  <c r="AE145" i="5" s="1"/>
  <c r="AE146" i="5" s="1"/>
  <c r="AE147" i="5" s="1"/>
  <c r="AE148" i="5" s="1"/>
  <c r="AE149" i="5" s="1"/>
  <c r="AE150" i="5" s="1"/>
  <c r="AE151" i="5" s="1"/>
  <c r="AE152" i="5" s="1"/>
  <c r="AE153" i="5" s="1"/>
  <c r="AE154" i="5" s="1"/>
  <c r="AE155" i="5" s="1"/>
  <c r="AE156" i="5" s="1"/>
  <c r="AE157" i="5" s="1"/>
  <c r="AE158" i="5" s="1"/>
  <c r="AE159" i="5" s="1"/>
  <c r="AE160" i="5" s="1"/>
  <c r="AE161" i="5" s="1"/>
  <c r="AE162" i="5" s="1"/>
  <c r="AE163" i="5" s="1"/>
  <c r="AE164" i="5" s="1"/>
  <c r="AE165" i="5" s="1"/>
  <c r="AE166" i="5" s="1"/>
  <c r="AE167" i="5" s="1"/>
  <c r="AE168" i="5" s="1"/>
  <c r="AE169" i="5" s="1"/>
  <c r="AE170" i="5" s="1"/>
  <c r="AE171" i="5" s="1"/>
  <c r="AE172" i="5" s="1"/>
  <c r="AE173" i="5" s="1"/>
  <c r="AE174" i="5" s="1"/>
  <c r="AE175" i="5" s="1"/>
  <c r="AE176" i="5" s="1"/>
  <c r="AE177" i="5" s="1"/>
  <c r="AE178" i="5" s="1"/>
  <c r="AE179" i="5" s="1"/>
  <c r="AE180" i="5" s="1"/>
  <c r="AE181" i="5" s="1"/>
  <c r="AE182" i="5" s="1"/>
  <c r="AE183" i="5" s="1"/>
  <c r="AE184" i="5" s="1"/>
  <c r="AE185" i="5" s="1"/>
  <c r="AE186" i="5" s="1"/>
  <c r="AE187" i="5" s="1"/>
  <c r="AE188" i="5" s="1"/>
  <c r="AE189" i="5" s="1"/>
  <c r="AE190" i="5" s="1"/>
  <c r="AE191" i="5" s="1"/>
  <c r="AE192" i="5" s="1"/>
  <c r="AE193" i="5" s="1"/>
  <c r="AE194" i="5" s="1"/>
  <c r="AE195" i="5" s="1"/>
  <c r="AE196" i="5" s="1"/>
  <c r="AE197" i="5" s="1"/>
  <c r="AE198" i="5" s="1"/>
  <c r="AE199" i="5" s="1"/>
  <c r="AE200" i="5" s="1"/>
  <c r="AE201" i="5" s="1"/>
  <c r="AE202" i="5" s="1"/>
  <c r="AE203" i="5" s="1"/>
  <c r="AE204" i="5" s="1"/>
  <c r="AE205" i="5" s="1"/>
  <c r="AE206" i="5" s="1"/>
  <c r="AE207" i="5" s="1"/>
  <c r="AE208" i="5" s="1"/>
  <c r="AE209" i="5" s="1"/>
  <c r="AE210" i="5" s="1"/>
  <c r="AE211" i="5" s="1"/>
  <c r="AE212" i="5" s="1"/>
  <c r="AE213" i="5" s="1"/>
  <c r="AE214" i="5" s="1"/>
  <c r="AE215" i="5" s="1"/>
  <c r="AE216" i="5" s="1"/>
  <c r="AE217" i="5" s="1"/>
  <c r="AE218" i="5" s="1"/>
  <c r="AE219" i="5" s="1"/>
  <c r="AE220" i="5" s="1"/>
  <c r="AD12" i="5"/>
  <c r="AD13" i="5" s="1"/>
  <c r="AD14" i="5" s="1"/>
  <c r="AD15" i="5" s="1"/>
  <c r="AD16" i="5" s="1"/>
  <c r="AD17" i="5" s="1"/>
  <c r="AD18" i="5" s="1"/>
  <c r="AD19" i="5" s="1"/>
  <c r="AD20" i="5" s="1"/>
  <c r="AD21" i="5" s="1"/>
  <c r="AD22" i="5" s="1"/>
  <c r="AD23" i="5" s="1"/>
  <c r="AD24" i="5" s="1"/>
  <c r="AD25" i="5" s="1"/>
  <c r="AD26" i="5" s="1"/>
  <c r="AD27" i="5" s="1"/>
  <c r="AD28" i="5" s="1"/>
  <c r="AD29" i="5" s="1"/>
  <c r="AD30" i="5" s="1"/>
  <c r="AD31" i="5" s="1"/>
  <c r="AD32" i="5" s="1"/>
  <c r="AD33" i="5" s="1"/>
  <c r="AD34" i="5" s="1"/>
  <c r="AD35" i="5" s="1"/>
  <c r="AD36" i="5" s="1"/>
  <c r="AD37" i="5" s="1"/>
  <c r="AD38" i="5" s="1"/>
  <c r="AD39" i="5" s="1"/>
  <c r="AD40" i="5" s="1"/>
  <c r="AD41" i="5" s="1"/>
  <c r="AD42" i="5" s="1"/>
  <c r="AD43" i="5" s="1"/>
  <c r="AD44" i="5" s="1"/>
  <c r="AD45" i="5" s="1"/>
  <c r="AD46" i="5" s="1"/>
  <c r="AD47" i="5" s="1"/>
  <c r="AD48" i="5" s="1"/>
  <c r="AD49" i="5" s="1"/>
  <c r="AD50" i="5" s="1"/>
  <c r="AD51" i="5" s="1"/>
  <c r="AD52" i="5" s="1"/>
  <c r="AD53" i="5" s="1"/>
  <c r="AD54" i="5" s="1"/>
  <c r="AD55" i="5" s="1"/>
  <c r="AD56" i="5" s="1"/>
  <c r="AD57" i="5" s="1"/>
  <c r="AD58" i="5" s="1"/>
  <c r="AD59" i="5" s="1"/>
  <c r="AD60" i="5" s="1"/>
  <c r="AD61" i="5" s="1"/>
  <c r="AD62" i="5" s="1"/>
  <c r="AD63" i="5" s="1"/>
  <c r="AD64" i="5" s="1"/>
  <c r="AD65" i="5" s="1"/>
  <c r="AD66" i="5" s="1"/>
  <c r="AD67" i="5" s="1"/>
  <c r="AD68" i="5" s="1"/>
  <c r="AD69" i="5" s="1"/>
  <c r="AD70" i="5" s="1"/>
  <c r="AD71" i="5" s="1"/>
  <c r="AD72" i="5" s="1"/>
  <c r="AD73" i="5" s="1"/>
  <c r="AD74" i="5" s="1"/>
  <c r="AD75" i="5" s="1"/>
  <c r="AD76" i="5" s="1"/>
  <c r="AD77" i="5" s="1"/>
  <c r="AD78" i="5" s="1"/>
  <c r="AD79" i="5" s="1"/>
  <c r="AD80" i="5" s="1"/>
  <c r="AD81" i="5" s="1"/>
  <c r="AD82" i="5" s="1"/>
  <c r="AD83" i="5" s="1"/>
  <c r="AD84" i="5" s="1"/>
  <c r="AD85" i="5" s="1"/>
  <c r="AD86" i="5" s="1"/>
  <c r="AD87" i="5" s="1"/>
  <c r="AD88" i="5" s="1"/>
  <c r="AD89" i="5" s="1"/>
  <c r="AD90" i="5" s="1"/>
  <c r="AD91" i="5" s="1"/>
  <c r="AD92" i="5" s="1"/>
  <c r="AD93" i="5" s="1"/>
  <c r="AD94" i="5" s="1"/>
  <c r="AD95" i="5" s="1"/>
  <c r="AD96" i="5" s="1"/>
  <c r="AD97" i="5" s="1"/>
  <c r="AD98" i="5" s="1"/>
  <c r="AD99" i="5" s="1"/>
  <c r="AD100" i="5" s="1"/>
  <c r="AD101" i="5" s="1"/>
  <c r="AD102" i="5" s="1"/>
  <c r="AD103" i="5" s="1"/>
  <c r="AD104" i="5" s="1"/>
  <c r="AD105" i="5" s="1"/>
  <c r="AD106" i="5" s="1"/>
  <c r="AD107" i="5" s="1"/>
  <c r="AD108" i="5" s="1"/>
  <c r="AD109" i="5" s="1"/>
  <c r="AD110" i="5" s="1"/>
  <c r="AD111" i="5" s="1"/>
  <c r="AD112" i="5" s="1"/>
  <c r="AD113" i="5" s="1"/>
  <c r="AD114" i="5" s="1"/>
  <c r="AD115" i="5" s="1"/>
  <c r="AD116" i="5" s="1"/>
  <c r="AD117" i="5" s="1"/>
  <c r="AD118" i="5" s="1"/>
  <c r="AD119" i="5" s="1"/>
  <c r="AD120" i="5" s="1"/>
  <c r="AD121" i="5" s="1"/>
  <c r="AD122" i="5" s="1"/>
  <c r="AD123" i="5" s="1"/>
  <c r="AD124" i="5" s="1"/>
  <c r="AD125" i="5" s="1"/>
  <c r="AD126" i="5" s="1"/>
  <c r="AD127" i="5" s="1"/>
  <c r="AD128" i="5" s="1"/>
  <c r="AD129" i="5" s="1"/>
  <c r="AD130" i="5" s="1"/>
  <c r="AD131" i="5" s="1"/>
  <c r="AD132" i="5" s="1"/>
  <c r="AD133" i="5" s="1"/>
  <c r="AD134" i="5" s="1"/>
  <c r="AD135" i="5" s="1"/>
  <c r="AD136" i="5" s="1"/>
  <c r="AD137" i="5" s="1"/>
  <c r="AD138" i="5" s="1"/>
  <c r="AD139" i="5" s="1"/>
  <c r="AD140" i="5" s="1"/>
  <c r="AD141" i="5" s="1"/>
  <c r="AD142" i="5" s="1"/>
  <c r="AD143" i="5" s="1"/>
  <c r="AD144" i="5" s="1"/>
  <c r="AD145" i="5" s="1"/>
  <c r="AD146" i="5" s="1"/>
  <c r="AD147" i="5" s="1"/>
  <c r="AD148" i="5" s="1"/>
  <c r="AD149" i="5" s="1"/>
  <c r="AD150" i="5" s="1"/>
  <c r="AD151" i="5" s="1"/>
  <c r="AD152" i="5" s="1"/>
  <c r="AD153" i="5" s="1"/>
  <c r="AD154" i="5" s="1"/>
  <c r="AD155" i="5" s="1"/>
  <c r="AD156" i="5" s="1"/>
  <c r="AD157" i="5" s="1"/>
  <c r="AD158" i="5" s="1"/>
  <c r="AD159" i="5" s="1"/>
  <c r="AD160" i="5" s="1"/>
  <c r="AD161" i="5" s="1"/>
  <c r="AD162" i="5" s="1"/>
  <c r="AD163" i="5" s="1"/>
  <c r="AD164" i="5" s="1"/>
  <c r="AD165" i="5" s="1"/>
  <c r="AD166" i="5" s="1"/>
  <c r="AD167" i="5" s="1"/>
  <c r="AD168" i="5" s="1"/>
  <c r="AD169" i="5" s="1"/>
  <c r="AD170" i="5" s="1"/>
  <c r="AD171" i="5" s="1"/>
  <c r="AD172" i="5" s="1"/>
  <c r="AD173" i="5" s="1"/>
  <c r="AD174" i="5" s="1"/>
  <c r="AD175" i="5" s="1"/>
  <c r="AD176" i="5" s="1"/>
  <c r="AD177" i="5" s="1"/>
  <c r="AD178" i="5" s="1"/>
  <c r="AD179" i="5" s="1"/>
  <c r="AD180" i="5" s="1"/>
  <c r="AD181" i="5" s="1"/>
  <c r="AD182" i="5" s="1"/>
  <c r="AD183" i="5" s="1"/>
  <c r="AD184" i="5" s="1"/>
  <c r="AD185" i="5" s="1"/>
  <c r="AD186" i="5" s="1"/>
  <c r="AD187" i="5" s="1"/>
  <c r="AD188" i="5" s="1"/>
  <c r="AD189" i="5" s="1"/>
  <c r="AD190" i="5" s="1"/>
  <c r="AD191" i="5" s="1"/>
  <c r="AD192" i="5" s="1"/>
  <c r="AD193" i="5" s="1"/>
  <c r="AD194" i="5" s="1"/>
  <c r="AD195" i="5" s="1"/>
  <c r="AD196" i="5" s="1"/>
  <c r="AD197" i="5" s="1"/>
  <c r="AD198" i="5" s="1"/>
  <c r="AD199" i="5" s="1"/>
  <c r="AD200" i="5" s="1"/>
  <c r="AD201" i="5" s="1"/>
  <c r="AD202" i="5" s="1"/>
  <c r="AD203" i="5" s="1"/>
  <c r="AD204" i="5" s="1"/>
  <c r="AD205" i="5" s="1"/>
  <c r="AD206" i="5" s="1"/>
  <c r="AD207" i="5" s="1"/>
  <c r="AD208" i="5" s="1"/>
  <c r="AD209" i="5" s="1"/>
  <c r="AD210" i="5" s="1"/>
  <c r="AD211" i="5" s="1"/>
  <c r="AD212" i="5" s="1"/>
  <c r="AD213" i="5" s="1"/>
  <c r="AD214" i="5" s="1"/>
  <c r="AD215" i="5" s="1"/>
  <c r="AD216" i="5" s="1"/>
  <c r="AD217" i="5" s="1"/>
  <c r="AD218" i="5" s="1"/>
  <c r="AD219" i="5" s="1"/>
  <c r="AD220" i="5" s="1"/>
  <c r="AC12" i="5"/>
  <c r="AC13" i="5" s="1"/>
  <c r="AC14" i="5" s="1"/>
  <c r="AC15" i="5" s="1"/>
  <c r="AC16" i="5" s="1"/>
  <c r="AC17" i="5" s="1"/>
  <c r="AC18" i="5" s="1"/>
  <c r="AC19" i="5" s="1"/>
  <c r="AC20" i="5" s="1"/>
  <c r="AC21" i="5" s="1"/>
  <c r="AC22" i="5" s="1"/>
  <c r="AC23" i="5" s="1"/>
  <c r="AC24" i="5" s="1"/>
  <c r="AC25" i="5" s="1"/>
  <c r="AC26" i="5" s="1"/>
  <c r="AC27" i="5" s="1"/>
  <c r="AC28" i="5" s="1"/>
  <c r="AC29" i="5" s="1"/>
  <c r="AC30" i="5" s="1"/>
  <c r="AC31" i="5" s="1"/>
  <c r="AC32" i="5" s="1"/>
  <c r="AC33" i="5" s="1"/>
  <c r="AC34" i="5" s="1"/>
  <c r="AC35" i="5" s="1"/>
  <c r="AC36" i="5" s="1"/>
  <c r="AC37" i="5" s="1"/>
  <c r="AC38" i="5" s="1"/>
  <c r="AC39" i="5" s="1"/>
  <c r="AC40" i="5" s="1"/>
  <c r="AC41" i="5" s="1"/>
  <c r="AC42" i="5" s="1"/>
  <c r="AC43" i="5" s="1"/>
  <c r="AC44" i="5" s="1"/>
  <c r="AC45" i="5" s="1"/>
  <c r="AC46" i="5" s="1"/>
  <c r="AC47" i="5" s="1"/>
  <c r="AC48" i="5" s="1"/>
  <c r="AC49" i="5" s="1"/>
  <c r="AC50" i="5" s="1"/>
  <c r="AC51" i="5" s="1"/>
  <c r="AC52" i="5" s="1"/>
  <c r="AC53" i="5" s="1"/>
  <c r="AC54" i="5" s="1"/>
  <c r="AC55" i="5" s="1"/>
  <c r="AC56" i="5" s="1"/>
  <c r="AC57" i="5" s="1"/>
  <c r="AC58" i="5" s="1"/>
  <c r="AC59" i="5" s="1"/>
  <c r="AC60" i="5" s="1"/>
  <c r="AC61" i="5" s="1"/>
  <c r="AC62" i="5" s="1"/>
  <c r="AC63" i="5" s="1"/>
  <c r="AC64" i="5" s="1"/>
  <c r="AC65" i="5" s="1"/>
  <c r="AC66" i="5" s="1"/>
  <c r="AC67" i="5" s="1"/>
  <c r="AC68" i="5" s="1"/>
  <c r="AC69" i="5" s="1"/>
  <c r="AC70" i="5" s="1"/>
  <c r="AC71" i="5" s="1"/>
  <c r="AC72" i="5" s="1"/>
  <c r="AC73" i="5" s="1"/>
  <c r="AC74" i="5" s="1"/>
  <c r="AC75" i="5" s="1"/>
  <c r="AC76" i="5" s="1"/>
  <c r="AC77" i="5" s="1"/>
  <c r="AC78" i="5" s="1"/>
  <c r="AC79" i="5" s="1"/>
  <c r="AC80" i="5" s="1"/>
  <c r="AC81" i="5" s="1"/>
  <c r="AC82" i="5" s="1"/>
  <c r="AC83" i="5" s="1"/>
  <c r="AC84" i="5" s="1"/>
  <c r="AC85" i="5" s="1"/>
  <c r="AC86" i="5" s="1"/>
  <c r="AC87" i="5" s="1"/>
  <c r="AC88" i="5" s="1"/>
  <c r="AC89" i="5" s="1"/>
  <c r="AC90" i="5" s="1"/>
  <c r="AC91" i="5" s="1"/>
  <c r="AC92" i="5" s="1"/>
  <c r="AC93" i="5" s="1"/>
  <c r="AC94" i="5" s="1"/>
  <c r="AC95" i="5" s="1"/>
  <c r="AC96" i="5" s="1"/>
  <c r="AC97" i="5" s="1"/>
  <c r="AC98" i="5" s="1"/>
  <c r="AC99" i="5" s="1"/>
  <c r="AC100" i="5" s="1"/>
  <c r="AC101" i="5" s="1"/>
  <c r="AC102" i="5" s="1"/>
  <c r="AC103" i="5" s="1"/>
  <c r="AC104" i="5" s="1"/>
  <c r="AC105" i="5" s="1"/>
  <c r="AC106" i="5" s="1"/>
  <c r="AC107" i="5" s="1"/>
  <c r="AC108" i="5" s="1"/>
  <c r="AC109" i="5" s="1"/>
  <c r="AC110" i="5" s="1"/>
  <c r="AC111" i="5" s="1"/>
  <c r="AC112" i="5" s="1"/>
  <c r="AC113" i="5" s="1"/>
  <c r="AC114" i="5" s="1"/>
  <c r="AC115" i="5" s="1"/>
  <c r="AC116" i="5" s="1"/>
  <c r="AC117" i="5" s="1"/>
  <c r="AC118" i="5" s="1"/>
  <c r="AC119" i="5" s="1"/>
  <c r="AC120" i="5" s="1"/>
  <c r="AC121" i="5" s="1"/>
  <c r="AC122" i="5" s="1"/>
  <c r="AC123" i="5" s="1"/>
  <c r="AC124" i="5" s="1"/>
  <c r="AC125" i="5" s="1"/>
  <c r="AC126" i="5" s="1"/>
  <c r="AC127" i="5" s="1"/>
  <c r="AC128" i="5" s="1"/>
  <c r="AC129" i="5" s="1"/>
  <c r="AC130" i="5" s="1"/>
  <c r="AC131" i="5" s="1"/>
  <c r="AC132" i="5" s="1"/>
  <c r="AC133" i="5" s="1"/>
  <c r="AC134" i="5" s="1"/>
  <c r="AC135" i="5" s="1"/>
  <c r="AC136" i="5" s="1"/>
  <c r="AC137" i="5" s="1"/>
  <c r="AC138" i="5" s="1"/>
  <c r="AC139" i="5" s="1"/>
  <c r="AC140" i="5" s="1"/>
  <c r="AC141" i="5" s="1"/>
  <c r="AC142" i="5" s="1"/>
  <c r="AC143" i="5" s="1"/>
  <c r="AC144" i="5" s="1"/>
  <c r="AC145" i="5" s="1"/>
  <c r="AC146" i="5" s="1"/>
  <c r="AC147" i="5" s="1"/>
  <c r="AC148" i="5" s="1"/>
  <c r="AC149" i="5" s="1"/>
  <c r="AC150" i="5" s="1"/>
  <c r="AC151" i="5" s="1"/>
  <c r="AC152" i="5" s="1"/>
  <c r="AC153" i="5" s="1"/>
  <c r="AC154" i="5" s="1"/>
  <c r="AC155" i="5" s="1"/>
  <c r="AC156" i="5" s="1"/>
  <c r="AC157" i="5" s="1"/>
  <c r="AC158" i="5" s="1"/>
  <c r="AC159" i="5" s="1"/>
  <c r="AC160" i="5" s="1"/>
  <c r="AC161" i="5" s="1"/>
  <c r="AC162" i="5" s="1"/>
  <c r="AC163" i="5" s="1"/>
  <c r="AC164" i="5" s="1"/>
  <c r="AC165" i="5" s="1"/>
  <c r="AC166" i="5" s="1"/>
  <c r="AC167" i="5" s="1"/>
  <c r="AC168" i="5" s="1"/>
  <c r="AC169" i="5" s="1"/>
  <c r="AC170" i="5" s="1"/>
  <c r="AC171" i="5" s="1"/>
  <c r="AC172" i="5" s="1"/>
  <c r="AC173" i="5" s="1"/>
  <c r="AC174" i="5" s="1"/>
  <c r="AC175" i="5" s="1"/>
  <c r="AC176" i="5" s="1"/>
  <c r="AC177" i="5" s="1"/>
  <c r="AC178" i="5" s="1"/>
  <c r="AC179" i="5" s="1"/>
  <c r="AC180" i="5" s="1"/>
  <c r="AC181" i="5" s="1"/>
  <c r="AC182" i="5" s="1"/>
  <c r="AC183" i="5" s="1"/>
  <c r="AC184" i="5" s="1"/>
  <c r="AC185" i="5" s="1"/>
  <c r="AC186" i="5" s="1"/>
  <c r="AC187" i="5" s="1"/>
  <c r="AC188" i="5" s="1"/>
  <c r="AC189" i="5" s="1"/>
  <c r="AC190" i="5" s="1"/>
  <c r="AC191" i="5" s="1"/>
  <c r="AC192" i="5" s="1"/>
  <c r="AC193" i="5" s="1"/>
  <c r="AC194" i="5" s="1"/>
  <c r="AC195" i="5" s="1"/>
  <c r="AC196" i="5" s="1"/>
  <c r="AC197" i="5" s="1"/>
  <c r="AC198" i="5" s="1"/>
  <c r="AC199" i="5" s="1"/>
  <c r="AC200" i="5" s="1"/>
  <c r="AC201" i="5" s="1"/>
  <c r="AC202" i="5" s="1"/>
  <c r="AC203" i="5" s="1"/>
  <c r="AC204" i="5" s="1"/>
  <c r="AC205" i="5" s="1"/>
  <c r="AC206" i="5" s="1"/>
  <c r="AC207" i="5" s="1"/>
  <c r="AC208" i="5" s="1"/>
  <c r="AC209" i="5" s="1"/>
  <c r="AC210" i="5" s="1"/>
  <c r="AC211" i="5" s="1"/>
  <c r="AC212" i="5" s="1"/>
  <c r="AC213" i="5" s="1"/>
  <c r="AC214" i="5" s="1"/>
  <c r="AC215" i="5" s="1"/>
  <c r="AC216" i="5" s="1"/>
  <c r="AC217" i="5" s="1"/>
  <c r="AC218" i="5" s="1"/>
  <c r="AC219" i="5" s="1"/>
  <c r="AC220" i="5" s="1"/>
  <c r="AB12" i="5"/>
  <c r="AB13" i="5" s="1"/>
  <c r="AB14" i="5" s="1"/>
  <c r="AB15" i="5" s="1"/>
  <c r="AB16" i="5" s="1"/>
  <c r="AB17" i="5" s="1"/>
  <c r="AB18" i="5" s="1"/>
  <c r="AB19" i="5" s="1"/>
  <c r="AB20" i="5" s="1"/>
  <c r="AB21" i="5" s="1"/>
  <c r="AB22" i="5" s="1"/>
  <c r="AB23" i="5" s="1"/>
  <c r="AB24" i="5" s="1"/>
  <c r="AB25" i="5" s="1"/>
  <c r="AB26" i="5" s="1"/>
  <c r="AB27" i="5" s="1"/>
  <c r="AB28" i="5" s="1"/>
  <c r="AB29" i="5" s="1"/>
  <c r="AB30" i="5" s="1"/>
  <c r="AB31" i="5" s="1"/>
  <c r="AB32" i="5" s="1"/>
  <c r="AB33" i="5" s="1"/>
  <c r="AB34" i="5" s="1"/>
  <c r="AB35" i="5" s="1"/>
  <c r="AB36" i="5" s="1"/>
  <c r="AB37" i="5" s="1"/>
  <c r="AB38" i="5" s="1"/>
  <c r="AB39" i="5" s="1"/>
  <c r="AB40" i="5" s="1"/>
  <c r="AB41" i="5" s="1"/>
  <c r="AB42" i="5" s="1"/>
  <c r="AB43" i="5" s="1"/>
  <c r="AB44" i="5" s="1"/>
  <c r="AB45" i="5" s="1"/>
  <c r="AB46" i="5" s="1"/>
  <c r="AB47" i="5" s="1"/>
  <c r="AB48" i="5" s="1"/>
  <c r="AB49" i="5" s="1"/>
  <c r="AB50" i="5" s="1"/>
  <c r="AB51" i="5" s="1"/>
  <c r="AB52" i="5" s="1"/>
  <c r="AB53" i="5" s="1"/>
  <c r="AB54" i="5" s="1"/>
  <c r="AB55" i="5" s="1"/>
  <c r="AB56" i="5" s="1"/>
  <c r="AB57" i="5" s="1"/>
  <c r="AB58" i="5" s="1"/>
  <c r="AB59" i="5" s="1"/>
  <c r="AB60" i="5" s="1"/>
  <c r="AB61" i="5" s="1"/>
  <c r="AB62" i="5" s="1"/>
  <c r="AB63" i="5" s="1"/>
  <c r="AB64" i="5" s="1"/>
  <c r="AB65" i="5" s="1"/>
  <c r="AB66" i="5" s="1"/>
  <c r="AB67" i="5" s="1"/>
  <c r="AB68" i="5" s="1"/>
  <c r="AB69" i="5" s="1"/>
  <c r="AB70" i="5" s="1"/>
  <c r="AB71" i="5" s="1"/>
  <c r="AB72" i="5" s="1"/>
  <c r="AB73" i="5" s="1"/>
  <c r="AB74" i="5" s="1"/>
  <c r="AB75" i="5" s="1"/>
  <c r="AB76" i="5" s="1"/>
  <c r="AB77" i="5" s="1"/>
  <c r="AB78" i="5" s="1"/>
  <c r="AB79" i="5" s="1"/>
  <c r="AB80" i="5" s="1"/>
  <c r="AB81" i="5" s="1"/>
  <c r="AB82" i="5" s="1"/>
  <c r="AB83" i="5" s="1"/>
  <c r="AB84" i="5" s="1"/>
  <c r="AB85" i="5" s="1"/>
  <c r="AB86" i="5" s="1"/>
  <c r="AB87" i="5" s="1"/>
  <c r="AB88" i="5" s="1"/>
  <c r="AB89" i="5" s="1"/>
  <c r="AB90" i="5" s="1"/>
  <c r="AB91" i="5" s="1"/>
  <c r="AB92" i="5" s="1"/>
  <c r="AB93" i="5" s="1"/>
  <c r="AB94" i="5" s="1"/>
  <c r="AB95" i="5" s="1"/>
  <c r="AB96" i="5" s="1"/>
  <c r="AB97" i="5" s="1"/>
  <c r="AB98" i="5" s="1"/>
  <c r="AB99" i="5" s="1"/>
  <c r="AB100" i="5" s="1"/>
  <c r="AB101" i="5" s="1"/>
  <c r="AB102" i="5" s="1"/>
  <c r="AB103" i="5" s="1"/>
  <c r="AB104" i="5" s="1"/>
  <c r="AB105" i="5" s="1"/>
  <c r="AB106" i="5" s="1"/>
  <c r="AB107" i="5" s="1"/>
  <c r="AB108" i="5" s="1"/>
  <c r="AB109" i="5" s="1"/>
  <c r="AB110" i="5" s="1"/>
  <c r="AB111" i="5" s="1"/>
  <c r="AB112" i="5" s="1"/>
  <c r="AB113" i="5" s="1"/>
  <c r="AB114" i="5" s="1"/>
  <c r="AB115" i="5" s="1"/>
  <c r="AB116" i="5" s="1"/>
  <c r="AB117" i="5" s="1"/>
  <c r="AB118" i="5" s="1"/>
  <c r="AB119" i="5" s="1"/>
  <c r="AB120" i="5" s="1"/>
  <c r="AB121" i="5" s="1"/>
  <c r="AB122" i="5" s="1"/>
  <c r="AB123" i="5" s="1"/>
  <c r="AB124" i="5" s="1"/>
  <c r="AB125" i="5" s="1"/>
  <c r="AB126" i="5" s="1"/>
  <c r="AB127" i="5" s="1"/>
  <c r="AB128" i="5" s="1"/>
  <c r="AB129" i="5" s="1"/>
  <c r="AB130" i="5" s="1"/>
  <c r="AB131" i="5" s="1"/>
  <c r="AB132" i="5" s="1"/>
  <c r="AB133" i="5" s="1"/>
  <c r="AB134" i="5" s="1"/>
  <c r="AB135" i="5" s="1"/>
  <c r="AB136" i="5" s="1"/>
  <c r="AB137" i="5" s="1"/>
  <c r="AB138" i="5" s="1"/>
  <c r="AB139" i="5" s="1"/>
  <c r="AB140" i="5" s="1"/>
  <c r="AB141" i="5" s="1"/>
  <c r="AB142" i="5" s="1"/>
  <c r="AB143" i="5" s="1"/>
  <c r="AB144" i="5" s="1"/>
  <c r="AB145" i="5" s="1"/>
  <c r="AB146" i="5" s="1"/>
  <c r="AB147" i="5" s="1"/>
  <c r="AB148" i="5" s="1"/>
  <c r="AB149" i="5" s="1"/>
  <c r="AB150" i="5" s="1"/>
  <c r="AB151" i="5" s="1"/>
  <c r="AB152" i="5" s="1"/>
  <c r="AB153" i="5" s="1"/>
  <c r="AB154" i="5" s="1"/>
  <c r="AB155" i="5" s="1"/>
  <c r="AB156" i="5" s="1"/>
  <c r="AB157" i="5" s="1"/>
  <c r="AB158" i="5" s="1"/>
  <c r="AB159" i="5" s="1"/>
  <c r="AB160" i="5" s="1"/>
  <c r="AB161" i="5" s="1"/>
  <c r="AB162" i="5" s="1"/>
  <c r="AB163" i="5" s="1"/>
  <c r="AB164" i="5" s="1"/>
  <c r="AB165" i="5" s="1"/>
  <c r="AB166" i="5" s="1"/>
  <c r="AB167" i="5" s="1"/>
  <c r="AB168" i="5" s="1"/>
  <c r="AB169" i="5" s="1"/>
  <c r="AB170" i="5" s="1"/>
  <c r="AB171" i="5" s="1"/>
  <c r="AB172" i="5" s="1"/>
  <c r="AB173" i="5" s="1"/>
  <c r="AB174" i="5" s="1"/>
  <c r="AB175" i="5" s="1"/>
  <c r="AB176" i="5" s="1"/>
  <c r="AB177" i="5" s="1"/>
  <c r="AB178" i="5" s="1"/>
  <c r="AB179" i="5" s="1"/>
  <c r="AB180" i="5" s="1"/>
  <c r="AB181" i="5" s="1"/>
  <c r="AB182" i="5" s="1"/>
  <c r="AB183" i="5" s="1"/>
  <c r="AB184" i="5" s="1"/>
  <c r="AB185" i="5" s="1"/>
  <c r="AB186" i="5" s="1"/>
  <c r="AB187" i="5" s="1"/>
  <c r="AB188" i="5" s="1"/>
  <c r="AB189" i="5" s="1"/>
  <c r="AB190" i="5" s="1"/>
  <c r="AB191" i="5" s="1"/>
  <c r="AB192" i="5" s="1"/>
  <c r="AB193" i="5" s="1"/>
  <c r="AB194" i="5" s="1"/>
  <c r="AB195" i="5" s="1"/>
  <c r="AB196" i="5" s="1"/>
  <c r="AB197" i="5" s="1"/>
  <c r="AB198" i="5" s="1"/>
  <c r="AB199" i="5" s="1"/>
  <c r="AB200" i="5" s="1"/>
  <c r="AB201" i="5" s="1"/>
  <c r="AB202" i="5" s="1"/>
  <c r="AB203" i="5" s="1"/>
  <c r="AB204" i="5" s="1"/>
  <c r="AB205" i="5" s="1"/>
  <c r="AB206" i="5" s="1"/>
  <c r="AB207" i="5" s="1"/>
  <c r="AB208" i="5" s="1"/>
  <c r="AB209" i="5" s="1"/>
  <c r="AB210" i="5" s="1"/>
  <c r="AB211" i="5" s="1"/>
  <c r="AB212" i="5" s="1"/>
  <c r="AB213" i="5" s="1"/>
  <c r="AB214" i="5" s="1"/>
  <c r="AB215" i="5" s="1"/>
  <c r="AB216" i="5" s="1"/>
  <c r="AB217" i="5" s="1"/>
  <c r="AB218" i="5" s="1"/>
  <c r="AB219" i="5" s="1"/>
  <c r="AB220" i="5" s="1"/>
  <c r="AA12" i="5"/>
  <c r="AA13" i="5" s="1"/>
  <c r="AA14" i="5" s="1"/>
  <c r="AA15" i="5" s="1"/>
  <c r="AA16" i="5" s="1"/>
  <c r="AA17" i="5" s="1"/>
  <c r="AA18" i="5" s="1"/>
  <c r="AA19" i="5" s="1"/>
  <c r="AA20" i="5" s="1"/>
  <c r="AA21" i="5" s="1"/>
  <c r="AA22" i="5" s="1"/>
  <c r="AA23" i="5" s="1"/>
  <c r="AA24" i="5" s="1"/>
  <c r="AA25" i="5" s="1"/>
  <c r="AA26" i="5" s="1"/>
  <c r="AA27" i="5" s="1"/>
  <c r="AA28" i="5" s="1"/>
  <c r="AA29" i="5" s="1"/>
  <c r="AA30" i="5" s="1"/>
  <c r="AA31" i="5" s="1"/>
  <c r="AA32" i="5" s="1"/>
  <c r="AA33" i="5" s="1"/>
  <c r="AA34" i="5" s="1"/>
  <c r="AA35" i="5" s="1"/>
  <c r="AA36" i="5" s="1"/>
  <c r="AA37" i="5" s="1"/>
  <c r="AA38" i="5" s="1"/>
  <c r="AA39" i="5" s="1"/>
  <c r="AA40" i="5" s="1"/>
  <c r="AA41" i="5" s="1"/>
  <c r="AA42" i="5" s="1"/>
  <c r="AA43" i="5" s="1"/>
  <c r="AA44" i="5" s="1"/>
  <c r="AA45" i="5" s="1"/>
  <c r="AA46" i="5" s="1"/>
  <c r="AA47" i="5" s="1"/>
  <c r="AA48" i="5" s="1"/>
  <c r="AA49" i="5" s="1"/>
  <c r="AA50" i="5" s="1"/>
  <c r="AA51" i="5" s="1"/>
  <c r="AA52" i="5" s="1"/>
  <c r="AA53" i="5" s="1"/>
  <c r="AA54" i="5" s="1"/>
  <c r="AA55" i="5" s="1"/>
  <c r="AA56" i="5" s="1"/>
  <c r="AA57" i="5" s="1"/>
  <c r="AA58" i="5" s="1"/>
  <c r="AA59" i="5" s="1"/>
  <c r="AA60" i="5" s="1"/>
  <c r="AA61" i="5" s="1"/>
  <c r="AA62" i="5" s="1"/>
  <c r="AA63" i="5" s="1"/>
  <c r="AA64" i="5" s="1"/>
  <c r="AA65" i="5" s="1"/>
  <c r="AA66" i="5" s="1"/>
  <c r="AA67" i="5" s="1"/>
  <c r="AA68" i="5" s="1"/>
  <c r="AA69" i="5" s="1"/>
  <c r="AA70" i="5" s="1"/>
  <c r="AA71" i="5" s="1"/>
  <c r="AA72" i="5" s="1"/>
  <c r="AA73" i="5" s="1"/>
  <c r="AA74" i="5" s="1"/>
  <c r="AA75" i="5" s="1"/>
  <c r="AA76" i="5" s="1"/>
  <c r="AA77" i="5" s="1"/>
  <c r="AA78" i="5" s="1"/>
  <c r="AA79" i="5" s="1"/>
  <c r="AA80" i="5" s="1"/>
  <c r="AA81" i="5" s="1"/>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AA107" i="5" s="1"/>
  <c r="AA108" i="5" s="1"/>
  <c r="AA109" i="5" s="1"/>
  <c r="AA110" i="5" s="1"/>
  <c r="AA111" i="5" s="1"/>
  <c r="AA112" i="5" s="1"/>
  <c r="AA113" i="5" s="1"/>
  <c r="AA114" i="5" s="1"/>
  <c r="AA115" i="5" s="1"/>
  <c r="AA116" i="5" s="1"/>
  <c r="AA117" i="5" s="1"/>
  <c r="AA118" i="5" s="1"/>
  <c r="AA119" i="5" s="1"/>
  <c r="AA120" i="5" s="1"/>
  <c r="AA121" i="5" s="1"/>
  <c r="AA122" i="5" s="1"/>
  <c r="AA123" i="5" s="1"/>
  <c r="AA124" i="5" s="1"/>
  <c r="AA125" i="5" s="1"/>
  <c r="AA126" i="5" s="1"/>
  <c r="AA127" i="5" s="1"/>
  <c r="AA128" i="5" s="1"/>
  <c r="AA129" i="5" s="1"/>
  <c r="AA130" i="5" s="1"/>
  <c r="AA131" i="5" s="1"/>
  <c r="AA132" i="5" s="1"/>
  <c r="AA133" i="5" s="1"/>
  <c r="AA134" i="5" s="1"/>
  <c r="AA135" i="5" s="1"/>
  <c r="AA136" i="5" s="1"/>
  <c r="AA137" i="5" s="1"/>
  <c r="AA138" i="5" s="1"/>
  <c r="AA139" i="5" s="1"/>
  <c r="AA140" i="5" s="1"/>
  <c r="AA141" i="5" s="1"/>
  <c r="AA142" i="5" s="1"/>
  <c r="AA143" i="5" s="1"/>
  <c r="AA144" i="5" s="1"/>
  <c r="AA145" i="5" s="1"/>
  <c r="AA146" i="5" s="1"/>
  <c r="AA147" i="5" s="1"/>
  <c r="AA148" i="5" s="1"/>
  <c r="AA149" i="5" s="1"/>
  <c r="AA150" i="5" s="1"/>
  <c r="AA151" i="5" s="1"/>
  <c r="AA152" i="5" s="1"/>
  <c r="AA153" i="5" s="1"/>
  <c r="AA154" i="5" s="1"/>
  <c r="AA155" i="5" s="1"/>
  <c r="AA156" i="5" s="1"/>
  <c r="AA157" i="5" s="1"/>
  <c r="AA158" i="5" s="1"/>
  <c r="AA159" i="5" s="1"/>
  <c r="AA160" i="5" s="1"/>
  <c r="AA161" i="5" s="1"/>
  <c r="AA162" i="5" s="1"/>
  <c r="AA163" i="5" s="1"/>
  <c r="AA164" i="5" s="1"/>
  <c r="AA165" i="5" s="1"/>
  <c r="AA166" i="5" s="1"/>
  <c r="AA167" i="5" s="1"/>
  <c r="AA168" i="5" s="1"/>
  <c r="AA169" i="5" s="1"/>
  <c r="AA170" i="5" s="1"/>
  <c r="AA171" i="5" s="1"/>
  <c r="AA172" i="5" s="1"/>
  <c r="AA173" i="5" s="1"/>
  <c r="AA174" i="5" s="1"/>
  <c r="AA175" i="5" s="1"/>
  <c r="AA176" i="5" s="1"/>
  <c r="AA177" i="5" s="1"/>
  <c r="AA178" i="5" s="1"/>
  <c r="AA179" i="5" s="1"/>
  <c r="AA180" i="5" s="1"/>
  <c r="AA181" i="5" s="1"/>
  <c r="AA182" i="5" s="1"/>
  <c r="AA183" i="5" s="1"/>
  <c r="AA184" i="5" s="1"/>
  <c r="AA185" i="5" s="1"/>
  <c r="AA186" i="5" s="1"/>
  <c r="AA187" i="5" s="1"/>
  <c r="AA188" i="5" s="1"/>
  <c r="AA189" i="5" s="1"/>
  <c r="AA190" i="5" s="1"/>
  <c r="AA191" i="5" s="1"/>
  <c r="AA192" i="5" s="1"/>
  <c r="AA193" i="5" s="1"/>
  <c r="AA194" i="5" s="1"/>
  <c r="AA195" i="5" s="1"/>
  <c r="AA196" i="5" s="1"/>
  <c r="AA197" i="5" s="1"/>
  <c r="AA198" i="5" s="1"/>
  <c r="AA199" i="5" s="1"/>
  <c r="AA200" i="5" s="1"/>
  <c r="AA201" i="5" s="1"/>
  <c r="AA202" i="5" s="1"/>
  <c r="AA203" i="5" s="1"/>
  <c r="AA204" i="5" s="1"/>
  <c r="AA205" i="5" s="1"/>
  <c r="AA206" i="5" s="1"/>
  <c r="AA207" i="5" s="1"/>
  <c r="AA208" i="5" s="1"/>
  <c r="AA209" i="5" s="1"/>
  <c r="AA210" i="5" s="1"/>
  <c r="AA211" i="5" s="1"/>
  <c r="AA212" i="5" s="1"/>
  <c r="AA213" i="5" s="1"/>
  <c r="AA214" i="5" s="1"/>
  <c r="AA215" i="5" s="1"/>
  <c r="AA216" i="5" s="1"/>
  <c r="AA217" i="5" s="1"/>
  <c r="AA218" i="5" s="1"/>
  <c r="AA219" i="5" s="1"/>
  <c r="AA220" i="5" s="1"/>
  <c r="Z12" i="5"/>
  <c r="Z13" i="5" s="1"/>
  <c r="Z14" i="5" s="1"/>
  <c r="Z15" i="5" s="1"/>
  <c r="Z16" i="5" s="1"/>
  <c r="Z17" i="5" s="1"/>
  <c r="Z18" i="5" s="1"/>
  <c r="Z19" i="5" s="1"/>
  <c r="Z20" i="5" s="1"/>
  <c r="Z21" i="5" s="1"/>
  <c r="Z22" i="5" s="1"/>
  <c r="Z23" i="5" s="1"/>
  <c r="Z24" i="5" s="1"/>
  <c r="Z25" i="5" s="1"/>
  <c r="Z26" i="5" s="1"/>
  <c r="Z27" i="5" s="1"/>
  <c r="Z28" i="5" s="1"/>
  <c r="Z29" i="5" s="1"/>
  <c r="Z30" i="5" s="1"/>
  <c r="Z31" i="5" s="1"/>
  <c r="Z32" i="5" s="1"/>
  <c r="Z33" i="5" s="1"/>
  <c r="Z34" i="5" s="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Z98" i="5" s="1"/>
  <c r="Z99" i="5" s="1"/>
  <c r="Z100" i="5" s="1"/>
  <c r="Z101" i="5" s="1"/>
  <c r="Z102" i="5" s="1"/>
  <c r="Z103" i="5" s="1"/>
  <c r="Z104" i="5" s="1"/>
  <c r="Z105" i="5" s="1"/>
  <c r="Z106" i="5" s="1"/>
  <c r="Z107" i="5" s="1"/>
  <c r="Z108" i="5" s="1"/>
  <c r="Z109" i="5" s="1"/>
  <c r="Z110" i="5" s="1"/>
  <c r="Z111" i="5" s="1"/>
  <c r="Z112" i="5" s="1"/>
  <c r="Z113" i="5" s="1"/>
  <c r="Z114" i="5" s="1"/>
  <c r="Z115" i="5" s="1"/>
  <c r="Z116" i="5" s="1"/>
  <c r="Z117" i="5" s="1"/>
  <c r="Z118" i="5" s="1"/>
  <c r="Z119" i="5" s="1"/>
  <c r="Z120" i="5" s="1"/>
  <c r="Z121" i="5" s="1"/>
  <c r="Z122" i="5" s="1"/>
  <c r="Z123" i="5" s="1"/>
  <c r="Z124" i="5" s="1"/>
  <c r="Z125" i="5" s="1"/>
  <c r="Z126" i="5" s="1"/>
  <c r="Z127" i="5" s="1"/>
  <c r="Z128" i="5" s="1"/>
  <c r="Z129" i="5" s="1"/>
  <c r="Z130" i="5" s="1"/>
  <c r="Z131" i="5" s="1"/>
  <c r="Z132" i="5" s="1"/>
  <c r="Z133" i="5" s="1"/>
  <c r="Z134" i="5" s="1"/>
  <c r="Z135" i="5" s="1"/>
  <c r="Z136" i="5" s="1"/>
  <c r="Z137" i="5" s="1"/>
  <c r="Z138" i="5" s="1"/>
  <c r="Z139" i="5" s="1"/>
  <c r="Z140" i="5" s="1"/>
  <c r="Z141" i="5" s="1"/>
  <c r="Z142" i="5" s="1"/>
  <c r="Z143" i="5" s="1"/>
  <c r="Z144" i="5" s="1"/>
  <c r="Z145" i="5" s="1"/>
  <c r="Z146" i="5" s="1"/>
  <c r="Z147" i="5" s="1"/>
  <c r="Z148" i="5" s="1"/>
  <c r="Z149" i="5" s="1"/>
  <c r="Z150" i="5" s="1"/>
  <c r="Z151" i="5" s="1"/>
  <c r="Z152" i="5" s="1"/>
  <c r="Z153" i="5" s="1"/>
  <c r="Z154" i="5" s="1"/>
  <c r="Z155" i="5" s="1"/>
  <c r="Z156" i="5" s="1"/>
  <c r="Z157" i="5" s="1"/>
  <c r="Z158" i="5" s="1"/>
  <c r="Z159" i="5" s="1"/>
  <c r="Z160" i="5" s="1"/>
  <c r="Z161" i="5" s="1"/>
  <c r="Z162" i="5" s="1"/>
  <c r="Z163" i="5" s="1"/>
  <c r="Z164" i="5" s="1"/>
  <c r="Z165" i="5" s="1"/>
  <c r="Z166" i="5" s="1"/>
  <c r="Z167" i="5" s="1"/>
  <c r="Z168" i="5" s="1"/>
  <c r="Z169" i="5" s="1"/>
  <c r="Z170" i="5" s="1"/>
  <c r="Z171" i="5" s="1"/>
  <c r="Z172" i="5" s="1"/>
  <c r="Z173" i="5" s="1"/>
  <c r="Z174" i="5" s="1"/>
  <c r="Z175" i="5" s="1"/>
  <c r="Z176" i="5" s="1"/>
  <c r="Z177" i="5" s="1"/>
  <c r="Z178" i="5" s="1"/>
  <c r="Z179" i="5" s="1"/>
  <c r="Z180" i="5" s="1"/>
  <c r="Z181" i="5" s="1"/>
  <c r="Z182" i="5" s="1"/>
  <c r="Z183" i="5" s="1"/>
  <c r="Z184" i="5" s="1"/>
  <c r="Z185" i="5" s="1"/>
  <c r="Z186" i="5" s="1"/>
  <c r="Z187" i="5" s="1"/>
  <c r="Z188" i="5" s="1"/>
  <c r="Z189" i="5" s="1"/>
  <c r="Z190" i="5" s="1"/>
  <c r="Z191" i="5" s="1"/>
  <c r="Z192" i="5" s="1"/>
  <c r="Z193" i="5" s="1"/>
  <c r="Z194" i="5" s="1"/>
  <c r="Z195" i="5" s="1"/>
  <c r="Z196" i="5" s="1"/>
  <c r="Z197" i="5" s="1"/>
  <c r="Z198" i="5" s="1"/>
  <c r="Z199" i="5" s="1"/>
  <c r="Z200" i="5" s="1"/>
  <c r="Z201" i="5" s="1"/>
  <c r="Z202" i="5" s="1"/>
  <c r="Z203" i="5" s="1"/>
  <c r="Z204" i="5" s="1"/>
  <c r="Z205" i="5" s="1"/>
  <c r="Z206" i="5" s="1"/>
  <c r="Z207" i="5" s="1"/>
  <c r="Z208" i="5" s="1"/>
  <c r="Z209" i="5" s="1"/>
  <c r="Z210" i="5" s="1"/>
  <c r="Z211" i="5" s="1"/>
  <c r="Z212" i="5" s="1"/>
  <c r="Z213" i="5" s="1"/>
  <c r="Z214" i="5" s="1"/>
  <c r="Z215" i="5" s="1"/>
  <c r="Z216" i="5" s="1"/>
  <c r="Z217" i="5" s="1"/>
  <c r="Z218" i="5" s="1"/>
  <c r="Z219" i="5" s="1"/>
  <c r="Z220" i="5" s="1"/>
  <c r="Y12" i="5"/>
  <c r="Y13" i="5" s="1"/>
  <c r="Y14" i="5" s="1"/>
  <c r="Y15" i="5" s="1"/>
  <c r="Y16" i="5" s="1"/>
  <c r="Y17" i="5" s="1"/>
  <c r="Y18" i="5" s="1"/>
  <c r="Y19" i="5" s="1"/>
  <c r="Y20" i="5" s="1"/>
  <c r="Y21" i="5" s="1"/>
  <c r="Y22" i="5" s="1"/>
  <c r="Y23" i="5" s="1"/>
  <c r="Y24" i="5" s="1"/>
  <c r="Y25" i="5" s="1"/>
  <c r="Y26" i="5" s="1"/>
  <c r="Y27" i="5" s="1"/>
  <c r="Y28" i="5" s="1"/>
  <c r="Y29" i="5" s="1"/>
  <c r="Y30" i="5" s="1"/>
  <c r="Y31" i="5" s="1"/>
  <c r="Y32" i="5" s="1"/>
  <c r="Y33" i="5" s="1"/>
  <c r="Y34" i="5" s="1"/>
  <c r="Y35" i="5" s="1"/>
  <c r="Y36" i="5" s="1"/>
  <c r="Y37" i="5" s="1"/>
  <c r="Y38" i="5" s="1"/>
  <c r="Y39" i="5" s="1"/>
  <c r="Y40" i="5" s="1"/>
  <c r="Y41" i="5" s="1"/>
  <c r="Y42" i="5" s="1"/>
  <c r="Y43" i="5" s="1"/>
  <c r="Y44" i="5" s="1"/>
  <c r="Y45" i="5" s="1"/>
  <c r="Y46" i="5" s="1"/>
  <c r="Y47" i="5" s="1"/>
  <c r="Y48" i="5" s="1"/>
  <c r="Y49" i="5" s="1"/>
  <c r="Y50" i="5" s="1"/>
  <c r="Y51" i="5" s="1"/>
  <c r="Y52" i="5" s="1"/>
  <c r="Y53" i="5" s="1"/>
  <c r="Y54" i="5" s="1"/>
  <c r="Y55" i="5" s="1"/>
  <c r="Y56" i="5" s="1"/>
  <c r="Y57" i="5" s="1"/>
  <c r="Y58" i="5" s="1"/>
  <c r="Y59" i="5" s="1"/>
  <c r="Y60" i="5" s="1"/>
  <c r="Y61" i="5" s="1"/>
  <c r="Y62" i="5" s="1"/>
  <c r="Y63" i="5" s="1"/>
  <c r="Y64" i="5" s="1"/>
  <c r="Y65" i="5" s="1"/>
  <c r="Y66" i="5" s="1"/>
  <c r="Y67" i="5" s="1"/>
  <c r="Y68" i="5" s="1"/>
  <c r="Y69" i="5" s="1"/>
  <c r="Y70" i="5" s="1"/>
  <c r="Y71" i="5" s="1"/>
  <c r="Y72" i="5" s="1"/>
  <c r="Y73" i="5" s="1"/>
  <c r="Y74" i="5" s="1"/>
  <c r="Y75" i="5" s="1"/>
  <c r="Y76" i="5" s="1"/>
  <c r="Y77" i="5" s="1"/>
  <c r="Y78" i="5" s="1"/>
  <c r="Y79" i="5" s="1"/>
  <c r="Y80" i="5" s="1"/>
  <c r="Y81" i="5" s="1"/>
  <c r="Y82" i="5" s="1"/>
  <c r="Y83" i="5" s="1"/>
  <c r="Y84" i="5" s="1"/>
  <c r="Y85" i="5" s="1"/>
  <c r="Y86" i="5" s="1"/>
  <c r="Y87" i="5" s="1"/>
  <c r="Y88" i="5" s="1"/>
  <c r="Y89" i="5" s="1"/>
  <c r="Y90" i="5" s="1"/>
  <c r="Y91" i="5" s="1"/>
  <c r="Y92" i="5" s="1"/>
  <c r="Y93" i="5" s="1"/>
  <c r="Y94" i="5" s="1"/>
  <c r="Y95" i="5" s="1"/>
  <c r="Y96" i="5" s="1"/>
  <c r="Y97" i="5" s="1"/>
  <c r="Y98" i="5" s="1"/>
  <c r="Y99" i="5" s="1"/>
  <c r="Y100" i="5" s="1"/>
  <c r="Y101" i="5" s="1"/>
  <c r="Y102" i="5" s="1"/>
  <c r="Y103" i="5" s="1"/>
  <c r="Y104" i="5" s="1"/>
  <c r="Y105" i="5" s="1"/>
  <c r="Y106" i="5" s="1"/>
  <c r="Y107" i="5" s="1"/>
  <c r="Y108" i="5" s="1"/>
  <c r="Y109" i="5" s="1"/>
  <c r="Y110" i="5" s="1"/>
  <c r="Y111" i="5" s="1"/>
  <c r="Y112" i="5" s="1"/>
  <c r="Y113" i="5" s="1"/>
  <c r="Y114" i="5" s="1"/>
  <c r="Y115" i="5" s="1"/>
  <c r="Y116" i="5" s="1"/>
  <c r="Y117" i="5" s="1"/>
  <c r="Y118" i="5" s="1"/>
  <c r="Y119" i="5" s="1"/>
  <c r="Y120" i="5" s="1"/>
  <c r="Y121" i="5" s="1"/>
  <c r="Y122" i="5" s="1"/>
  <c r="Y123" i="5" s="1"/>
  <c r="Y124" i="5" s="1"/>
  <c r="Y125" i="5" s="1"/>
  <c r="Y126" i="5" s="1"/>
  <c r="Y127" i="5" s="1"/>
  <c r="Y128" i="5" s="1"/>
  <c r="Y129" i="5" s="1"/>
  <c r="Y130" i="5" s="1"/>
  <c r="Y131" i="5" s="1"/>
  <c r="Y132" i="5" s="1"/>
  <c r="Y133" i="5" s="1"/>
  <c r="Y134" i="5" s="1"/>
  <c r="Y135" i="5" s="1"/>
  <c r="Y136" i="5" s="1"/>
  <c r="Y137" i="5" s="1"/>
  <c r="Y138" i="5" s="1"/>
  <c r="Y139" i="5" s="1"/>
  <c r="Y140" i="5" s="1"/>
  <c r="Y141" i="5" s="1"/>
  <c r="Y142" i="5" s="1"/>
  <c r="Y143" i="5" s="1"/>
  <c r="Y144" i="5" s="1"/>
  <c r="Y145" i="5" s="1"/>
  <c r="Y146" i="5" s="1"/>
  <c r="Y147" i="5" s="1"/>
  <c r="Y148" i="5" s="1"/>
  <c r="Y149" i="5" s="1"/>
  <c r="Y150" i="5" s="1"/>
  <c r="Y151" i="5" s="1"/>
  <c r="Y152" i="5" s="1"/>
  <c r="Y153" i="5" s="1"/>
  <c r="Y154" i="5" s="1"/>
  <c r="Y155" i="5" s="1"/>
  <c r="Y156" i="5" s="1"/>
  <c r="Y157" i="5" s="1"/>
  <c r="Y158" i="5" s="1"/>
  <c r="Y159" i="5" s="1"/>
  <c r="Y160" i="5" s="1"/>
  <c r="Y161" i="5" s="1"/>
  <c r="Y162" i="5" s="1"/>
  <c r="Y163" i="5" s="1"/>
  <c r="Y164" i="5" s="1"/>
  <c r="Y165" i="5" s="1"/>
  <c r="Y166" i="5" s="1"/>
  <c r="Y167" i="5" s="1"/>
  <c r="Y168" i="5" s="1"/>
  <c r="Y169" i="5" s="1"/>
  <c r="Y170" i="5" s="1"/>
  <c r="Y171" i="5" s="1"/>
  <c r="Y172" i="5" s="1"/>
  <c r="Y173" i="5" s="1"/>
  <c r="Y174" i="5" s="1"/>
  <c r="Y175" i="5" s="1"/>
  <c r="Y176" i="5" s="1"/>
  <c r="Y177" i="5" s="1"/>
  <c r="Y178" i="5" s="1"/>
  <c r="Y179" i="5" s="1"/>
  <c r="Y180" i="5" s="1"/>
  <c r="Y181" i="5" s="1"/>
  <c r="Y182" i="5" s="1"/>
  <c r="Y183" i="5" s="1"/>
  <c r="Y184" i="5" s="1"/>
  <c r="Y185" i="5" s="1"/>
  <c r="Y186" i="5" s="1"/>
  <c r="Y187" i="5" s="1"/>
  <c r="Y188" i="5" s="1"/>
  <c r="Y189" i="5" s="1"/>
  <c r="Y190" i="5" s="1"/>
  <c r="Y191" i="5" s="1"/>
  <c r="Y192" i="5" s="1"/>
  <c r="Y193" i="5" s="1"/>
  <c r="Y194" i="5" s="1"/>
  <c r="Y195" i="5" s="1"/>
  <c r="Y196" i="5" s="1"/>
  <c r="Y197" i="5" s="1"/>
  <c r="Y198" i="5" s="1"/>
  <c r="Y199" i="5" s="1"/>
  <c r="Y200" i="5" s="1"/>
  <c r="Y201" i="5" s="1"/>
  <c r="Y202" i="5" s="1"/>
  <c r="Y203" i="5" s="1"/>
  <c r="Y204" i="5" s="1"/>
  <c r="Y205" i="5" s="1"/>
  <c r="Y206" i="5" s="1"/>
  <c r="Y207" i="5" s="1"/>
  <c r="Y208" i="5" s="1"/>
  <c r="Y209" i="5" s="1"/>
  <c r="Y210" i="5" s="1"/>
  <c r="Y211" i="5" s="1"/>
  <c r="Y212" i="5" s="1"/>
  <c r="Y213" i="5" s="1"/>
  <c r="Y214" i="5" s="1"/>
  <c r="Y215" i="5" s="1"/>
  <c r="Y216" i="5" s="1"/>
  <c r="Y217" i="5" s="1"/>
  <c r="Y218" i="5" s="1"/>
  <c r="Y219" i="5" s="1"/>
  <c r="Y220" i="5" s="1"/>
  <c r="X12" i="5"/>
  <c r="X13" i="5" s="1"/>
  <c r="X14" i="5" s="1"/>
  <c r="X15" i="5" s="1"/>
  <c r="X16" i="5" s="1"/>
  <c r="X17" i="5" s="1"/>
  <c r="X18" i="5" s="1"/>
  <c r="X19" i="5" s="1"/>
  <c r="X20" i="5" s="1"/>
  <c r="X21" i="5" s="1"/>
  <c r="X22" i="5" s="1"/>
  <c r="X23" i="5" s="1"/>
  <c r="X24" i="5" s="1"/>
  <c r="X25" i="5" s="1"/>
  <c r="X26" i="5" s="1"/>
  <c r="X27" i="5" s="1"/>
  <c r="X28" i="5" s="1"/>
  <c r="X29" i="5" s="1"/>
  <c r="X30" i="5" s="1"/>
  <c r="X31" i="5" s="1"/>
  <c r="X32" i="5" s="1"/>
  <c r="X33" i="5" s="1"/>
  <c r="X34" i="5" s="1"/>
  <c r="X35" i="5" s="1"/>
  <c r="X36" i="5" s="1"/>
  <c r="X37" i="5" s="1"/>
  <c r="X38" i="5" s="1"/>
  <c r="X39" i="5" s="1"/>
  <c r="X40" i="5" s="1"/>
  <c r="X41" i="5" s="1"/>
  <c r="X42" i="5" s="1"/>
  <c r="X43" i="5" s="1"/>
  <c r="X44" i="5" s="1"/>
  <c r="X45" i="5" s="1"/>
  <c r="X46" i="5" s="1"/>
  <c r="X47" i="5" s="1"/>
  <c r="X48" i="5" s="1"/>
  <c r="X49" i="5" s="1"/>
  <c r="X50" i="5" s="1"/>
  <c r="X51" i="5" s="1"/>
  <c r="X52" i="5" s="1"/>
  <c r="X53" i="5" s="1"/>
  <c r="X54" i="5" s="1"/>
  <c r="X55" i="5" s="1"/>
  <c r="X56" i="5" s="1"/>
  <c r="X57" i="5" s="1"/>
  <c r="X58" i="5" s="1"/>
  <c r="X59" i="5" s="1"/>
  <c r="X60" i="5" s="1"/>
  <c r="X61" i="5" s="1"/>
  <c r="X62" i="5" s="1"/>
  <c r="X63" i="5" s="1"/>
  <c r="X64" i="5" s="1"/>
  <c r="X65" i="5" s="1"/>
  <c r="X66" i="5" s="1"/>
  <c r="X67" i="5" s="1"/>
  <c r="X68" i="5" s="1"/>
  <c r="X69" i="5" s="1"/>
  <c r="X70" i="5" s="1"/>
  <c r="X71" i="5" s="1"/>
  <c r="X72" i="5" s="1"/>
  <c r="X73" i="5" s="1"/>
  <c r="X74" i="5" s="1"/>
  <c r="X75" i="5" s="1"/>
  <c r="X76" i="5" s="1"/>
  <c r="X77" i="5" s="1"/>
  <c r="X78" i="5" s="1"/>
  <c r="X79" i="5" s="1"/>
  <c r="X80" i="5" s="1"/>
  <c r="X81" i="5" s="1"/>
  <c r="X82" i="5" s="1"/>
  <c r="X83" i="5" s="1"/>
  <c r="X84" i="5" s="1"/>
  <c r="X85" i="5" s="1"/>
  <c r="X86" i="5" s="1"/>
  <c r="X87" i="5" s="1"/>
  <c r="X88" i="5" s="1"/>
  <c r="X89" i="5" s="1"/>
  <c r="X90" i="5" s="1"/>
  <c r="X91" i="5" s="1"/>
  <c r="X92" i="5" s="1"/>
  <c r="X93" i="5" s="1"/>
  <c r="X94" i="5" s="1"/>
  <c r="X95" i="5" s="1"/>
  <c r="X96" i="5" s="1"/>
  <c r="X97" i="5" s="1"/>
  <c r="X98" i="5" s="1"/>
  <c r="X99" i="5" s="1"/>
  <c r="X100" i="5" s="1"/>
  <c r="X101" i="5" s="1"/>
  <c r="X102" i="5" s="1"/>
  <c r="X103" i="5" s="1"/>
  <c r="X104" i="5" s="1"/>
  <c r="X105" i="5" s="1"/>
  <c r="X106" i="5" s="1"/>
  <c r="X107" i="5" s="1"/>
  <c r="X108" i="5" s="1"/>
  <c r="X109" i="5" s="1"/>
  <c r="X110" i="5" s="1"/>
  <c r="X111" i="5" s="1"/>
  <c r="X112" i="5" s="1"/>
  <c r="X113" i="5" s="1"/>
  <c r="X114" i="5" s="1"/>
  <c r="X115" i="5" s="1"/>
  <c r="X116" i="5" s="1"/>
  <c r="X117" i="5" s="1"/>
  <c r="X118" i="5" s="1"/>
  <c r="X119" i="5" s="1"/>
  <c r="X120" i="5" s="1"/>
  <c r="X121" i="5" s="1"/>
  <c r="X122" i="5" s="1"/>
  <c r="X123" i="5" s="1"/>
  <c r="X124" i="5" s="1"/>
  <c r="X125" i="5" s="1"/>
  <c r="X126" i="5" s="1"/>
  <c r="X127" i="5" s="1"/>
  <c r="X128" i="5" s="1"/>
  <c r="X129" i="5" s="1"/>
  <c r="X130" i="5" s="1"/>
  <c r="X131" i="5" s="1"/>
  <c r="X132" i="5" s="1"/>
  <c r="X133" i="5" s="1"/>
  <c r="X134" i="5" s="1"/>
  <c r="X135" i="5" s="1"/>
  <c r="X136" i="5" s="1"/>
  <c r="X137" i="5" s="1"/>
  <c r="X138" i="5" s="1"/>
  <c r="X139" i="5" s="1"/>
  <c r="X140" i="5" s="1"/>
  <c r="X141" i="5" s="1"/>
  <c r="X142" i="5" s="1"/>
  <c r="X143" i="5" s="1"/>
  <c r="X144" i="5" s="1"/>
  <c r="X145" i="5" s="1"/>
  <c r="X146" i="5" s="1"/>
  <c r="X147" i="5" s="1"/>
  <c r="X148" i="5" s="1"/>
  <c r="X149" i="5" s="1"/>
  <c r="X150" i="5" s="1"/>
  <c r="X151" i="5" s="1"/>
  <c r="X152" i="5" s="1"/>
  <c r="X153" i="5" s="1"/>
  <c r="X154" i="5" s="1"/>
  <c r="X155" i="5" s="1"/>
  <c r="X156" i="5" s="1"/>
  <c r="X157" i="5" s="1"/>
  <c r="X158" i="5" s="1"/>
  <c r="X159" i="5" s="1"/>
  <c r="X160" i="5" s="1"/>
  <c r="X161" i="5" s="1"/>
  <c r="X162" i="5" s="1"/>
  <c r="X163" i="5" s="1"/>
  <c r="X164" i="5" s="1"/>
  <c r="X165" i="5" s="1"/>
  <c r="X166" i="5" s="1"/>
  <c r="X167" i="5" s="1"/>
  <c r="X168" i="5" s="1"/>
  <c r="X169" i="5" s="1"/>
  <c r="X170" i="5" s="1"/>
  <c r="X171" i="5" s="1"/>
  <c r="X172" i="5" s="1"/>
  <c r="X173" i="5" s="1"/>
  <c r="X174" i="5" s="1"/>
  <c r="X175" i="5" s="1"/>
  <c r="X176" i="5" s="1"/>
  <c r="X177" i="5" s="1"/>
  <c r="X178" i="5" s="1"/>
  <c r="X179" i="5" s="1"/>
  <c r="X180" i="5" s="1"/>
  <c r="X181" i="5" s="1"/>
  <c r="X182" i="5" s="1"/>
  <c r="X183" i="5" s="1"/>
  <c r="X184" i="5" s="1"/>
  <c r="X185" i="5" s="1"/>
  <c r="X186" i="5" s="1"/>
  <c r="X187" i="5" s="1"/>
  <c r="X188" i="5" s="1"/>
  <c r="X189" i="5" s="1"/>
  <c r="X190" i="5" s="1"/>
  <c r="X191" i="5" s="1"/>
  <c r="X192" i="5" s="1"/>
  <c r="X193" i="5" s="1"/>
  <c r="X194" i="5" s="1"/>
  <c r="X195" i="5" s="1"/>
  <c r="X196" i="5" s="1"/>
  <c r="X197" i="5" s="1"/>
  <c r="X198" i="5" s="1"/>
  <c r="X199" i="5" s="1"/>
  <c r="X200" i="5" s="1"/>
  <c r="X201" i="5" s="1"/>
  <c r="X202" i="5" s="1"/>
  <c r="X203" i="5" s="1"/>
  <c r="X204" i="5" s="1"/>
  <c r="X205" i="5" s="1"/>
  <c r="X206" i="5" s="1"/>
  <c r="X207" i="5" s="1"/>
  <c r="X208" i="5" s="1"/>
  <c r="X209" i="5" s="1"/>
  <c r="X210" i="5" s="1"/>
  <c r="X211" i="5" s="1"/>
  <c r="X212" i="5" s="1"/>
  <c r="X213" i="5" s="1"/>
  <c r="X214" i="5" s="1"/>
  <c r="X215" i="5" s="1"/>
  <c r="X216" i="5" s="1"/>
  <c r="X217" i="5" s="1"/>
  <c r="X218" i="5" s="1"/>
  <c r="X219" i="5" s="1"/>
  <c r="X220" i="5" s="1"/>
  <c r="W12" i="5"/>
  <c r="W13" i="5" s="1"/>
  <c r="W14" i="5" s="1"/>
  <c r="W15" i="5" s="1"/>
  <c r="W16" i="5" s="1"/>
  <c r="W17" i="5" s="1"/>
  <c r="W18" i="5" s="1"/>
  <c r="W19" i="5" s="1"/>
  <c r="W20" i="5" s="1"/>
  <c r="W21" i="5" s="1"/>
  <c r="W22" i="5" s="1"/>
  <c r="W23" i="5" s="1"/>
  <c r="W24" i="5" s="1"/>
  <c r="W25" i="5" s="1"/>
  <c r="W26" i="5" s="1"/>
  <c r="W27" i="5" s="1"/>
  <c r="W28" i="5" s="1"/>
  <c r="W29" i="5" s="1"/>
  <c r="W30" i="5" s="1"/>
  <c r="W31" i="5" s="1"/>
  <c r="W32" i="5" s="1"/>
  <c r="W33" i="5" s="1"/>
  <c r="W34" i="5" s="1"/>
  <c r="W35" i="5" s="1"/>
  <c r="W36" i="5" s="1"/>
  <c r="W37" i="5" s="1"/>
  <c r="W38" i="5" s="1"/>
  <c r="W39" i="5" s="1"/>
  <c r="W40" i="5" s="1"/>
  <c r="W41" i="5" s="1"/>
  <c r="W42" i="5" s="1"/>
  <c r="W43" i="5" s="1"/>
  <c r="W44" i="5" s="1"/>
  <c r="W45" i="5" s="1"/>
  <c r="W46" i="5" s="1"/>
  <c r="W47" i="5" s="1"/>
  <c r="W48" i="5" s="1"/>
  <c r="W49" i="5" s="1"/>
  <c r="W50" i="5" s="1"/>
  <c r="W51" i="5" s="1"/>
  <c r="W52" i="5" s="1"/>
  <c r="W53" i="5" s="1"/>
  <c r="W54" i="5" s="1"/>
  <c r="W55" i="5" s="1"/>
  <c r="W56" i="5" s="1"/>
  <c r="W57" i="5" s="1"/>
  <c r="W58" i="5" s="1"/>
  <c r="W59" i="5" s="1"/>
  <c r="W60" i="5" s="1"/>
  <c r="W61" i="5" s="1"/>
  <c r="W62" i="5" s="1"/>
  <c r="W63" i="5" s="1"/>
  <c r="W64" i="5" s="1"/>
  <c r="W65" i="5" s="1"/>
  <c r="W66" i="5" s="1"/>
  <c r="W67" i="5" s="1"/>
  <c r="W68" i="5" s="1"/>
  <c r="W69" i="5" s="1"/>
  <c r="W70" i="5" s="1"/>
  <c r="W71" i="5" s="1"/>
  <c r="W72" i="5" s="1"/>
  <c r="W73" i="5" s="1"/>
  <c r="W74" i="5" s="1"/>
  <c r="W75" i="5" s="1"/>
  <c r="W76" i="5" s="1"/>
  <c r="W77" i="5" s="1"/>
  <c r="W78" i="5" s="1"/>
  <c r="W79" i="5" s="1"/>
  <c r="W80" i="5" s="1"/>
  <c r="W81" i="5" s="1"/>
  <c r="W82" i="5" s="1"/>
  <c r="W83" i="5" s="1"/>
  <c r="W84" i="5" s="1"/>
  <c r="W85" i="5" s="1"/>
  <c r="W86" i="5" s="1"/>
  <c r="W87" i="5" s="1"/>
  <c r="W88" i="5" s="1"/>
  <c r="W89" i="5" s="1"/>
  <c r="W90" i="5" s="1"/>
  <c r="W91" i="5" s="1"/>
  <c r="W92" i="5" s="1"/>
  <c r="W93" i="5" s="1"/>
  <c r="W94" i="5" s="1"/>
  <c r="W95" i="5" s="1"/>
  <c r="W96" i="5" s="1"/>
  <c r="W97" i="5" s="1"/>
  <c r="W98" i="5" s="1"/>
  <c r="W99" i="5" s="1"/>
  <c r="W100" i="5" s="1"/>
  <c r="W101" i="5" s="1"/>
  <c r="W102" i="5" s="1"/>
  <c r="W103" i="5" s="1"/>
  <c r="W104" i="5" s="1"/>
  <c r="W105" i="5" s="1"/>
  <c r="W106" i="5" s="1"/>
  <c r="W107" i="5" s="1"/>
  <c r="W108" i="5" s="1"/>
  <c r="W109" i="5" s="1"/>
  <c r="W110" i="5" s="1"/>
  <c r="W111" i="5" s="1"/>
  <c r="W112" i="5" s="1"/>
  <c r="W113" i="5" s="1"/>
  <c r="W114" i="5" s="1"/>
  <c r="W115" i="5" s="1"/>
  <c r="W116" i="5" s="1"/>
  <c r="W117" i="5" s="1"/>
  <c r="W118" i="5" s="1"/>
  <c r="W119" i="5" s="1"/>
  <c r="W120" i="5" s="1"/>
  <c r="W121" i="5" s="1"/>
  <c r="W122" i="5" s="1"/>
  <c r="W123" i="5" s="1"/>
  <c r="W124" i="5" s="1"/>
  <c r="W125" i="5" s="1"/>
  <c r="W126" i="5" s="1"/>
  <c r="W127" i="5" s="1"/>
  <c r="W128" i="5" s="1"/>
  <c r="W129" i="5" s="1"/>
  <c r="W130" i="5" s="1"/>
  <c r="W131" i="5" s="1"/>
  <c r="W132" i="5" s="1"/>
  <c r="W133" i="5" s="1"/>
  <c r="W134" i="5" s="1"/>
  <c r="W135" i="5" s="1"/>
  <c r="W136" i="5" s="1"/>
  <c r="W137" i="5" s="1"/>
  <c r="W138" i="5" s="1"/>
  <c r="W139" i="5" s="1"/>
  <c r="W140" i="5" s="1"/>
  <c r="W141" i="5" s="1"/>
  <c r="W142" i="5" s="1"/>
  <c r="W143" i="5" s="1"/>
  <c r="W144" i="5" s="1"/>
  <c r="W145" i="5" s="1"/>
  <c r="W146" i="5" s="1"/>
  <c r="W147" i="5" s="1"/>
  <c r="W148" i="5" s="1"/>
  <c r="W149" i="5" s="1"/>
  <c r="W150" i="5" s="1"/>
  <c r="W151" i="5" s="1"/>
  <c r="W152" i="5" s="1"/>
  <c r="W153" i="5" s="1"/>
  <c r="W154" i="5" s="1"/>
  <c r="W155" i="5" s="1"/>
  <c r="W156" i="5" s="1"/>
  <c r="W157" i="5" s="1"/>
  <c r="W158" i="5" s="1"/>
  <c r="W159" i="5" s="1"/>
  <c r="W160" i="5" s="1"/>
  <c r="W161" i="5" s="1"/>
  <c r="W162" i="5" s="1"/>
  <c r="W163" i="5" s="1"/>
  <c r="W164" i="5" s="1"/>
  <c r="W165" i="5" s="1"/>
  <c r="W166" i="5" s="1"/>
  <c r="W167" i="5" s="1"/>
  <c r="W168" i="5" s="1"/>
  <c r="W169" i="5" s="1"/>
  <c r="W170" i="5" s="1"/>
  <c r="W171" i="5" s="1"/>
  <c r="W172" i="5" s="1"/>
  <c r="W173" i="5" s="1"/>
  <c r="W174" i="5" s="1"/>
  <c r="W175" i="5" s="1"/>
  <c r="W176" i="5" s="1"/>
  <c r="W177" i="5" s="1"/>
  <c r="W178" i="5" s="1"/>
  <c r="W179" i="5" s="1"/>
  <c r="W180" i="5" s="1"/>
  <c r="W181" i="5" s="1"/>
  <c r="W182" i="5" s="1"/>
  <c r="W183" i="5" s="1"/>
  <c r="W184" i="5" s="1"/>
  <c r="W185" i="5" s="1"/>
  <c r="W186" i="5" s="1"/>
  <c r="W187" i="5" s="1"/>
  <c r="W188" i="5" s="1"/>
  <c r="W189" i="5" s="1"/>
  <c r="W190" i="5" s="1"/>
  <c r="W191" i="5" s="1"/>
  <c r="W192" i="5" s="1"/>
  <c r="W193" i="5" s="1"/>
  <c r="W194" i="5" s="1"/>
  <c r="W195" i="5" s="1"/>
  <c r="W196" i="5" s="1"/>
  <c r="W197" i="5" s="1"/>
  <c r="W198" i="5" s="1"/>
  <c r="W199" i="5" s="1"/>
  <c r="W200" i="5" s="1"/>
  <c r="W201" i="5" s="1"/>
  <c r="W202" i="5" s="1"/>
  <c r="W203" i="5" s="1"/>
  <c r="W204" i="5" s="1"/>
  <c r="W205" i="5" s="1"/>
  <c r="W206" i="5" s="1"/>
  <c r="W207" i="5" s="1"/>
  <c r="W208" i="5" s="1"/>
  <c r="W209" i="5" s="1"/>
  <c r="W210" i="5" s="1"/>
  <c r="W211" i="5" s="1"/>
  <c r="W212" i="5" s="1"/>
  <c r="W213" i="5" s="1"/>
  <c r="W214" i="5" s="1"/>
  <c r="W215" i="5" s="1"/>
  <c r="W216" i="5" s="1"/>
  <c r="W217" i="5" s="1"/>
  <c r="W218" i="5" s="1"/>
  <c r="W219" i="5" s="1"/>
  <c r="W220" i="5" s="1"/>
  <c r="V12" i="5"/>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V106" i="5" s="1"/>
  <c r="V107" i="5" s="1"/>
  <c r="V108" i="5" s="1"/>
  <c r="V109" i="5" s="1"/>
  <c r="V110" i="5" s="1"/>
  <c r="V111" i="5" s="1"/>
  <c r="V112" i="5" s="1"/>
  <c r="V113" i="5" s="1"/>
  <c r="V114" i="5" s="1"/>
  <c r="V115" i="5" s="1"/>
  <c r="V116" i="5" s="1"/>
  <c r="V117" i="5" s="1"/>
  <c r="V118" i="5" s="1"/>
  <c r="V119" i="5" s="1"/>
  <c r="V120" i="5" s="1"/>
  <c r="V121" i="5" s="1"/>
  <c r="V122" i="5" s="1"/>
  <c r="V123" i="5" s="1"/>
  <c r="V124" i="5" s="1"/>
  <c r="V125" i="5" s="1"/>
  <c r="V126" i="5" s="1"/>
  <c r="V127" i="5" s="1"/>
  <c r="V128" i="5" s="1"/>
  <c r="V129" i="5" s="1"/>
  <c r="V130" i="5" s="1"/>
  <c r="V131" i="5" s="1"/>
  <c r="V132" i="5" s="1"/>
  <c r="V133" i="5" s="1"/>
  <c r="V134" i="5" s="1"/>
  <c r="V135" i="5" s="1"/>
  <c r="V136" i="5" s="1"/>
  <c r="V137" i="5" s="1"/>
  <c r="V138" i="5" s="1"/>
  <c r="V139" i="5" s="1"/>
  <c r="V140" i="5" s="1"/>
  <c r="V141" i="5" s="1"/>
  <c r="V142" i="5" s="1"/>
  <c r="V143" i="5" s="1"/>
  <c r="V144" i="5" s="1"/>
  <c r="V145" i="5" s="1"/>
  <c r="V146" i="5" s="1"/>
  <c r="V147" i="5" s="1"/>
  <c r="V148" i="5" s="1"/>
  <c r="V149" i="5" s="1"/>
  <c r="V150" i="5" s="1"/>
  <c r="V151" i="5" s="1"/>
  <c r="V152" i="5" s="1"/>
  <c r="V153" i="5" s="1"/>
  <c r="V154" i="5" s="1"/>
  <c r="V155" i="5" s="1"/>
  <c r="V156" i="5" s="1"/>
  <c r="V157" i="5" s="1"/>
  <c r="V158" i="5" s="1"/>
  <c r="V159" i="5" s="1"/>
  <c r="V160" i="5" s="1"/>
  <c r="V161" i="5" s="1"/>
  <c r="V162" i="5" s="1"/>
  <c r="V163" i="5" s="1"/>
  <c r="V164" i="5" s="1"/>
  <c r="V165" i="5" s="1"/>
  <c r="V166" i="5" s="1"/>
  <c r="V167" i="5" s="1"/>
  <c r="V168" i="5" s="1"/>
  <c r="V169" i="5" s="1"/>
  <c r="V170" i="5" s="1"/>
  <c r="V171" i="5" s="1"/>
  <c r="V172" i="5" s="1"/>
  <c r="V173" i="5" s="1"/>
  <c r="V174" i="5" s="1"/>
  <c r="V175" i="5" s="1"/>
  <c r="V176" i="5" s="1"/>
  <c r="V177" i="5" s="1"/>
  <c r="V178" i="5" s="1"/>
  <c r="V179" i="5" s="1"/>
  <c r="V180" i="5" s="1"/>
  <c r="V181" i="5" s="1"/>
  <c r="V182" i="5" s="1"/>
  <c r="V183" i="5" s="1"/>
  <c r="V184" i="5" s="1"/>
  <c r="V185" i="5" s="1"/>
  <c r="V186" i="5" s="1"/>
  <c r="V187" i="5" s="1"/>
  <c r="V188" i="5" s="1"/>
  <c r="V189" i="5" s="1"/>
  <c r="V190" i="5" s="1"/>
  <c r="V191" i="5" s="1"/>
  <c r="V192" i="5" s="1"/>
  <c r="V193" i="5" s="1"/>
  <c r="V194" i="5" s="1"/>
  <c r="V195" i="5" s="1"/>
  <c r="V196" i="5" s="1"/>
  <c r="V197" i="5" s="1"/>
  <c r="V198" i="5" s="1"/>
  <c r="V199" i="5" s="1"/>
  <c r="V200" i="5" s="1"/>
  <c r="V201" i="5" s="1"/>
  <c r="V202" i="5" s="1"/>
  <c r="V203" i="5" s="1"/>
  <c r="V204" i="5" s="1"/>
  <c r="V205" i="5" s="1"/>
  <c r="V206" i="5" s="1"/>
  <c r="V207" i="5" s="1"/>
  <c r="V208" i="5" s="1"/>
  <c r="V209" i="5" s="1"/>
  <c r="V210" i="5" s="1"/>
  <c r="V211" i="5" s="1"/>
  <c r="V212" i="5" s="1"/>
  <c r="V213" i="5" s="1"/>
  <c r="V214" i="5" s="1"/>
  <c r="V215" i="5" s="1"/>
  <c r="V216" i="5" s="1"/>
  <c r="V217" i="5" s="1"/>
  <c r="V218" i="5" s="1"/>
  <c r="V219" i="5" s="1"/>
  <c r="V220" i="5" s="1"/>
  <c r="U12" i="5"/>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U131" i="5" s="1"/>
  <c r="U132" i="5" s="1"/>
  <c r="U133" i="5" s="1"/>
  <c r="U134" i="5" s="1"/>
  <c r="U135" i="5" s="1"/>
  <c r="U136" i="5" s="1"/>
  <c r="U137" i="5" s="1"/>
  <c r="U138" i="5" s="1"/>
  <c r="U139" i="5" s="1"/>
  <c r="U140" i="5" s="1"/>
  <c r="U141" i="5" s="1"/>
  <c r="U142" i="5" s="1"/>
  <c r="U143" i="5" s="1"/>
  <c r="U144" i="5" s="1"/>
  <c r="U145" i="5" s="1"/>
  <c r="U146" i="5" s="1"/>
  <c r="U147" i="5" s="1"/>
  <c r="U148" i="5" s="1"/>
  <c r="U149" i="5" s="1"/>
  <c r="U150" i="5" s="1"/>
  <c r="U151" i="5" s="1"/>
  <c r="U152" i="5" s="1"/>
  <c r="U153" i="5" s="1"/>
  <c r="U154" i="5" s="1"/>
  <c r="U155" i="5" s="1"/>
  <c r="U156" i="5" s="1"/>
  <c r="U157" i="5" s="1"/>
  <c r="U158" i="5" s="1"/>
  <c r="U159" i="5" s="1"/>
  <c r="U160" i="5" s="1"/>
  <c r="U161" i="5" s="1"/>
  <c r="U162" i="5" s="1"/>
  <c r="U163" i="5" s="1"/>
  <c r="U164" i="5" s="1"/>
  <c r="U165" i="5" s="1"/>
  <c r="U166" i="5" s="1"/>
  <c r="U167" i="5" s="1"/>
  <c r="U168" i="5" s="1"/>
  <c r="U169" i="5" s="1"/>
  <c r="U170" i="5" s="1"/>
  <c r="U171" i="5" s="1"/>
  <c r="U172" i="5" s="1"/>
  <c r="U173" i="5" s="1"/>
  <c r="U174" i="5" s="1"/>
  <c r="U175" i="5" s="1"/>
  <c r="U176" i="5" s="1"/>
  <c r="U177" i="5" s="1"/>
  <c r="U178" i="5" s="1"/>
  <c r="U179" i="5" s="1"/>
  <c r="U180" i="5" s="1"/>
  <c r="U181" i="5" s="1"/>
  <c r="U182" i="5" s="1"/>
  <c r="U183" i="5" s="1"/>
  <c r="U184" i="5" s="1"/>
  <c r="U185" i="5" s="1"/>
  <c r="U186" i="5" s="1"/>
  <c r="U187" i="5" s="1"/>
  <c r="U188" i="5" s="1"/>
  <c r="U189" i="5" s="1"/>
  <c r="U190" i="5" s="1"/>
  <c r="U191" i="5" s="1"/>
  <c r="U192" i="5" s="1"/>
  <c r="U193" i="5" s="1"/>
  <c r="U194" i="5" s="1"/>
  <c r="U195" i="5" s="1"/>
  <c r="U196" i="5" s="1"/>
  <c r="U197" i="5" s="1"/>
  <c r="U198" i="5" s="1"/>
  <c r="U199" i="5" s="1"/>
  <c r="U200" i="5" s="1"/>
  <c r="U201" i="5" s="1"/>
  <c r="U202" i="5" s="1"/>
  <c r="U203" i="5" s="1"/>
  <c r="U204" i="5" s="1"/>
  <c r="U205" i="5" s="1"/>
  <c r="U206" i="5" s="1"/>
  <c r="U207" i="5" s="1"/>
  <c r="U208" i="5" s="1"/>
  <c r="U209" i="5" s="1"/>
  <c r="U210" i="5" s="1"/>
  <c r="U211" i="5" s="1"/>
  <c r="U212" i="5" s="1"/>
  <c r="U213" i="5" s="1"/>
  <c r="U214" i="5" s="1"/>
  <c r="U215" i="5" s="1"/>
  <c r="U216" i="5" s="1"/>
  <c r="U217" i="5" s="1"/>
  <c r="U218" i="5" s="1"/>
  <c r="U219" i="5" s="1"/>
  <c r="U220" i="5" s="1"/>
  <c r="T12" i="5"/>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T131" i="5" s="1"/>
  <c r="T132" i="5" s="1"/>
  <c r="T133" i="5" s="1"/>
  <c r="T134" i="5" s="1"/>
  <c r="T135" i="5" s="1"/>
  <c r="T136" i="5" s="1"/>
  <c r="T137" i="5" s="1"/>
  <c r="T138" i="5" s="1"/>
  <c r="T139" i="5" s="1"/>
  <c r="T140" i="5" s="1"/>
  <c r="T141" i="5" s="1"/>
  <c r="T142" i="5" s="1"/>
  <c r="T143" i="5" s="1"/>
  <c r="T144" i="5" s="1"/>
  <c r="T145" i="5" s="1"/>
  <c r="T146" i="5" s="1"/>
  <c r="T147" i="5" s="1"/>
  <c r="T148" i="5" s="1"/>
  <c r="T149" i="5" s="1"/>
  <c r="T150" i="5" s="1"/>
  <c r="T151" i="5" s="1"/>
  <c r="T152" i="5" s="1"/>
  <c r="T153" i="5" s="1"/>
  <c r="T154" i="5" s="1"/>
  <c r="T155" i="5" s="1"/>
  <c r="T156" i="5" s="1"/>
  <c r="T157" i="5" s="1"/>
  <c r="T158" i="5" s="1"/>
  <c r="T159" i="5" s="1"/>
  <c r="T160" i="5" s="1"/>
  <c r="T161" i="5" s="1"/>
  <c r="T162" i="5" s="1"/>
  <c r="T163" i="5" s="1"/>
  <c r="T164" i="5" s="1"/>
  <c r="T165" i="5" s="1"/>
  <c r="T166" i="5" s="1"/>
  <c r="T167" i="5" s="1"/>
  <c r="T168" i="5" s="1"/>
  <c r="T169" i="5" s="1"/>
  <c r="T170" i="5" s="1"/>
  <c r="T171" i="5" s="1"/>
  <c r="T172" i="5" s="1"/>
  <c r="T173" i="5" s="1"/>
  <c r="T174" i="5" s="1"/>
  <c r="T175" i="5" s="1"/>
  <c r="T176" i="5" s="1"/>
  <c r="T177" i="5" s="1"/>
  <c r="T178" i="5" s="1"/>
  <c r="T179" i="5" s="1"/>
  <c r="T180" i="5" s="1"/>
  <c r="T181" i="5" s="1"/>
  <c r="T182" i="5" s="1"/>
  <c r="T183" i="5" s="1"/>
  <c r="T184" i="5" s="1"/>
  <c r="T185" i="5" s="1"/>
  <c r="T186" i="5" s="1"/>
  <c r="T187" i="5" s="1"/>
  <c r="T188" i="5" s="1"/>
  <c r="T189" i="5" s="1"/>
  <c r="T190" i="5" s="1"/>
  <c r="T191" i="5" s="1"/>
  <c r="T192" i="5" s="1"/>
  <c r="T193" i="5" s="1"/>
  <c r="T194" i="5" s="1"/>
  <c r="T195" i="5" s="1"/>
  <c r="T196" i="5" s="1"/>
  <c r="T197" i="5" s="1"/>
  <c r="T198" i="5" s="1"/>
  <c r="T199" i="5" s="1"/>
  <c r="T200" i="5" s="1"/>
  <c r="T201" i="5" s="1"/>
  <c r="T202" i="5" s="1"/>
  <c r="T203" i="5" s="1"/>
  <c r="T204" i="5" s="1"/>
  <c r="T205" i="5" s="1"/>
  <c r="T206" i="5" s="1"/>
  <c r="T207" i="5" s="1"/>
  <c r="T208" i="5" s="1"/>
  <c r="T209" i="5" s="1"/>
  <c r="T210" i="5" s="1"/>
  <c r="T211" i="5" s="1"/>
  <c r="T212" i="5" s="1"/>
  <c r="T213" i="5" s="1"/>
  <c r="T214" i="5" s="1"/>
  <c r="T215" i="5" s="1"/>
  <c r="T216" i="5" s="1"/>
  <c r="T217" i="5" s="1"/>
  <c r="T218" i="5" s="1"/>
  <c r="T219" i="5" s="1"/>
  <c r="T220" i="5" s="1"/>
  <c r="S12" i="5"/>
  <c r="S13" i="5" s="1"/>
  <c r="S14" i="5" s="1"/>
  <c r="S15" i="5" s="1"/>
  <c r="R12" i="5"/>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R131" i="5" s="1"/>
  <c r="R132" i="5" s="1"/>
  <c r="R133" i="5" s="1"/>
  <c r="R134" i="5" s="1"/>
  <c r="R135" i="5" s="1"/>
  <c r="R136" i="5" s="1"/>
  <c r="R137" i="5" s="1"/>
  <c r="R138" i="5" s="1"/>
  <c r="R139" i="5" s="1"/>
  <c r="R140" i="5" s="1"/>
  <c r="R141" i="5" s="1"/>
  <c r="R142" i="5" s="1"/>
  <c r="R143" i="5" s="1"/>
  <c r="R144" i="5" s="1"/>
  <c r="R145" i="5" s="1"/>
  <c r="R146" i="5" s="1"/>
  <c r="R147" i="5" s="1"/>
  <c r="R148" i="5" s="1"/>
  <c r="R149" i="5" s="1"/>
  <c r="R150" i="5" s="1"/>
  <c r="R151" i="5" s="1"/>
  <c r="R152" i="5" s="1"/>
  <c r="R153" i="5" s="1"/>
  <c r="R154" i="5" s="1"/>
  <c r="R155" i="5" s="1"/>
  <c r="R156" i="5" s="1"/>
  <c r="R157" i="5" s="1"/>
  <c r="R158" i="5" s="1"/>
  <c r="R159" i="5" s="1"/>
  <c r="R160" i="5" s="1"/>
  <c r="R161" i="5" s="1"/>
  <c r="R162" i="5" s="1"/>
  <c r="R163" i="5" s="1"/>
  <c r="R164" i="5" s="1"/>
  <c r="R165" i="5" s="1"/>
  <c r="R166" i="5" s="1"/>
  <c r="R167" i="5" s="1"/>
  <c r="R168" i="5" s="1"/>
  <c r="R169" i="5" s="1"/>
  <c r="R170" i="5" s="1"/>
  <c r="R171" i="5" s="1"/>
  <c r="R172" i="5" s="1"/>
  <c r="R173" i="5" s="1"/>
  <c r="R174" i="5" s="1"/>
  <c r="R175" i="5" s="1"/>
  <c r="R176" i="5" s="1"/>
  <c r="R177" i="5" s="1"/>
  <c r="R178" i="5" s="1"/>
  <c r="R179" i="5" s="1"/>
  <c r="R180" i="5" s="1"/>
  <c r="R181" i="5" s="1"/>
  <c r="R182" i="5" s="1"/>
  <c r="R183" i="5" s="1"/>
  <c r="R184" i="5" s="1"/>
  <c r="R185" i="5" s="1"/>
  <c r="R186" i="5" s="1"/>
  <c r="R187" i="5" s="1"/>
  <c r="R188" i="5" s="1"/>
  <c r="R189" i="5" s="1"/>
  <c r="R190" i="5" s="1"/>
  <c r="R191" i="5" s="1"/>
  <c r="R192" i="5" s="1"/>
  <c r="R193" i="5" s="1"/>
  <c r="R194" i="5" s="1"/>
  <c r="R195" i="5" s="1"/>
  <c r="R196" i="5" s="1"/>
  <c r="R197" i="5" s="1"/>
  <c r="R198" i="5" s="1"/>
  <c r="R199" i="5" s="1"/>
  <c r="R200" i="5" s="1"/>
  <c r="R201" i="5" s="1"/>
  <c r="R202" i="5" s="1"/>
  <c r="R203" i="5" s="1"/>
  <c r="R204" i="5" s="1"/>
  <c r="R205" i="5" s="1"/>
  <c r="R206" i="5" s="1"/>
  <c r="R207" i="5" s="1"/>
  <c r="R208" i="5" s="1"/>
  <c r="R209" i="5" s="1"/>
  <c r="R210" i="5" s="1"/>
  <c r="R211" i="5" s="1"/>
  <c r="R212" i="5" s="1"/>
  <c r="R213" i="5" s="1"/>
  <c r="R214" i="5" s="1"/>
  <c r="R215" i="5" s="1"/>
  <c r="R216" i="5" s="1"/>
  <c r="R217" i="5" s="1"/>
  <c r="R218" i="5" s="1"/>
  <c r="R219" i="5" s="1"/>
  <c r="R220" i="5" s="1"/>
  <c r="Q12" i="5"/>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Q131" i="5" s="1"/>
  <c r="Q132" i="5" s="1"/>
  <c r="Q133" i="5" s="1"/>
  <c r="Q134" i="5" s="1"/>
  <c r="Q135" i="5" s="1"/>
  <c r="Q136" i="5" s="1"/>
  <c r="Q137" i="5" s="1"/>
  <c r="Q138" i="5" s="1"/>
  <c r="Q139" i="5" s="1"/>
  <c r="Q140" i="5" s="1"/>
  <c r="Q141" i="5" s="1"/>
  <c r="Q142" i="5" s="1"/>
  <c r="Q143" i="5" s="1"/>
  <c r="Q144" i="5" s="1"/>
  <c r="Q145" i="5" s="1"/>
  <c r="Q146" i="5" s="1"/>
  <c r="Q147" i="5" s="1"/>
  <c r="Q148" i="5" s="1"/>
  <c r="Q149" i="5" s="1"/>
  <c r="Q150" i="5" s="1"/>
  <c r="Q151" i="5" s="1"/>
  <c r="Q152" i="5" s="1"/>
  <c r="Q153" i="5" s="1"/>
  <c r="Q154" i="5" s="1"/>
  <c r="Q155" i="5" s="1"/>
  <c r="Q156" i="5" s="1"/>
  <c r="Q157" i="5" s="1"/>
  <c r="Q158" i="5" s="1"/>
  <c r="Q159" i="5" s="1"/>
  <c r="Q160" i="5" s="1"/>
  <c r="Q161" i="5" s="1"/>
  <c r="Q162" i="5" s="1"/>
  <c r="Q163" i="5" s="1"/>
  <c r="Q164" i="5" s="1"/>
  <c r="Q165" i="5" s="1"/>
  <c r="Q166" i="5" s="1"/>
  <c r="Q167" i="5" s="1"/>
  <c r="Q168" i="5" s="1"/>
  <c r="Q169" i="5" s="1"/>
  <c r="Q170" i="5" s="1"/>
  <c r="Q171" i="5" s="1"/>
  <c r="Q172" i="5" s="1"/>
  <c r="Q173" i="5" s="1"/>
  <c r="Q174" i="5" s="1"/>
  <c r="Q175" i="5" s="1"/>
  <c r="Q176" i="5" s="1"/>
  <c r="Q177" i="5" s="1"/>
  <c r="Q178" i="5" s="1"/>
  <c r="Q179" i="5" s="1"/>
  <c r="Q180" i="5" s="1"/>
  <c r="Q181" i="5" s="1"/>
  <c r="Q182" i="5" s="1"/>
  <c r="Q183" i="5" s="1"/>
  <c r="Q184" i="5" s="1"/>
  <c r="Q185" i="5" s="1"/>
  <c r="Q186" i="5" s="1"/>
  <c r="Q187" i="5" s="1"/>
  <c r="Q188" i="5" s="1"/>
  <c r="Q189" i="5" s="1"/>
  <c r="Q190" i="5" s="1"/>
  <c r="Q191" i="5" s="1"/>
  <c r="Q192" i="5" s="1"/>
  <c r="Q193" i="5" s="1"/>
  <c r="Q194" i="5" s="1"/>
  <c r="Q195" i="5" s="1"/>
  <c r="Q196" i="5" s="1"/>
  <c r="Q197" i="5" s="1"/>
  <c r="Q198" i="5" s="1"/>
  <c r="Q199" i="5" s="1"/>
  <c r="Q200" i="5" s="1"/>
  <c r="Q201" i="5" s="1"/>
  <c r="Q202" i="5" s="1"/>
  <c r="Q203" i="5" s="1"/>
  <c r="Q204" i="5" s="1"/>
  <c r="Q205" i="5" s="1"/>
  <c r="Q206" i="5" s="1"/>
  <c r="Q207" i="5" s="1"/>
  <c r="Q208" i="5" s="1"/>
  <c r="Q209" i="5" s="1"/>
  <c r="Q210" i="5" s="1"/>
  <c r="Q211" i="5" s="1"/>
  <c r="Q212" i="5" s="1"/>
  <c r="Q213" i="5" s="1"/>
  <c r="Q214" i="5" s="1"/>
  <c r="Q215" i="5" s="1"/>
  <c r="Q216" i="5" s="1"/>
  <c r="Q217" i="5" s="1"/>
  <c r="Q218" i="5" s="1"/>
  <c r="Q219" i="5" s="1"/>
  <c r="Q220" i="5" s="1"/>
  <c r="P12" i="5"/>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O12" i="5"/>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O131" i="5" s="1"/>
  <c r="O132" i="5" s="1"/>
  <c r="O133" i="5" s="1"/>
  <c r="O134" i="5" s="1"/>
  <c r="O135" i="5" s="1"/>
  <c r="O136" i="5" s="1"/>
  <c r="O137" i="5" s="1"/>
  <c r="O138" i="5" s="1"/>
  <c r="O139" i="5" s="1"/>
  <c r="O140" i="5" s="1"/>
  <c r="O141" i="5" s="1"/>
  <c r="O142" i="5" s="1"/>
  <c r="O143" i="5" s="1"/>
  <c r="O144" i="5" s="1"/>
  <c r="O145" i="5" s="1"/>
  <c r="O146" i="5" s="1"/>
  <c r="O147" i="5" s="1"/>
  <c r="O148" i="5" s="1"/>
  <c r="O149" i="5" s="1"/>
  <c r="O150" i="5" s="1"/>
  <c r="O151" i="5" s="1"/>
  <c r="O152" i="5" s="1"/>
  <c r="O153" i="5" s="1"/>
  <c r="O154" i="5" s="1"/>
  <c r="O155" i="5" s="1"/>
  <c r="O156" i="5" s="1"/>
  <c r="O157" i="5" s="1"/>
  <c r="O158" i="5" s="1"/>
  <c r="O159" i="5" s="1"/>
  <c r="O160" i="5" s="1"/>
  <c r="O161" i="5" s="1"/>
  <c r="O162" i="5" s="1"/>
  <c r="O163" i="5" s="1"/>
  <c r="O164" i="5" s="1"/>
  <c r="O165" i="5" s="1"/>
  <c r="O166" i="5" s="1"/>
  <c r="O167" i="5" s="1"/>
  <c r="O168" i="5" s="1"/>
  <c r="O169" i="5" s="1"/>
  <c r="O170" i="5" s="1"/>
  <c r="O171" i="5" s="1"/>
  <c r="O172" i="5" s="1"/>
  <c r="O173" i="5" s="1"/>
  <c r="O174" i="5" s="1"/>
  <c r="O175" i="5" s="1"/>
  <c r="O176" i="5" s="1"/>
  <c r="O177" i="5" s="1"/>
  <c r="O178" i="5" s="1"/>
  <c r="O179" i="5" s="1"/>
  <c r="O180" i="5" s="1"/>
  <c r="O181" i="5" s="1"/>
  <c r="O182" i="5" s="1"/>
  <c r="O183" i="5" s="1"/>
  <c r="O184" i="5" s="1"/>
  <c r="O185" i="5" s="1"/>
  <c r="O186" i="5" s="1"/>
  <c r="O187" i="5" s="1"/>
  <c r="O188" i="5" s="1"/>
  <c r="O189" i="5" s="1"/>
  <c r="O190" i="5" s="1"/>
  <c r="O191" i="5" s="1"/>
  <c r="O192" i="5" s="1"/>
  <c r="O193" i="5" s="1"/>
  <c r="O194" i="5" s="1"/>
  <c r="O195" i="5" s="1"/>
  <c r="O196" i="5" s="1"/>
  <c r="O197" i="5" s="1"/>
  <c r="O198" i="5" s="1"/>
  <c r="O199" i="5" s="1"/>
  <c r="O200" i="5" s="1"/>
  <c r="O201" i="5" s="1"/>
  <c r="O202" i="5" s="1"/>
  <c r="O203" i="5" s="1"/>
  <c r="O204" i="5" s="1"/>
  <c r="O205" i="5" s="1"/>
  <c r="O206" i="5" s="1"/>
  <c r="O207" i="5" s="1"/>
  <c r="O208" i="5" s="1"/>
  <c r="O209" i="5" s="1"/>
  <c r="O210" i="5" s="1"/>
  <c r="O211" i="5" s="1"/>
  <c r="O212" i="5" s="1"/>
  <c r="O213" i="5" s="1"/>
  <c r="O214" i="5" s="1"/>
  <c r="O215" i="5" s="1"/>
  <c r="O216" i="5" s="1"/>
  <c r="O217" i="5" s="1"/>
  <c r="O218" i="5" s="1"/>
  <c r="O219" i="5" s="1"/>
  <c r="O220" i="5" s="1"/>
  <c r="N12" i="5"/>
  <c r="N13" i="5" s="1"/>
  <c r="N14" i="5" s="1"/>
  <c r="N15" i="5" s="1"/>
  <c r="M12" i="5"/>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L12" i="5"/>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K12" i="5"/>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J12" i="5"/>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G12" i="5"/>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F12" i="5"/>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A12" i="5"/>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3" i="5"/>
  <c r="A4" i="5" s="1"/>
  <c r="A5" i="5" s="1"/>
  <c r="A6" i="5" s="1"/>
  <c r="A7" i="5" s="1"/>
  <c r="A8" i="5" s="1"/>
  <c r="A9" i="5" s="1"/>
  <c r="A10" i="5" s="1"/>
  <c r="G1" i="5"/>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W243" i="4"/>
  <c r="X243" i="4" s="1"/>
  <c r="Y243" i="4" s="1"/>
  <c r="Z243" i="4" s="1"/>
  <c r="AA243" i="4" s="1"/>
  <c r="AB243" i="4" s="1"/>
  <c r="AC243" i="4" s="1"/>
  <c r="AD243" i="4" s="1"/>
  <c r="AE243" i="4" s="1"/>
  <c r="AF243" i="4" s="1"/>
  <c r="AG243" i="4" s="1"/>
  <c r="AH243" i="4" s="1"/>
  <c r="AI243" i="4" s="1"/>
  <c r="AJ243" i="4" s="1"/>
  <c r="AK243" i="4" s="1"/>
  <c r="S243" i="4"/>
  <c r="T243" i="4" s="1"/>
  <c r="U243" i="4" s="1"/>
  <c r="H240" i="4"/>
  <c r="H241" i="4" s="1"/>
  <c r="H242" i="4" s="1"/>
  <c r="H243" i="4" s="1"/>
  <c r="H244" i="4" s="1"/>
  <c r="G240" i="4"/>
  <c r="G241" i="4" s="1"/>
  <c r="G242" i="4" s="1"/>
  <c r="G243" i="4" s="1"/>
  <c r="G244" i="4" s="1"/>
  <c r="F240" i="4"/>
  <c r="F241" i="4" s="1"/>
  <c r="F242" i="4" s="1"/>
  <c r="F243" i="4" s="1"/>
  <c r="F244" i="4" s="1"/>
  <c r="W234" i="4"/>
  <c r="X234" i="4" s="1"/>
  <c r="Y234" i="4" s="1"/>
  <c r="Z234" i="4" s="1"/>
  <c r="AA234" i="4" s="1"/>
  <c r="AB234" i="4" s="1"/>
  <c r="AC234" i="4" s="1"/>
  <c r="AD234" i="4" s="1"/>
  <c r="AE234" i="4" s="1"/>
  <c r="AF234" i="4" s="1"/>
  <c r="AG234" i="4" s="1"/>
  <c r="AH234" i="4" s="1"/>
  <c r="AI234" i="4" s="1"/>
  <c r="AJ234" i="4" s="1"/>
  <c r="AK234" i="4" s="1"/>
  <c r="S234" i="4"/>
  <c r="T234" i="4" s="1"/>
  <c r="U234" i="4" s="1"/>
  <c r="H231" i="4"/>
  <c r="H232" i="4" s="1"/>
  <c r="H233" i="4" s="1"/>
  <c r="H234" i="4" s="1"/>
  <c r="H235" i="4" s="1"/>
  <c r="G231" i="4"/>
  <c r="G232" i="4" s="1"/>
  <c r="G233" i="4" s="1"/>
  <c r="G234" i="4" s="1"/>
  <c r="G235" i="4" s="1"/>
  <c r="F231" i="4"/>
  <c r="F232" i="4" s="1"/>
  <c r="F233" i="4" s="1"/>
  <c r="F234" i="4" s="1"/>
  <c r="F235" i="4" s="1"/>
  <c r="W225" i="4"/>
  <c r="X225" i="4" s="1"/>
  <c r="Y225" i="4" s="1"/>
  <c r="Z225" i="4" s="1"/>
  <c r="AA225" i="4" s="1"/>
  <c r="AB225" i="4" s="1"/>
  <c r="AC225" i="4" s="1"/>
  <c r="AD225" i="4" s="1"/>
  <c r="AE225" i="4" s="1"/>
  <c r="AF225" i="4" s="1"/>
  <c r="AG225" i="4" s="1"/>
  <c r="AH225" i="4" s="1"/>
  <c r="AI225" i="4" s="1"/>
  <c r="AJ225" i="4" s="1"/>
  <c r="AK225" i="4" s="1"/>
  <c r="S225" i="4"/>
  <c r="T225" i="4" s="1"/>
  <c r="U225" i="4" s="1"/>
  <c r="H222" i="4"/>
  <c r="H223" i="4" s="1"/>
  <c r="H224" i="4" s="1"/>
  <c r="H225" i="4" s="1"/>
  <c r="H226" i="4" s="1"/>
  <c r="G222" i="4"/>
  <c r="G223" i="4" s="1"/>
  <c r="G224" i="4" s="1"/>
  <c r="G225" i="4" s="1"/>
  <c r="G226" i="4" s="1"/>
  <c r="F222" i="4"/>
  <c r="F223" i="4" s="1"/>
  <c r="F224" i="4" s="1"/>
  <c r="F225" i="4" s="1"/>
  <c r="F226" i="4" s="1"/>
  <c r="J220" i="4"/>
  <c r="K220" i="4" s="1"/>
  <c r="L220" i="4" s="1"/>
  <c r="M220" i="4" s="1"/>
  <c r="N220" i="4" s="1"/>
  <c r="O220" i="4" s="1"/>
  <c r="P220" i="4" s="1"/>
  <c r="Q220" i="4" s="1"/>
  <c r="R220" i="4" s="1"/>
  <c r="S220" i="4" s="1"/>
  <c r="T220" i="4" s="1"/>
  <c r="U220" i="4" s="1"/>
  <c r="V220" i="4" s="1"/>
  <c r="W220" i="4" s="1"/>
  <c r="X220" i="4" s="1"/>
  <c r="Y220" i="4" s="1"/>
  <c r="Z220" i="4" s="1"/>
  <c r="AA220" i="4" s="1"/>
  <c r="AB220" i="4" s="1"/>
  <c r="AC220" i="4" s="1"/>
  <c r="AD220" i="4" s="1"/>
  <c r="AE220" i="4" s="1"/>
  <c r="AF220" i="4" s="1"/>
  <c r="AG220" i="4" s="1"/>
  <c r="AH220" i="4" s="1"/>
  <c r="AI220" i="4" s="1"/>
  <c r="AJ220" i="4" s="1"/>
  <c r="AK220" i="4" s="1"/>
  <c r="C63" i="4"/>
  <c r="C64" i="4" s="1"/>
  <c r="C65" i="4" s="1"/>
  <c r="C66" i="4" s="1"/>
  <c r="C67" i="4" s="1"/>
  <c r="C61" i="4"/>
  <c r="J60" i="4"/>
  <c r="K60" i="4" s="1"/>
  <c r="L60" i="4" s="1"/>
  <c r="M60" i="4" s="1"/>
  <c r="N60" i="4" s="1"/>
  <c r="O60" i="4" s="1"/>
  <c r="P60" i="4" s="1"/>
  <c r="Q60" i="4" s="1"/>
  <c r="R60" i="4" s="1"/>
  <c r="S60" i="4" s="1"/>
  <c r="T60" i="4" s="1"/>
  <c r="U60" i="4" s="1"/>
  <c r="V60" i="4" s="1"/>
  <c r="W60" i="4" s="1"/>
  <c r="X60" i="4" s="1"/>
  <c r="Y60" i="4" s="1"/>
  <c r="Z60" i="4" s="1"/>
  <c r="AA60" i="4" s="1"/>
  <c r="AB60" i="4" s="1"/>
  <c r="AC60" i="4" s="1"/>
  <c r="AD60" i="4" s="1"/>
  <c r="AE60" i="4" s="1"/>
  <c r="AF60" i="4" s="1"/>
  <c r="AG60" i="4" s="1"/>
  <c r="AH60" i="4" s="1"/>
  <c r="AI60" i="4" s="1"/>
  <c r="AJ60" i="4" s="1"/>
  <c r="AK60" i="4" s="1"/>
  <c r="L58" i="4"/>
  <c r="M58" i="4" s="1"/>
  <c r="N58" i="4" s="1"/>
  <c r="O58" i="4" s="1"/>
  <c r="P58" i="4" s="1"/>
  <c r="C54" i="4"/>
  <c r="C55" i="4" s="1"/>
  <c r="C56" i="4" s="1"/>
  <c r="C57" i="4" s="1"/>
  <c r="C58" i="4" s="1"/>
  <c r="C59" i="4" s="1"/>
  <c r="J52" i="4"/>
  <c r="K52" i="4" s="1"/>
  <c r="L52" i="4" s="1"/>
  <c r="M52" i="4" s="1"/>
  <c r="N52" i="4" s="1"/>
  <c r="O52" i="4" s="1"/>
  <c r="P52" i="4" s="1"/>
  <c r="Q52" i="4" s="1"/>
  <c r="R52" i="4" s="1"/>
  <c r="S52" i="4" s="1"/>
  <c r="T52" i="4" s="1"/>
  <c r="U52" i="4" s="1"/>
  <c r="V52" i="4" s="1"/>
  <c r="W52" i="4" s="1"/>
  <c r="X52" i="4" s="1"/>
  <c r="Y52" i="4" s="1"/>
  <c r="Z52" i="4" s="1"/>
  <c r="AA52" i="4" s="1"/>
  <c r="AB52" i="4" s="1"/>
  <c r="AC52" i="4" s="1"/>
  <c r="AD52" i="4" s="1"/>
  <c r="AE52" i="4" s="1"/>
  <c r="AF52" i="4" s="1"/>
  <c r="AG52" i="4" s="1"/>
  <c r="AH52" i="4" s="1"/>
  <c r="AI52" i="4" s="1"/>
  <c r="AJ52" i="4" s="1"/>
  <c r="AK52" i="4" s="1"/>
  <c r="J51" i="4"/>
  <c r="K51" i="4" s="1"/>
  <c r="L51" i="4" s="1"/>
  <c r="M51" i="4" s="1"/>
  <c r="N51" i="4" s="1"/>
  <c r="O51" i="4" s="1"/>
  <c r="P51" i="4" s="1"/>
  <c r="Q51" i="4" s="1"/>
  <c r="R51" i="4" s="1"/>
  <c r="S51" i="4" s="1"/>
  <c r="T51" i="4" s="1"/>
  <c r="U51" i="4" s="1"/>
  <c r="V51" i="4" s="1"/>
  <c r="W51" i="4" s="1"/>
  <c r="X51" i="4" s="1"/>
  <c r="Y51" i="4" s="1"/>
  <c r="Z51" i="4" s="1"/>
  <c r="AA51" i="4" s="1"/>
  <c r="AB51" i="4" s="1"/>
  <c r="AC51" i="4" s="1"/>
  <c r="AD51" i="4" s="1"/>
  <c r="AE51" i="4" s="1"/>
  <c r="AF51" i="4" s="1"/>
  <c r="AG51" i="4" s="1"/>
  <c r="AH51" i="4" s="1"/>
  <c r="AI51" i="4" s="1"/>
  <c r="AJ51" i="4" s="1"/>
  <c r="AK51" i="4" s="1"/>
  <c r="J50" i="4"/>
  <c r="K50" i="4" s="1"/>
  <c r="L50" i="4" s="1"/>
  <c r="M50" i="4" s="1"/>
  <c r="N50" i="4" s="1"/>
  <c r="O50" i="4" s="1"/>
  <c r="P50" i="4" s="1"/>
  <c r="Q50" i="4" s="1"/>
  <c r="R50" i="4" s="1"/>
  <c r="S50" i="4" s="1"/>
  <c r="T50" i="4" s="1"/>
  <c r="U50" i="4" s="1"/>
  <c r="V50" i="4" s="1"/>
  <c r="W50" i="4" s="1"/>
  <c r="X50" i="4" s="1"/>
  <c r="Y50" i="4" s="1"/>
  <c r="Z50" i="4" s="1"/>
  <c r="AA50" i="4" s="1"/>
  <c r="AB50" i="4" s="1"/>
  <c r="AC50" i="4" s="1"/>
  <c r="AD50" i="4" s="1"/>
  <c r="AE50" i="4" s="1"/>
  <c r="AF50" i="4" s="1"/>
  <c r="AG50" i="4" s="1"/>
  <c r="AH50" i="4" s="1"/>
  <c r="AI50" i="4" s="1"/>
  <c r="AJ50" i="4" s="1"/>
  <c r="AK50" i="4" s="1"/>
  <c r="J49" i="4"/>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H49" i="4" s="1"/>
  <c r="AI49" i="4" s="1"/>
  <c r="AJ49" i="4" s="1"/>
  <c r="AK49" i="4" s="1"/>
  <c r="J48" i="4"/>
  <c r="K48" i="4" s="1"/>
  <c r="L48" i="4" s="1"/>
  <c r="M48" i="4" s="1"/>
  <c r="N48" i="4" s="1"/>
  <c r="O48" i="4" s="1"/>
  <c r="P48" i="4" s="1"/>
  <c r="Q48" i="4" s="1"/>
  <c r="R48" i="4" s="1"/>
  <c r="S48" i="4" s="1"/>
  <c r="T48" i="4" s="1"/>
  <c r="U48" i="4" s="1"/>
  <c r="V48" i="4" s="1"/>
  <c r="W48" i="4" s="1"/>
  <c r="X48" i="4" s="1"/>
  <c r="Y48" i="4" s="1"/>
  <c r="Z48" i="4" s="1"/>
  <c r="AA48" i="4" s="1"/>
  <c r="AB48" i="4" s="1"/>
  <c r="AC48" i="4" s="1"/>
  <c r="AD48" i="4" s="1"/>
  <c r="AE48" i="4" s="1"/>
  <c r="AF48" i="4" s="1"/>
  <c r="AG48" i="4" s="1"/>
  <c r="AH48" i="4" s="1"/>
  <c r="AI48" i="4" s="1"/>
  <c r="AJ48" i="4" s="1"/>
  <c r="AK48" i="4" s="1"/>
  <c r="C48" i="4"/>
  <c r="C49" i="4" s="1"/>
  <c r="C50" i="4" s="1"/>
  <c r="C51" i="4" s="1"/>
  <c r="C52" i="4" s="1"/>
  <c r="C40" i="4"/>
  <c r="C41" i="4" s="1"/>
  <c r="C42" i="4" s="1"/>
  <c r="C43" i="4" s="1"/>
  <c r="C44" i="4" s="1"/>
  <c r="C45" i="4" s="1"/>
  <c r="C46" i="4" s="1"/>
  <c r="J38" i="4"/>
  <c r="K38" i="4" s="1"/>
  <c r="L38" i="4" s="1"/>
  <c r="M38" i="4" s="1"/>
  <c r="N38" i="4" s="1"/>
  <c r="O38" i="4" s="1"/>
  <c r="P38" i="4" s="1"/>
  <c r="Q38" i="4" s="1"/>
  <c r="R38" i="4" s="1"/>
  <c r="S38" i="4" s="1"/>
  <c r="T38" i="4" s="1"/>
  <c r="U38" i="4" s="1"/>
  <c r="V38" i="4" s="1"/>
  <c r="W38" i="4" s="1"/>
  <c r="X38" i="4" s="1"/>
  <c r="Y38" i="4" s="1"/>
  <c r="Z38" i="4" s="1"/>
  <c r="AA38" i="4" s="1"/>
  <c r="AB38" i="4" s="1"/>
  <c r="AC38" i="4" s="1"/>
  <c r="AD38" i="4" s="1"/>
  <c r="AE38" i="4" s="1"/>
  <c r="AF38" i="4" s="1"/>
  <c r="AG38" i="4" s="1"/>
  <c r="AH38" i="4" s="1"/>
  <c r="AI38" i="4" s="1"/>
  <c r="AJ38" i="4" s="1"/>
  <c r="AK38" i="4" s="1"/>
  <c r="J37" i="4"/>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H37" i="4" s="1"/>
  <c r="AI37" i="4" s="1"/>
  <c r="AJ37" i="4" s="1"/>
  <c r="AK37" i="4" s="1"/>
  <c r="J36" i="4"/>
  <c r="K36" i="4" s="1"/>
  <c r="L36" i="4" s="1"/>
  <c r="M36" i="4" s="1"/>
  <c r="N36" i="4" s="1"/>
  <c r="O36" i="4" s="1"/>
  <c r="P36" i="4" s="1"/>
  <c r="Q36" i="4" s="1"/>
  <c r="R36" i="4" s="1"/>
  <c r="S36" i="4" s="1"/>
  <c r="T36" i="4" s="1"/>
  <c r="U36" i="4" s="1"/>
  <c r="V36" i="4" s="1"/>
  <c r="W36" i="4" s="1"/>
  <c r="X36" i="4" s="1"/>
  <c r="Y36" i="4" s="1"/>
  <c r="Z36" i="4" s="1"/>
  <c r="AA36" i="4" s="1"/>
  <c r="AB36" i="4" s="1"/>
  <c r="AC36" i="4" s="1"/>
  <c r="AD36" i="4" s="1"/>
  <c r="AE36" i="4" s="1"/>
  <c r="AF36" i="4" s="1"/>
  <c r="AG36" i="4" s="1"/>
  <c r="AH36" i="4" s="1"/>
  <c r="AI36" i="4" s="1"/>
  <c r="AJ36" i="4" s="1"/>
  <c r="AK36" i="4" s="1"/>
  <c r="J35" i="4"/>
  <c r="K35" i="4" s="1"/>
  <c r="L35" i="4" s="1"/>
  <c r="M35" i="4" s="1"/>
  <c r="N35" i="4" s="1"/>
  <c r="O35" i="4" s="1"/>
  <c r="P35" i="4" s="1"/>
  <c r="Q35" i="4" s="1"/>
  <c r="R35" i="4" s="1"/>
  <c r="S35" i="4" s="1"/>
  <c r="T35" i="4" s="1"/>
  <c r="U35" i="4" s="1"/>
  <c r="V35" i="4" s="1"/>
  <c r="W35" i="4" s="1"/>
  <c r="X35" i="4" s="1"/>
  <c r="Y35" i="4" s="1"/>
  <c r="Z35" i="4" s="1"/>
  <c r="AA35" i="4" s="1"/>
  <c r="AB35" i="4" s="1"/>
  <c r="AC35" i="4" s="1"/>
  <c r="AD35" i="4" s="1"/>
  <c r="AE35" i="4" s="1"/>
  <c r="AF35" i="4" s="1"/>
  <c r="AG35" i="4" s="1"/>
  <c r="AH35" i="4" s="1"/>
  <c r="AI35" i="4" s="1"/>
  <c r="AJ35" i="4" s="1"/>
  <c r="AK35" i="4" s="1"/>
  <c r="C35" i="4"/>
  <c r="C36" i="4" s="1"/>
  <c r="C37" i="4" s="1"/>
  <c r="C38" i="4" s="1"/>
  <c r="C30" i="4"/>
  <c r="C31" i="4" s="1"/>
  <c r="C32" i="4" s="1"/>
  <c r="J17" i="4"/>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L15" i="4"/>
  <c r="M15" i="4" s="1"/>
  <c r="N15" i="4" s="1"/>
  <c r="O15" i="4" s="1"/>
  <c r="P15" i="4" s="1"/>
  <c r="A12" i="4"/>
  <c r="A13" i="4" s="1"/>
  <c r="A14" i="4" s="1"/>
  <c r="A15" i="4" s="1"/>
  <c r="A16" i="4" s="1"/>
  <c r="A17" i="4" s="1"/>
  <c r="A18" i="4" s="1"/>
  <c r="Q7" i="4"/>
  <c r="R7" i="4" s="1"/>
  <c r="S7" i="4" s="1"/>
  <c r="T7" i="4" s="1"/>
  <c r="U7" i="4" s="1"/>
  <c r="V7" i="4" s="1"/>
  <c r="W7" i="4" s="1"/>
  <c r="X7" i="4" s="1"/>
  <c r="Y7" i="4" s="1"/>
  <c r="Z7" i="4" s="1"/>
  <c r="AA7" i="4" s="1"/>
  <c r="AB7" i="4" s="1"/>
  <c r="AC7" i="4" s="1"/>
  <c r="AD7" i="4" s="1"/>
  <c r="AE7" i="4" s="1"/>
  <c r="AF7" i="4" s="1"/>
  <c r="AG7" i="4" s="1"/>
  <c r="AH7" i="4" s="1"/>
  <c r="AI7" i="4" s="1"/>
  <c r="AJ7" i="4" s="1"/>
  <c r="AK7" i="4" s="1"/>
  <c r="H6" i="4"/>
  <c r="H7" i="4" s="1"/>
  <c r="H8" i="4" s="1"/>
  <c r="H9" i="4" s="1"/>
  <c r="H10" i="4" s="1"/>
  <c r="H11" i="4" s="1"/>
  <c r="H12" i="4" s="1"/>
  <c r="H13" i="4" s="1"/>
  <c r="H14" i="4" s="1"/>
  <c r="H15" i="4" s="1"/>
  <c r="H16" i="4" s="1"/>
  <c r="H17" i="4" s="1"/>
  <c r="H18" i="4" s="1"/>
  <c r="G6" i="4"/>
  <c r="G7" i="4" s="1"/>
  <c r="G8" i="4" s="1"/>
  <c r="G9" i="4" s="1"/>
  <c r="G10" i="4" s="1"/>
  <c r="G11" i="4" s="1"/>
  <c r="G12" i="4" s="1"/>
  <c r="G13" i="4" s="1"/>
  <c r="G14" i="4" s="1"/>
  <c r="G15" i="4" s="1"/>
  <c r="G16" i="4" s="1"/>
  <c r="G17" i="4" s="1"/>
  <c r="G18" i="4" s="1"/>
  <c r="F6" i="4"/>
  <c r="F7" i="4" s="1"/>
  <c r="F8" i="4" s="1"/>
  <c r="F9" i="4" s="1"/>
  <c r="F10" i="4" s="1"/>
  <c r="F11" i="4" s="1"/>
  <c r="F12" i="4" s="1"/>
  <c r="F13" i="4" s="1"/>
  <c r="F14" i="4" s="1"/>
  <c r="F15" i="4" s="1"/>
  <c r="F16" i="4" s="1"/>
  <c r="F17" i="4" s="1"/>
  <c r="F18" i="4" s="1"/>
  <c r="A3" i="4"/>
  <c r="A4" i="4" s="1"/>
  <c r="A5" i="4" s="1"/>
  <c r="A6" i="4" s="1"/>
  <c r="A7" i="4" s="1"/>
  <c r="A8" i="4" s="1"/>
  <c r="A9" i="4" s="1"/>
  <c r="A10" i="4" s="1"/>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F147" i="3"/>
  <c r="N135" i="3"/>
  <c r="H135" i="3"/>
  <c r="B135" i="3"/>
  <c r="N134" i="3"/>
  <c r="H134" i="3"/>
  <c r="B134" i="3"/>
  <c r="N133" i="3"/>
  <c r="H133" i="3"/>
  <c r="B133" i="3"/>
  <c r="N132" i="3"/>
  <c r="H132" i="3"/>
  <c r="B132" i="3"/>
  <c r="N131" i="3"/>
  <c r="H131" i="3"/>
  <c r="B131" i="3"/>
  <c r="N130" i="3"/>
  <c r="H130" i="3"/>
  <c r="B130" i="3"/>
  <c r="N129" i="3"/>
  <c r="H129" i="3"/>
  <c r="B129" i="3"/>
  <c r="N128" i="3"/>
  <c r="H128" i="3"/>
  <c r="B128" i="3"/>
  <c r="N127" i="3"/>
  <c r="H127" i="3"/>
  <c r="B127" i="3"/>
  <c r="N126" i="3"/>
  <c r="H126" i="3"/>
  <c r="B126" i="3"/>
  <c r="N125" i="3"/>
  <c r="H125" i="3"/>
  <c r="B125" i="3"/>
  <c r="N124" i="3"/>
  <c r="H124" i="3"/>
  <c r="B124" i="3"/>
  <c r="N123" i="3"/>
  <c r="H123" i="3"/>
  <c r="B123" i="3"/>
  <c r="N122" i="3"/>
  <c r="H122" i="3"/>
  <c r="B122" i="3"/>
  <c r="N121" i="3"/>
  <c r="H121" i="3"/>
  <c r="G121" i="3"/>
  <c r="B121" i="3"/>
  <c r="N120" i="3"/>
  <c r="H120" i="3"/>
  <c r="G120" i="3"/>
  <c r="B120" i="3"/>
  <c r="N119" i="3"/>
  <c r="H119" i="3"/>
  <c r="G119" i="3"/>
  <c r="B119" i="3"/>
  <c r="N118" i="3"/>
  <c r="H118" i="3"/>
  <c r="G118" i="3"/>
  <c r="B118" i="3"/>
  <c r="N117" i="3"/>
  <c r="H117" i="3"/>
  <c r="G117" i="3"/>
  <c r="B117" i="3"/>
  <c r="N116" i="3"/>
  <c r="H116" i="3"/>
  <c r="G116" i="3"/>
  <c r="B116" i="3"/>
  <c r="N115" i="3"/>
  <c r="H115" i="3"/>
  <c r="G115" i="3"/>
  <c r="B115" i="3"/>
  <c r="N114" i="3"/>
  <c r="H114" i="3"/>
  <c r="G114" i="3"/>
  <c r="B114" i="3"/>
  <c r="N113" i="3"/>
  <c r="H113" i="3"/>
  <c r="G113" i="3"/>
  <c r="B113" i="3"/>
  <c r="N112" i="3"/>
  <c r="H112" i="3"/>
  <c r="G112" i="3"/>
  <c r="B112" i="3"/>
  <c r="N111" i="3"/>
  <c r="H111" i="3"/>
  <c r="G111" i="3"/>
  <c r="B111" i="3"/>
  <c r="N110" i="3"/>
  <c r="H110" i="3"/>
  <c r="G110" i="3"/>
  <c r="B110" i="3"/>
  <c r="N109" i="3"/>
  <c r="H109" i="3"/>
  <c r="G109" i="3"/>
  <c r="B109" i="3"/>
  <c r="N108" i="3"/>
  <c r="H108" i="3"/>
  <c r="G108" i="3"/>
  <c r="B108" i="3"/>
  <c r="N107" i="3"/>
  <c r="H107" i="3"/>
  <c r="G107" i="3"/>
  <c r="B107" i="3"/>
  <c r="N106" i="3"/>
  <c r="H106" i="3"/>
  <c r="G106" i="3"/>
  <c r="B106" i="3"/>
  <c r="N105" i="3"/>
  <c r="H105" i="3"/>
  <c r="G105" i="3"/>
  <c r="B105" i="3"/>
  <c r="N104" i="3"/>
  <c r="H104" i="3"/>
  <c r="G104" i="3"/>
  <c r="B104" i="3"/>
  <c r="N103" i="3"/>
  <c r="H103" i="3"/>
  <c r="G103" i="3"/>
  <c r="B103" i="3"/>
  <c r="N102" i="3"/>
  <c r="H102" i="3"/>
  <c r="G102" i="3"/>
  <c r="B102" i="3"/>
  <c r="N101" i="3"/>
  <c r="H101" i="3"/>
  <c r="G101" i="3"/>
  <c r="B101" i="3"/>
  <c r="N100" i="3"/>
  <c r="H100" i="3"/>
  <c r="G100" i="3"/>
  <c r="N99" i="3"/>
  <c r="H99" i="3"/>
  <c r="G99" i="3"/>
  <c r="N98" i="3"/>
  <c r="H98" i="3"/>
  <c r="G98" i="3"/>
  <c r="N97" i="3"/>
  <c r="H97" i="3"/>
  <c r="G97" i="3"/>
  <c r="N96" i="3"/>
  <c r="H96" i="3"/>
  <c r="G96" i="3"/>
  <c r="N95" i="3"/>
  <c r="H95" i="3"/>
  <c r="G95" i="3"/>
  <c r="N94" i="3"/>
  <c r="H94" i="3"/>
  <c r="G94" i="3"/>
  <c r="N93" i="3"/>
  <c r="H93" i="3"/>
  <c r="G93" i="3"/>
  <c r="N92" i="3"/>
  <c r="H92" i="3"/>
  <c r="G92" i="3"/>
  <c r="N91" i="3"/>
  <c r="H91" i="3"/>
  <c r="G91" i="3"/>
  <c r="N90" i="3"/>
  <c r="H90" i="3"/>
  <c r="G90" i="3"/>
  <c r="N89" i="3"/>
  <c r="H89" i="3"/>
  <c r="G89" i="3"/>
  <c r="N88" i="3"/>
  <c r="H88" i="3"/>
  <c r="G88" i="3"/>
  <c r="N87" i="3"/>
  <c r="H87" i="3"/>
  <c r="G87" i="3"/>
  <c r="N86" i="3"/>
  <c r="H86" i="3"/>
  <c r="G86" i="3"/>
  <c r="N85" i="3"/>
  <c r="H85" i="3"/>
  <c r="G85" i="3"/>
  <c r="N84" i="3"/>
  <c r="H84" i="3"/>
  <c r="G84" i="3"/>
  <c r="N83" i="3"/>
  <c r="H83" i="3"/>
  <c r="G83" i="3"/>
  <c r="N82" i="3"/>
  <c r="H82" i="3"/>
  <c r="G82" i="3"/>
  <c r="N81" i="3"/>
  <c r="H81" i="3"/>
  <c r="G81" i="3"/>
  <c r="N80" i="3"/>
  <c r="H80" i="3"/>
  <c r="G80" i="3"/>
  <c r="N79" i="3"/>
  <c r="H79" i="3"/>
  <c r="G79" i="3"/>
  <c r="N78" i="3"/>
  <c r="H78" i="3"/>
  <c r="G78" i="3"/>
  <c r="N77" i="3"/>
  <c r="H77" i="3"/>
  <c r="G77" i="3"/>
  <c r="N76" i="3"/>
  <c r="H76" i="3"/>
  <c r="G76" i="3"/>
  <c r="N75" i="3"/>
  <c r="H75" i="3"/>
  <c r="G75" i="3"/>
  <c r="N74" i="3"/>
  <c r="H74" i="3"/>
  <c r="G74" i="3"/>
  <c r="N73" i="3"/>
  <c r="H73" i="3"/>
  <c r="G73" i="3"/>
  <c r="N72" i="3"/>
  <c r="H72" i="3"/>
  <c r="G72" i="3"/>
  <c r="N71" i="3"/>
  <c r="H71" i="3"/>
  <c r="G71" i="3"/>
  <c r="N70" i="3"/>
  <c r="H70" i="3"/>
  <c r="G70" i="3"/>
  <c r="N69" i="3"/>
  <c r="H69" i="3"/>
  <c r="G69" i="3"/>
  <c r="N68" i="3"/>
  <c r="H68" i="3"/>
  <c r="G68" i="3"/>
  <c r="N67" i="3"/>
  <c r="H67" i="3"/>
  <c r="G67" i="3"/>
  <c r="N66" i="3"/>
  <c r="H66" i="3"/>
  <c r="G66" i="3"/>
  <c r="N65" i="3"/>
  <c r="H65" i="3"/>
  <c r="G65" i="3"/>
  <c r="N64" i="3"/>
  <c r="H64" i="3"/>
  <c r="G64" i="3"/>
  <c r="N63" i="3"/>
  <c r="H63" i="3"/>
  <c r="G63" i="3"/>
  <c r="N62" i="3"/>
  <c r="H62" i="3"/>
  <c r="G62" i="3"/>
  <c r="N61" i="3"/>
  <c r="H61" i="3"/>
  <c r="G61" i="3"/>
  <c r="N60" i="3"/>
  <c r="H60" i="3"/>
  <c r="G60" i="3"/>
  <c r="N59" i="3"/>
  <c r="H59" i="3"/>
  <c r="G59" i="3"/>
  <c r="N58" i="3"/>
  <c r="H58" i="3"/>
  <c r="G58" i="3"/>
  <c r="N57" i="3"/>
  <c r="H57" i="3"/>
  <c r="G57" i="3"/>
  <c r="N56" i="3"/>
  <c r="H56" i="3"/>
  <c r="G56" i="3"/>
  <c r="N55" i="3"/>
  <c r="H55" i="3"/>
  <c r="G55" i="3"/>
  <c r="N54" i="3"/>
  <c r="H54" i="3"/>
  <c r="G54" i="3"/>
  <c r="N53" i="3"/>
  <c r="H53" i="3"/>
  <c r="G53" i="3"/>
  <c r="N52" i="3"/>
  <c r="H52" i="3"/>
  <c r="G52" i="3"/>
  <c r="N51" i="3"/>
  <c r="H51" i="3"/>
  <c r="G51" i="3"/>
  <c r="N50" i="3"/>
  <c r="H50" i="3"/>
  <c r="G50" i="3"/>
  <c r="N49" i="3"/>
  <c r="H49" i="3"/>
  <c r="G49" i="3"/>
  <c r="N48" i="3"/>
  <c r="H48" i="3"/>
  <c r="G48" i="3"/>
  <c r="N47" i="3"/>
  <c r="H47" i="3"/>
  <c r="G47" i="3"/>
  <c r="N46" i="3"/>
  <c r="H46" i="3"/>
  <c r="G46" i="3"/>
  <c r="N45" i="3"/>
  <c r="H45" i="3"/>
  <c r="G45" i="3"/>
  <c r="N44" i="3"/>
  <c r="H44" i="3"/>
  <c r="G44" i="3"/>
  <c r="N43" i="3"/>
  <c r="H43" i="3"/>
  <c r="G43" i="3"/>
  <c r="N42" i="3"/>
  <c r="H42" i="3"/>
  <c r="G42" i="3"/>
  <c r="N41" i="3"/>
  <c r="H41" i="3"/>
  <c r="G41" i="3"/>
  <c r="N40" i="3"/>
  <c r="H40" i="3"/>
  <c r="G40" i="3"/>
  <c r="N39" i="3"/>
  <c r="H39" i="3"/>
  <c r="G39" i="3"/>
  <c r="N38" i="3"/>
  <c r="H38" i="3"/>
  <c r="G38" i="3"/>
  <c r="N37" i="3"/>
  <c r="H37" i="3"/>
  <c r="G37" i="3"/>
  <c r="N36" i="3"/>
  <c r="H36" i="3"/>
  <c r="G36" i="3"/>
  <c r="N35" i="3"/>
  <c r="H35" i="3"/>
  <c r="G35" i="3"/>
  <c r="N34" i="3"/>
  <c r="H34" i="3"/>
  <c r="G34" i="3"/>
  <c r="N33" i="3"/>
  <c r="H33" i="3"/>
  <c r="G33" i="3"/>
  <c r="N32" i="3"/>
  <c r="H32" i="3"/>
  <c r="G32" i="3"/>
  <c r="N31" i="3"/>
  <c r="H31" i="3"/>
  <c r="G31" i="3"/>
  <c r="N30" i="3"/>
  <c r="H30" i="3"/>
  <c r="G30" i="3"/>
  <c r="N29" i="3"/>
  <c r="H29" i="3"/>
  <c r="G29" i="3"/>
  <c r="N28" i="3"/>
  <c r="H28" i="3"/>
  <c r="G28" i="3"/>
  <c r="N27" i="3"/>
  <c r="H27" i="3"/>
  <c r="G27" i="3"/>
  <c r="N26" i="3"/>
  <c r="H26" i="3"/>
  <c r="G26" i="3"/>
  <c r="N25" i="3"/>
  <c r="H25" i="3"/>
  <c r="G25" i="3"/>
  <c r="N24" i="3"/>
  <c r="H24" i="3"/>
  <c r="G24" i="3"/>
  <c r="N23" i="3"/>
  <c r="H23" i="3"/>
  <c r="G23" i="3"/>
  <c r="N22" i="3"/>
  <c r="H22" i="3"/>
  <c r="G22" i="3"/>
  <c r="N21" i="3"/>
  <c r="H21" i="3"/>
  <c r="G21" i="3"/>
  <c r="N20" i="3"/>
  <c r="H20" i="3"/>
  <c r="G20" i="3"/>
  <c r="N19" i="3"/>
  <c r="H19" i="3"/>
  <c r="G19" i="3"/>
  <c r="N18" i="3"/>
  <c r="H18" i="3"/>
  <c r="G18" i="3"/>
  <c r="N17" i="3"/>
  <c r="H17" i="3"/>
  <c r="G17" i="3"/>
  <c r="N16" i="3"/>
  <c r="H16" i="3"/>
  <c r="G16" i="3"/>
  <c r="N15" i="3"/>
  <c r="H15" i="3"/>
  <c r="G15" i="3"/>
  <c r="N14" i="3"/>
  <c r="H14" i="3"/>
  <c r="G14" i="3"/>
  <c r="N13" i="3"/>
  <c r="H13" i="3"/>
  <c r="G13" i="3"/>
  <c r="N12" i="3"/>
  <c r="H12" i="3"/>
  <c r="G12" i="3"/>
  <c r="N11" i="3"/>
  <c r="H11" i="3"/>
  <c r="G11" i="3"/>
  <c r="N10" i="3"/>
  <c r="H10" i="3"/>
  <c r="G10" i="3"/>
  <c r="N9" i="3"/>
  <c r="H9" i="3"/>
  <c r="G9" i="3"/>
  <c r="N8" i="3"/>
  <c r="H8" i="3"/>
  <c r="G8" i="3"/>
  <c r="N7" i="3"/>
  <c r="H7" i="3"/>
  <c r="G7" i="3"/>
  <c r="N6" i="3"/>
  <c r="H6" i="3"/>
  <c r="G6" i="3"/>
  <c r="N5" i="3"/>
  <c r="H5" i="3"/>
  <c r="G5" i="3"/>
  <c r="N4" i="3"/>
  <c r="H4" i="3"/>
  <c r="G4" i="3"/>
  <c r="N3" i="3"/>
  <c r="H3" i="3"/>
  <c r="G3" i="3"/>
  <c r="N2" i="3"/>
  <c r="AB189" i="2"/>
  <c r="X189" i="2"/>
  <c r="X188" i="2"/>
  <c r="X187" i="2"/>
  <c r="X186" i="2"/>
  <c r="X185" i="2"/>
  <c r="X184" i="2"/>
  <c r="X183" i="2"/>
  <c r="X182" i="2"/>
  <c r="G182" i="2"/>
  <c r="X181" i="2"/>
  <c r="G181" i="2"/>
  <c r="X180" i="2"/>
  <c r="G180" i="2"/>
  <c r="X179" i="2"/>
  <c r="G179" i="2"/>
  <c r="X178" i="2"/>
  <c r="G178" i="2"/>
  <c r="X177" i="2"/>
  <c r="G177" i="2"/>
  <c r="AB176" i="2"/>
  <c r="AA176" i="2"/>
  <c r="X176" i="2"/>
  <c r="AB175" i="2"/>
  <c r="AA175" i="2"/>
  <c r="X175" i="2"/>
  <c r="G175" i="2"/>
  <c r="AB174" i="2"/>
  <c r="AA174" i="2"/>
  <c r="X174" i="2"/>
  <c r="X173" i="2"/>
  <c r="AG172" i="2"/>
  <c r="AF172" i="2"/>
  <c r="AE172" i="2"/>
  <c r="AD172" i="2"/>
  <c r="AC172" i="2"/>
  <c r="AB172" i="2"/>
  <c r="AA172" i="2"/>
  <c r="Z172" i="2"/>
  <c r="X172" i="2"/>
  <c r="V172" i="2"/>
  <c r="O172" i="2"/>
  <c r="N172" i="2"/>
  <c r="M172" i="2"/>
  <c r="G172" i="2"/>
  <c r="X171" i="2"/>
  <c r="G171" i="2"/>
  <c r="AG170" i="2"/>
  <c r="AF170" i="2"/>
  <c r="AE170" i="2"/>
  <c r="AD170" i="2"/>
  <c r="AC170" i="2"/>
  <c r="AB170" i="2"/>
  <c r="AA170" i="2"/>
  <c r="Z170" i="2"/>
  <c r="X170" i="2"/>
  <c r="V170" i="2"/>
  <c r="O170" i="2"/>
  <c r="N170" i="2"/>
  <c r="M170" i="2"/>
  <c r="G170" i="2"/>
  <c r="X169" i="2"/>
  <c r="G169" i="2"/>
  <c r="AG168" i="2"/>
  <c r="AF168" i="2"/>
  <c r="AE168" i="2"/>
  <c r="AD168" i="2"/>
  <c r="AC168" i="2"/>
  <c r="AB168" i="2"/>
  <c r="AA168" i="2"/>
  <c r="Z168" i="2"/>
  <c r="X168" i="2"/>
  <c r="V168" i="2"/>
  <c r="O168" i="2"/>
  <c r="N168" i="2"/>
  <c r="M168" i="2"/>
  <c r="G168" i="2"/>
  <c r="X167" i="2"/>
  <c r="G167" i="2"/>
  <c r="AG166" i="2"/>
  <c r="AF166" i="2"/>
  <c r="AE166" i="2"/>
  <c r="AD166" i="2"/>
  <c r="AC166" i="2"/>
  <c r="AB166" i="2"/>
  <c r="AA166" i="2"/>
  <c r="Z166" i="2"/>
  <c r="X166" i="2"/>
  <c r="V166" i="2"/>
  <c r="O166" i="2"/>
  <c r="N166" i="2"/>
  <c r="M166" i="2"/>
  <c r="G166" i="2"/>
  <c r="X165" i="2"/>
  <c r="G165" i="2"/>
  <c r="X164" i="2"/>
  <c r="G164" i="2"/>
  <c r="X163" i="2"/>
  <c r="G163" i="2"/>
  <c r="AG162" i="2"/>
  <c r="AF162" i="2"/>
  <c r="AE162" i="2"/>
  <c r="AD162" i="2"/>
  <c r="AC162" i="2"/>
  <c r="AB162" i="2"/>
  <c r="AA162" i="2"/>
  <c r="Z162" i="2"/>
  <c r="X162" i="2"/>
  <c r="V162" i="2"/>
  <c r="O162" i="2"/>
  <c r="N162" i="2"/>
  <c r="M162" i="2"/>
  <c r="G162" i="2"/>
  <c r="X161" i="2"/>
  <c r="G161" i="2"/>
  <c r="X160" i="2"/>
  <c r="G160" i="2"/>
  <c r="AG159" i="2"/>
  <c r="AG160" i="2" s="1"/>
  <c r="AF159" i="2"/>
  <c r="AF160" i="2" s="1"/>
  <c r="AE159" i="2"/>
  <c r="AE160" i="2" s="1"/>
  <c r="AD159" i="2"/>
  <c r="AD160" i="2" s="1"/>
  <c r="AC159" i="2"/>
  <c r="AC160" i="2" s="1"/>
  <c r="AB159" i="2"/>
  <c r="AB160" i="2" s="1"/>
  <c r="AA159" i="2"/>
  <c r="AA160" i="2" s="1"/>
  <c r="Z159" i="2"/>
  <c r="Z160" i="2" s="1"/>
  <c r="X159" i="2"/>
  <c r="V159" i="2"/>
  <c r="V160" i="2" s="1"/>
  <c r="O159" i="2"/>
  <c r="O160" i="2" s="1"/>
  <c r="N159" i="2"/>
  <c r="N160" i="2" s="1"/>
  <c r="M159" i="2"/>
  <c r="M160" i="2" s="1"/>
  <c r="G159" i="2"/>
  <c r="X158" i="2"/>
  <c r="G158" i="2"/>
  <c r="AG157" i="2"/>
  <c r="AF157" i="2"/>
  <c r="AE157" i="2"/>
  <c r="AD157" i="2"/>
  <c r="AC157" i="2"/>
  <c r="AB157" i="2"/>
  <c r="AA157" i="2"/>
  <c r="Z157" i="2"/>
  <c r="X157" i="2"/>
  <c r="V157" i="2"/>
  <c r="O157" i="2"/>
  <c r="N157" i="2"/>
  <c r="M157" i="2"/>
  <c r="G157" i="2"/>
  <c r="X156" i="2"/>
  <c r="G156" i="2"/>
  <c r="X155" i="2"/>
  <c r="G155" i="2"/>
  <c r="AG154" i="2"/>
  <c r="AF154" i="2"/>
  <c r="AE154" i="2"/>
  <c r="AD154" i="2"/>
  <c r="AC154" i="2"/>
  <c r="AB154" i="2"/>
  <c r="AA154" i="2"/>
  <c r="Z154" i="2"/>
  <c r="X154" i="2"/>
  <c r="V154" i="2"/>
  <c r="O154" i="2"/>
  <c r="N154" i="2"/>
  <c r="M154" i="2"/>
  <c r="G154" i="2"/>
  <c r="X153" i="2"/>
  <c r="G153" i="2"/>
  <c r="AG152" i="2"/>
  <c r="AF152" i="2"/>
  <c r="AE152" i="2"/>
  <c r="AD152" i="2"/>
  <c r="AC152" i="2"/>
  <c r="AB152" i="2"/>
  <c r="AA152" i="2"/>
  <c r="Z152" i="2"/>
  <c r="X152" i="2"/>
  <c r="O152" i="2"/>
  <c r="N152" i="2"/>
  <c r="M152" i="2"/>
  <c r="G152" i="2"/>
  <c r="X151" i="2"/>
  <c r="G151" i="2"/>
  <c r="AG150" i="2"/>
  <c r="AF150" i="2"/>
  <c r="AE150" i="2"/>
  <c r="AD150" i="2"/>
  <c r="AC150" i="2"/>
  <c r="AB150" i="2"/>
  <c r="AA150" i="2"/>
  <c r="Z150" i="2"/>
  <c r="X150" i="2"/>
  <c r="O150" i="2"/>
  <c r="N150" i="2"/>
  <c r="M150" i="2"/>
  <c r="G150" i="2"/>
  <c r="X149" i="2"/>
  <c r="G149" i="2"/>
  <c r="AG148" i="2"/>
  <c r="AF148" i="2"/>
  <c r="AE148" i="2"/>
  <c r="AD148" i="2"/>
  <c r="AC148" i="2"/>
  <c r="AB148" i="2"/>
  <c r="AA148" i="2"/>
  <c r="Z148" i="2"/>
  <c r="X148" i="2"/>
  <c r="V148" i="2"/>
  <c r="O148" i="2"/>
  <c r="N148" i="2"/>
  <c r="M148" i="2"/>
  <c r="G148" i="2"/>
  <c r="X147" i="2"/>
  <c r="G147" i="2"/>
  <c r="X146" i="2"/>
  <c r="G146" i="2"/>
  <c r="X145" i="2"/>
  <c r="G145" i="2"/>
  <c r="AG144" i="2"/>
  <c r="AF144" i="2"/>
  <c r="AE144" i="2"/>
  <c r="AD144" i="2"/>
  <c r="AC144" i="2"/>
  <c r="AB144" i="2"/>
  <c r="AA144" i="2"/>
  <c r="Z144" i="2"/>
  <c r="T144" i="2"/>
  <c r="T145" i="2" s="1"/>
  <c r="T146" i="2" s="1"/>
  <c r="T147" i="2" s="1"/>
  <c r="T148" i="2" s="1"/>
  <c r="T149" i="2" s="1"/>
  <c r="T150" i="2" s="1"/>
  <c r="T151" i="2" s="1"/>
  <c r="T152" i="2" s="1"/>
  <c r="T153" i="2" s="1"/>
  <c r="T154" i="2" s="1"/>
  <c r="T155" i="2" s="1"/>
  <c r="T156" i="2" s="1"/>
  <c r="T157" i="2" s="1"/>
  <c r="T158" i="2" s="1"/>
  <c r="T159" i="2" s="1"/>
  <c r="T160" i="2" s="1"/>
  <c r="T161" i="2" s="1"/>
  <c r="T162" i="2" s="1"/>
  <c r="T163" i="2" s="1"/>
  <c r="T164" i="2" s="1"/>
  <c r="T165" i="2" s="1"/>
  <c r="T166" i="2" s="1"/>
  <c r="T167" i="2" s="1"/>
  <c r="T168" i="2" s="1"/>
  <c r="T169" i="2" s="1"/>
  <c r="T170" i="2" s="1"/>
  <c r="T171" i="2" s="1"/>
  <c r="T172" i="2" s="1"/>
  <c r="S144" i="2"/>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R144" i="2"/>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Q144" i="2"/>
  <c r="Q145" i="2" s="1"/>
  <c r="Q146" i="2" s="1"/>
  <c r="Q147" i="2" s="1"/>
  <c r="Q148" i="2" s="1"/>
  <c r="Q149" i="2" s="1"/>
  <c r="Q150" i="2" s="1"/>
  <c r="Q151" i="2" s="1"/>
  <c r="Q152" i="2" s="1"/>
  <c r="Q153" i="2" s="1"/>
  <c r="Q154" i="2" s="1"/>
  <c r="Q155" i="2" s="1"/>
  <c r="Q156" i="2" s="1"/>
  <c r="Q157" i="2" s="1"/>
  <c r="Q158" i="2" s="1"/>
  <c r="Q159" i="2" s="1"/>
  <c r="Q160" i="2" s="1"/>
  <c r="Q161" i="2" s="1"/>
  <c r="Q162" i="2" s="1"/>
  <c r="Q163" i="2" s="1"/>
  <c r="Q164" i="2" s="1"/>
  <c r="Q165" i="2" s="1"/>
  <c r="Q166" i="2" s="1"/>
  <c r="Q167" i="2" s="1"/>
  <c r="Q168" i="2" s="1"/>
  <c r="Q169" i="2" s="1"/>
  <c r="Q170" i="2" s="1"/>
  <c r="Q171" i="2" s="1"/>
  <c r="Q172" i="2" s="1"/>
  <c r="P144" i="2"/>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O144" i="2"/>
  <c r="N144" i="2"/>
  <c r="M144" i="2"/>
  <c r="I144" i="2"/>
  <c r="X144" i="2" s="1"/>
  <c r="A144" i="2"/>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X143" i="2"/>
  <c r="G143" i="2"/>
  <c r="AB142" i="2"/>
  <c r="X142" i="2"/>
  <c r="X141" i="2"/>
  <c r="X140" i="2"/>
  <c r="X139" i="2"/>
  <c r="X138" i="2"/>
  <c r="X137" i="2"/>
  <c r="X136" i="2"/>
  <c r="X135" i="2"/>
  <c r="G135" i="2"/>
  <c r="X134" i="2"/>
  <c r="G134" i="2"/>
  <c r="X133" i="2"/>
  <c r="G133" i="2"/>
  <c r="X132" i="2"/>
  <c r="G132" i="2"/>
  <c r="X131" i="2"/>
  <c r="G131" i="2"/>
  <c r="X130" i="2"/>
  <c r="G130" i="2"/>
  <c r="AB129" i="2"/>
  <c r="AA129" i="2"/>
  <c r="X129" i="2"/>
  <c r="AB128" i="2"/>
  <c r="AA128" i="2"/>
  <c r="X128" i="2"/>
  <c r="G128" i="2"/>
  <c r="AB127" i="2"/>
  <c r="AA127" i="2"/>
  <c r="X127" i="2"/>
  <c r="X126" i="2"/>
  <c r="AG125" i="2"/>
  <c r="AF125" i="2"/>
  <c r="AE125" i="2"/>
  <c r="AD125" i="2"/>
  <c r="AC125" i="2"/>
  <c r="AB125" i="2"/>
  <c r="AA125" i="2"/>
  <c r="Z125" i="2"/>
  <c r="X125" i="2"/>
  <c r="V125" i="2"/>
  <c r="O125" i="2"/>
  <c r="N125" i="2"/>
  <c r="M125" i="2"/>
  <c r="G125" i="2"/>
  <c r="X124" i="2"/>
  <c r="G124" i="2"/>
  <c r="AG123" i="2"/>
  <c r="AF123" i="2"/>
  <c r="AE123" i="2"/>
  <c r="AD123" i="2"/>
  <c r="AC123" i="2"/>
  <c r="AB123" i="2"/>
  <c r="AA123" i="2"/>
  <c r="Z123" i="2"/>
  <c r="X123" i="2"/>
  <c r="V123" i="2"/>
  <c r="O123" i="2"/>
  <c r="N123" i="2"/>
  <c r="M123" i="2"/>
  <c r="G123" i="2"/>
  <c r="X122" i="2"/>
  <c r="G122" i="2"/>
  <c r="AG121" i="2"/>
  <c r="AF121" i="2"/>
  <c r="AE121" i="2"/>
  <c r="AD121" i="2"/>
  <c r="AC121" i="2"/>
  <c r="AB121" i="2"/>
  <c r="AA121" i="2"/>
  <c r="Z121" i="2"/>
  <c r="X121" i="2"/>
  <c r="V121" i="2"/>
  <c r="O121" i="2"/>
  <c r="N121" i="2"/>
  <c r="M121" i="2"/>
  <c r="G121" i="2"/>
  <c r="X120" i="2"/>
  <c r="G120" i="2"/>
  <c r="AG119" i="2"/>
  <c r="AF119" i="2"/>
  <c r="AE119" i="2"/>
  <c r="AD119" i="2"/>
  <c r="AC119" i="2"/>
  <c r="AB119" i="2"/>
  <c r="AA119" i="2"/>
  <c r="Z119" i="2"/>
  <c r="X119" i="2"/>
  <c r="V119" i="2"/>
  <c r="O119" i="2"/>
  <c r="N119" i="2"/>
  <c r="M119" i="2"/>
  <c r="G119" i="2"/>
  <c r="X118" i="2"/>
  <c r="G118" i="2"/>
  <c r="X117" i="2"/>
  <c r="G117" i="2"/>
  <c r="X116" i="2"/>
  <c r="G116" i="2"/>
  <c r="AG115" i="2"/>
  <c r="AF115" i="2"/>
  <c r="AE115" i="2"/>
  <c r="AD115" i="2"/>
  <c r="AC115" i="2"/>
  <c r="AB115" i="2"/>
  <c r="AA115" i="2"/>
  <c r="Z115" i="2"/>
  <c r="X115" i="2"/>
  <c r="V115" i="2"/>
  <c r="O115" i="2"/>
  <c r="N115" i="2"/>
  <c r="M115" i="2"/>
  <c r="G115" i="2"/>
  <c r="X114" i="2"/>
  <c r="G114" i="2"/>
  <c r="X113" i="2"/>
  <c r="G113" i="2"/>
  <c r="AG112" i="2"/>
  <c r="AG113" i="2" s="1"/>
  <c r="AF112" i="2"/>
  <c r="AF113" i="2" s="1"/>
  <c r="AE112" i="2"/>
  <c r="AE113" i="2" s="1"/>
  <c r="AD112" i="2"/>
  <c r="AD113" i="2" s="1"/>
  <c r="AC112" i="2"/>
  <c r="AC113" i="2" s="1"/>
  <c r="AB112" i="2"/>
  <c r="AB113" i="2" s="1"/>
  <c r="AA112" i="2"/>
  <c r="AA113" i="2" s="1"/>
  <c r="Z112" i="2"/>
  <c r="Z113" i="2" s="1"/>
  <c r="X112" i="2"/>
  <c r="V112" i="2"/>
  <c r="V113" i="2" s="1"/>
  <c r="O112" i="2"/>
  <c r="O113" i="2" s="1"/>
  <c r="N112" i="2"/>
  <c r="N113" i="2" s="1"/>
  <c r="M112" i="2"/>
  <c r="M113" i="2" s="1"/>
  <c r="G112" i="2"/>
  <c r="X111" i="2"/>
  <c r="G111" i="2"/>
  <c r="AG110" i="2"/>
  <c r="AF110" i="2"/>
  <c r="AE110" i="2"/>
  <c r="AD110" i="2"/>
  <c r="AC110" i="2"/>
  <c r="AB110" i="2"/>
  <c r="AA110" i="2"/>
  <c r="Z110" i="2"/>
  <c r="X110" i="2"/>
  <c r="V110" i="2"/>
  <c r="O110" i="2"/>
  <c r="N110" i="2"/>
  <c r="M110" i="2"/>
  <c r="G110" i="2"/>
  <c r="X109" i="2"/>
  <c r="G109" i="2"/>
  <c r="X108" i="2"/>
  <c r="G108" i="2"/>
  <c r="AG107" i="2"/>
  <c r="AF107" i="2"/>
  <c r="AE107" i="2"/>
  <c r="AD107" i="2"/>
  <c r="AC107" i="2"/>
  <c r="AB107" i="2"/>
  <c r="AA107" i="2"/>
  <c r="Z107" i="2"/>
  <c r="X107" i="2"/>
  <c r="V107" i="2"/>
  <c r="O107" i="2"/>
  <c r="N107" i="2"/>
  <c r="M107" i="2"/>
  <c r="G107" i="2"/>
  <c r="X106" i="2"/>
  <c r="G106" i="2"/>
  <c r="AG105" i="2"/>
  <c r="AF105" i="2"/>
  <c r="AE105" i="2"/>
  <c r="AD105" i="2"/>
  <c r="AC105" i="2"/>
  <c r="AB105" i="2"/>
  <c r="AA105" i="2"/>
  <c r="Z105" i="2"/>
  <c r="X105" i="2"/>
  <c r="O105" i="2"/>
  <c r="N105" i="2"/>
  <c r="M105" i="2"/>
  <c r="G105" i="2"/>
  <c r="X104" i="2"/>
  <c r="G104" i="2"/>
  <c r="AG103" i="2"/>
  <c r="AF103" i="2"/>
  <c r="AE103" i="2"/>
  <c r="AD103" i="2"/>
  <c r="AC103" i="2"/>
  <c r="AB103" i="2"/>
  <c r="AA103" i="2"/>
  <c r="Z103" i="2"/>
  <c r="X103" i="2"/>
  <c r="O103" i="2"/>
  <c r="N103" i="2"/>
  <c r="M103" i="2"/>
  <c r="G103" i="2"/>
  <c r="X102" i="2"/>
  <c r="G102" i="2"/>
  <c r="AG101" i="2"/>
  <c r="AF101" i="2"/>
  <c r="AE101" i="2"/>
  <c r="AD101" i="2"/>
  <c r="AC101" i="2"/>
  <c r="AB101" i="2"/>
  <c r="AA101" i="2"/>
  <c r="Z101" i="2"/>
  <c r="X101" i="2"/>
  <c r="V101" i="2"/>
  <c r="O101" i="2"/>
  <c r="N101" i="2"/>
  <c r="M101" i="2"/>
  <c r="G101" i="2"/>
  <c r="X100" i="2"/>
  <c r="G100" i="2"/>
  <c r="X99" i="2"/>
  <c r="G99" i="2"/>
  <c r="X98" i="2"/>
  <c r="G98" i="2"/>
  <c r="AG97" i="2"/>
  <c r="AF97" i="2"/>
  <c r="AE97" i="2"/>
  <c r="AD97" i="2"/>
  <c r="AC97" i="2"/>
  <c r="AB97" i="2"/>
  <c r="AA97" i="2"/>
  <c r="Z97" i="2"/>
  <c r="T97" i="2"/>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S97" i="2"/>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R97" i="2"/>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Q97" i="2"/>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P97" i="2"/>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O97" i="2"/>
  <c r="N97" i="2"/>
  <c r="M97" i="2"/>
  <c r="I97" i="2"/>
  <c r="X97" i="2" s="1"/>
  <c r="D97" i="2"/>
  <c r="A97" i="2"/>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X96" i="2"/>
  <c r="G96" i="2"/>
  <c r="AB95" i="2"/>
  <c r="X95" i="2"/>
  <c r="X94" i="2"/>
  <c r="X93" i="2"/>
  <c r="X92" i="2"/>
  <c r="X91" i="2"/>
  <c r="X90" i="2"/>
  <c r="X89" i="2"/>
  <c r="X88" i="2"/>
  <c r="G88" i="2"/>
  <c r="X87" i="2"/>
  <c r="G87" i="2"/>
  <c r="X86" i="2"/>
  <c r="G86" i="2"/>
  <c r="X85" i="2"/>
  <c r="G85" i="2"/>
  <c r="X84" i="2"/>
  <c r="G84" i="2"/>
  <c r="X83" i="2"/>
  <c r="G83" i="2"/>
  <c r="AB82" i="2"/>
  <c r="AA82" i="2"/>
  <c r="X82" i="2"/>
  <c r="AB81" i="2"/>
  <c r="AA81" i="2"/>
  <c r="X81" i="2"/>
  <c r="G81" i="2"/>
  <c r="AB80" i="2"/>
  <c r="AA80" i="2"/>
  <c r="X80" i="2"/>
  <c r="X79" i="2"/>
  <c r="AG78" i="2"/>
  <c r="AF78" i="2"/>
  <c r="AE78" i="2"/>
  <c r="AD78" i="2"/>
  <c r="AC78" i="2"/>
  <c r="AB78" i="2"/>
  <c r="AA78" i="2"/>
  <c r="Z78" i="2"/>
  <c r="X78" i="2"/>
  <c r="V78" i="2"/>
  <c r="O78" i="2"/>
  <c r="N78" i="2"/>
  <c r="M78" i="2"/>
  <c r="G78" i="2"/>
  <c r="X77" i="2"/>
  <c r="G77" i="2"/>
  <c r="AG76" i="2"/>
  <c r="AF76" i="2"/>
  <c r="AE76" i="2"/>
  <c r="AD76" i="2"/>
  <c r="AC76" i="2"/>
  <c r="AB76" i="2"/>
  <c r="AA76" i="2"/>
  <c r="Z76" i="2"/>
  <c r="X76" i="2"/>
  <c r="V76" i="2"/>
  <c r="O76" i="2"/>
  <c r="N76" i="2"/>
  <c r="M76" i="2"/>
  <c r="G76" i="2"/>
  <c r="X75" i="2"/>
  <c r="G75" i="2"/>
  <c r="AG74" i="2"/>
  <c r="AF74" i="2"/>
  <c r="AE74" i="2"/>
  <c r="AD74" i="2"/>
  <c r="AC74" i="2"/>
  <c r="AB74" i="2"/>
  <c r="AA74" i="2"/>
  <c r="Z74" i="2"/>
  <c r="X74" i="2"/>
  <c r="V74" i="2"/>
  <c r="O74" i="2"/>
  <c r="N74" i="2"/>
  <c r="M74" i="2"/>
  <c r="G74" i="2"/>
  <c r="X73" i="2"/>
  <c r="G73" i="2"/>
  <c r="AG72" i="2"/>
  <c r="AF72" i="2"/>
  <c r="AE72" i="2"/>
  <c r="AD72" i="2"/>
  <c r="AC72" i="2"/>
  <c r="AB72" i="2"/>
  <c r="AA72" i="2"/>
  <c r="Z72" i="2"/>
  <c r="X72" i="2"/>
  <c r="V72" i="2"/>
  <c r="O72" i="2"/>
  <c r="N72" i="2"/>
  <c r="M72" i="2"/>
  <c r="G72" i="2"/>
  <c r="X71" i="2"/>
  <c r="G71" i="2"/>
  <c r="X70" i="2"/>
  <c r="G70" i="2"/>
  <c r="X69" i="2"/>
  <c r="G69" i="2"/>
  <c r="AG68" i="2"/>
  <c r="AF68" i="2"/>
  <c r="AE68" i="2"/>
  <c r="AD68" i="2"/>
  <c r="AC68" i="2"/>
  <c r="AB68" i="2"/>
  <c r="AA68" i="2"/>
  <c r="Z68" i="2"/>
  <c r="X68" i="2"/>
  <c r="V68" i="2"/>
  <c r="O68" i="2"/>
  <c r="N68" i="2"/>
  <c r="M68" i="2"/>
  <c r="G68" i="2"/>
  <c r="X67" i="2"/>
  <c r="G67" i="2"/>
  <c r="X66" i="2"/>
  <c r="G66" i="2"/>
  <c r="AG65" i="2"/>
  <c r="AG66" i="2" s="1"/>
  <c r="AF65" i="2"/>
  <c r="AF66" i="2" s="1"/>
  <c r="AE65" i="2"/>
  <c r="AE66" i="2" s="1"/>
  <c r="AD65" i="2"/>
  <c r="AD66" i="2" s="1"/>
  <c r="AC65" i="2"/>
  <c r="AC66" i="2" s="1"/>
  <c r="AB65" i="2"/>
  <c r="AB66" i="2" s="1"/>
  <c r="AA65" i="2"/>
  <c r="AA66" i="2" s="1"/>
  <c r="Z65" i="2"/>
  <c r="Z66" i="2" s="1"/>
  <c r="X65" i="2"/>
  <c r="V65" i="2"/>
  <c r="V66" i="2" s="1"/>
  <c r="O65" i="2"/>
  <c r="O66" i="2" s="1"/>
  <c r="N65" i="2"/>
  <c r="N66" i="2" s="1"/>
  <c r="M65" i="2"/>
  <c r="M66" i="2" s="1"/>
  <c r="G65" i="2"/>
  <c r="X64" i="2"/>
  <c r="G64" i="2"/>
  <c r="AG63" i="2"/>
  <c r="AF63" i="2"/>
  <c r="AE63" i="2"/>
  <c r="AD63" i="2"/>
  <c r="AC63" i="2"/>
  <c r="AB63" i="2"/>
  <c r="AA63" i="2"/>
  <c r="Z63" i="2"/>
  <c r="X63" i="2"/>
  <c r="V63" i="2"/>
  <c r="O63" i="2"/>
  <c r="N63" i="2"/>
  <c r="M63" i="2"/>
  <c r="G63" i="2"/>
  <c r="X62" i="2"/>
  <c r="G62" i="2"/>
  <c r="X61" i="2"/>
  <c r="G61" i="2"/>
  <c r="AG60" i="2"/>
  <c r="AF60" i="2"/>
  <c r="AE60" i="2"/>
  <c r="AD60" i="2"/>
  <c r="AC60" i="2"/>
  <c r="AB60" i="2"/>
  <c r="AA60" i="2"/>
  <c r="Z60" i="2"/>
  <c r="X60" i="2"/>
  <c r="V60" i="2"/>
  <c r="O60" i="2"/>
  <c r="N60" i="2"/>
  <c r="M60" i="2"/>
  <c r="G60" i="2"/>
  <c r="X59" i="2"/>
  <c r="G59" i="2"/>
  <c r="AG58" i="2"/>
  <c r="AF58" i="2"/>
  <c r="AE58" i="2"/>
  <c r="AD58" i="2"/>
  <c r="AC58" i="2"/>
  <c r="AB58" i="2"/>
  <c r="AA58" i="2"/>
  <c r="Z58" i="2"/>
  <c r="X58" i="2"/>
  <c r="O58" i="2"/>
  <c r="N58" i="2"/>
  <c r="M58" i="2"/>
  <c r="G58" i="2"/>
  <c r="X57" i="2"/>
  <c r="G57" i="2"/>
  <c r="AG56" i="2"/>
  <c r="AF56" i="2"/>
  <c r="AE56" i="2"/>
  <c r="AD56" i="2"/>
  <c r="AC56" i="2"/>
  <c r="AB56" i="2"/>
  <c r="AA56" i="2"/>
  <c r="Z56" i="2"/>
  <c r="X56" i="2"/>
  <c r="O56" i="2"/>
  <c r="N56" i="2"/>
  <c r="M56" i="2"/>
  <c r="G56" i="2"/>
  <c r="X55" i="2"/>
  <c r="G55" i="2"/>
  <c r="AG54" i="2"/>
  <c r="AF54" i="2"/>
  <c r="AE54" i="2"/>
  <c r="AD54" i="2"/>
  <c r="AC54" i="2"/>
  <c r="AB54" i="2"/>
  <c r="AA54" i="2"/>
  <c r="Z54" i="2"/>
  <c r="X54" i="2"/>
  <c r="V54" i="2"/>
  <c r="O54" i="2"/>
  <c r="N54" i="2"/>
  <c r="M54" i="2"/>
  <c r="G54" i="2"/>
  <c r="X53" i="2"/>
  <c r="G53" i="2"/>
  <c r="X52" i="2"/>
  <c r="G52" i="2"/>
  <c r="X51" i="2"/>
  <c r="G51" i="2"/>
  <c r="AG50" i="2"/>
  <c r="AF50" i="2"/>
  <c r="AE50" i="2"/>
  <c r="AD50" i="2"/>
  <c r="AC50" i="2"/>
  <c r="AB50" i="2"/>
  <c r="AA50" i="2"/>
  <c r="Z50" i="2"/>
  <c r="T50" i="2"/>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S50" i="2"/>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R50" i="2"/>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Q50" i="2"/>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50" i="2"/>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O50" i="2"/>
  <c r="N50" i="2"/>
  <c r="M50" i="2"/>
  <c r="I50" i="2"/>
  <c r="X50" i="2" s="1"/>
  <c r="D50" i="2"/>
  <c r="A50" i="2"/>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X49" i="2"/>
  <c r="G49" i="2"/>
  <c r="AB48" i="2"/>
  <c r="X48" i="2"/>
  <c r="X47" i="2"/>
  <c r="X46" i="2"/>
  <c r="X45" i="2"/>
  <c r="X44" i="2"/>
  <c r="A44" i="2"/>
  <c r="A45" i="2" s="1"/>
  <c r="A48" i="2" s="1"/>
  <c r="X43" i="2"/>
  <c r="H43" i="2"/>
  <c r="X42" i="2"/>
  <c r="X41" i="2"/>
  <c r="G41" i="2"/>
  <c r="X40" i="2"/>
  <c r="G40" i="2"/>
  <c r="X39" i="2"/>
  <c r="G39" i="2"/>
  <c r="X38" i="2"/>
  <c r="G38" i="2"/>
  <c r="X37" i="2"/>
  <c r="G37" i="2"/>
  <c r="X36" i="2"/>
  <c r="G36" i="2"/>
  <c r="AB35" i="2"/>
  <c r="AA35" i="2"/>
  <c r="X35" i="2"/>
  <c r="AB34" i="2"/>
  <c r="AA34" i="2"/>
  <c r="X34" i="2"/>
  <c r="G34" i="2"/>
  <c r="AB33" i="2"/>
  <c r="AA33" i="2"/>
  <c r="X33" i="2"/>
  <c r="X32" i="2"/>
  <c r="AG31" i="2"/>
  <c r="AF31" i="2"/>
  <c r="AE31" i="2"/>
  <c r="AD31" i="2"/>
  <c r="AC31" i="2"/>
  <c r="AB31" i="2"/>
  <c r="AA31" i="2"/>
  <c r="Z31" i="2"/>
  <c r="X31" i="2"/>
  <c r="V31" i="2"/>
  <c r="O31" i="2"/>
  <c r="N31" i="2"/>
  <c r="M31" i="2"/>
  <c r="L31" i="2"/>
  <c r="G31" i="2"/>
  <c r="X30" i="2"/>
  <c r="G30" i="2"/>
  <c r="AG29" i="2"/>
  <c r="AF29" i="2"/>
  <c r="AE29" i="2"/>
  <c r="AD29" i="2"/>
  <c r="AC29" i="2"/>
  <c r="AB29" i="2"/>
  <c r="AA29" i="2"/>
  <c r="Z29" i="2"/>
  <c r="X29" i="2"/>
  <c r="V29" i="2"/>
  <c r="O29" i="2"/>
  <c r="N29" i="2"/>
  <c r="M29" i="2"/>
  <c r="L29" i="2"/>
  <c r="G29" i="2"/>
  <c r="X28" i="2"/>
  <c r="G28" i="2"/>
  <c r="AG27" i="2"/>
  <c r="AF27" i="2"/>
  <c r="AE27" i="2"/>
  <c r="AD27" i="2"/>
  <c r="AC27" i="2"/>
  <c r="AB27" i="2"/>
  <c r="AA27" i="2"/>
  <c r="Z27" i="2"/>
  <c r="X27" i="2"/>
  <c r="V27" i="2"/>
  <c r="O27" i="2"/>
  <c r="N27" i="2"/>
  <c r="M27" i="2"/>
  <c r="L27" i="2"/>
  <c r="G27" i="2"/>
  <c r="X26" i="2"/>
  <c r="G26" i="2"/>
  <c r="AG25" i="2"/>
  <c r="AF25" i="2"/>
  <c r="AE25" i="2"/>
  <c r="AD25" i="2"/>
  <c r="AC25" i="2"/>
  <c r="AB25" i="2"/>
  <c r="AA25" i="2"/>
  <c r="Z25" i="2"/>
  <c r="X25" i="2"/>
  <c r="V25" i="2"/>
  <c r="O25" i="2"/>
  <c r="N25" i="2"/>
  <c r="M25" i="2"/>
  <c r="L25" i="2"/>
  <c r="G25" i="2"/>
  <c r="X24" i="2"/>
  <c r="G24" i="2"/>
  <c r="X23" i="2"/>
  <c r="G23" i="2"/>
  <c r="X22" i="2"/>
  <c r="G22" i="2"/>
  <c r="AG21" i="2"/>
  <c r="AF21" i="2"/>
  <c r="AE21" i="2"/>
  <c r="AD21" i="2"/>
  <c r="AC21" i="2"/>
  <c r="AB21" i="2"/>
  <c r="AA21" i="2"/>
  <c r="Z21" i="2"/>
  <c r="X21" i="2"/>
  <c r="V21" i="2"/>
  <c r="O21" i="2"/>
  <c r="N21" i="2"/>
  <c r="M21" i="2"/>
  <c r="L21" i="2"/>
  <c r="G21" i="2"/>
  <c r="X20" i="2"/>
  <c r="G20" i="2"/>
  <c r="X19" i="2"/>
  <c r="G19" i="2"/>
  <c r="AG18" i="2"/>
  <c r="AG19" i="2" s="1"/>
  <c r="AF18" i="2"/>
  <c r="AF19" i="2" s="1"/>
  <c r="AE18" i="2"/>
  <c r="AE19" i="2" s="1"/>
  <c r="AD18" i="2"/>
  <c r="AD19" i="2" s="1"/>
  <c r="AC18" i="2"/>
  <c r="AC19" i="2" s="1"/>
  <c r="AB18" i="2"/>
  <c r="AB19" i="2" s="1"/>
  <c r="AA18" i="2"/>
  <c r="AA19" i="2" s="1"/>
  <c r="Z18" i="2"/>
  <c r="Z19" i="2" s="1"/>
  <c r="X18" i="2"/>
  <c r="V18" i="2"/>
  <c r="V19" i="2" s="1"/>
  <c r="O18" i="2"/>
  <c r="O19" i="2" s="1"/>
  <c r="N18" i="2"/>
  <c r="N19" i="2" s="1"/>
  <c r="M18" i="2"/>
  <c r="M19" i="2" s="1"/>
  <c r="G18" i="2"/>
  <c r="X17" i="2"/>
  <c r="G17" i="2"/>
  <c r="AG16" i="2"/>
  <c r="AF16" i="2"/>
  <c r="AE16" i="2"/>
  <c r="AD16" i="2"/>
  <c r="AC16" i="2"/>
  <c r="AB16" i="2"/>
  <c r="AA16" i="2"/>
  <c r="Z16" i="2"/>
  <c r="X16" i="2"/>
  <c r="V16" i="2"/>
  <c r="O16" i="2"/>
  <c r="N16" i="2"/>
  <c r="M16" i="2"/>
  <c r="L16" i="2"/>
  <c r="G16" i="2"/>
  <c r="X15" i="2"/>
  <c r="G15" i="2"/>
  <c r="X14" i="2"/>
  <c r="G14" i="2"/>
  <c r="AG13" i="2"/>
  <c r="AF13" i="2"/>
  <c r="AE13" i="2"/>
  <c r="AD13" i="2"/>
  <c r="AC13" i="2"/>
  <c r="AB13" i="2"/>
  <c r="AA13" i="2"/>
  <c r="Z13" i="2"/>
  <c r="X13" i="2"/>
  <c r="V13" i="2"/>
  <c r="O13" i="2"/>
  <c r="N13" i="2"/>
  <c r="M13" i="2"/>
  <c r="L13" i="2"/>
  <c r="G13" i="2"/>
  <c r="X12" i="2"/>
  <c r="R12" i="2"/>
  <c r="R13" i="2" s="1"/>
  <c r="R14" i="2" s="1"/>
  <c r="R15" i="2" s="1"/>
  <c r="R16" i="2" s="1"/>
  <c r="R17" i="2" s="1"/>
  <c r="R18" i="2" s="1"/>
  <c r="R19" i="2" s="1"/>
  <c r="R20" i="2" s="1"/>
  <c r="R21" i="2" s="1"/>
  <c r="R22" i="2" s="1"/>
  <c r="R23" i="2" s="1"/>
  <c r="R24" i="2" s="1"/>
  <c r="R25" i="2" s="1"/>
  <c r="R26" i="2" s="1"/>
  <c r="R27" i="2" s="1"/>
  <c r="R28" i="2" s="1"/>
  <c r="R29" i="2" s="1"/>
  <c r="R30" i="2" s="1"/>
  <c r="R31" i="2" s="1"/>
  <c r="G12" i="2"/>
  <c r="AG11" i="2"/>
  <c r="AF11" i="2"/>
  <c r="AE11" i="2"/>
  <c r="AD11" i="2"/>
  <c r="AC11" i="2"/>
  <c r="AB11" i="2"/>
  <c r="AA11" i="2"/>
  <c r="Z11" i="2"/>
  <c r="X11" i="2"/>
  <c r="O11" i="2"/>
  <c r="N11" i="2"/>
  <c r="M11" i="2"/>
  <c r="L11" i="2"/>
  <c r="G11" i="2"/>
  <c r="X10" i="2"/>
  <c r="G10" i="2"/>
  <c r="AG9" i="2"/>
  <c r="AF9" i="2"/>
  <c r="AE9" i="2"/>
  <c r="AD9" i="2"/>
  <c r="AC9" i="2"/>
  <c r="AB9" i="2"/>
  <c r="AA9" i="2"/>
  <c r="Z9" i="2"/>
  <c r="X9" i="2"/>
  <c r="O9" i="2"/>
  <c r="N9" i="2"/>
  <c r="M9" i="2"/>
  <c r="L9" i="2"/>
  <c r="G9" i="2"/>
  <c r="X8" i="2"/>
  <c r="G8" i="2"/>
  <c r="AG7" i="2"/>
  <c r="AF7" i="2"/>
  <c r="AE7" i="2"/>
  <c r="AD7" i="2"/>
  <c r="AC7" i="2"/>
  <c r="AB7" i="2"/>
  <c r="AA7" i="2"/>
  <c r="Z7" i="2"/>
  <c r="X7" i="2"/>
  <c r="V7" i="2"/>
  <c r="O7" i="2"/>
  <c r="N7" i="2"/>
  <c r="M7" i="2"/>
  <c r="L7" i="2"/>
  <c r="G7" i="2"/>
  <c r="X6" i="2"/>
  <c r="G6" i="2"/>
  <c r="X5" i="2"/>
  <c r="G5" i="2"/>
  <c r="X4" i="2"/>
  <c r="G4" i="2"/>
  <c r="AG3" i="2"/>
  <c r="AF3" i="2"/>
  <c r="AE3" i="2"/>
  <c r="AD3" i="2"/>
  <c r="AC3" i="2"/>
  <c r="AB3" i="2"/>
  <c r="AA3" i="2"/>
  <c r="Z3" i="2"/>
  <c r="Y3" i="2"/>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Y60" i="2" s="1"/>
  <c r="Y61" i="2" s="1"/>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Y107" i="2" s="1"/>
  <c r="Y108" i="2" s="1"/>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65" i="2" s="1"/>
  <c r="Y166" i="2" s="1"/>
  <c r="Y167" i="2" s="1"/>
  <c r="Y168" i="2" s="1"/>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S3" i="2"/>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R3" i="2"/>
  <c r="R4" i="2" s="1"/>
  <c r="R5" i="2" s="1"/>
  <c r="R6" i="2" s="1"/>
  <c r="R7" i="2" s="1"/>
  <c r="R8" i="2" s="1"/>
  <c r="R9" i="2" s="1"/>
  <c r="R10"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P3" i="2"/>
  <c r="P4" i="2" s="1"/>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O3" i="2"/>
  <c r="N3" i="2"/>
  <c r="M3" i="2"/>
  <c r="L3" i="2"/>
  <c r="I3" i="2"/>
  <c r="G3" i="2" s="1"/>
  <c r="F3" i="2"/>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D3" i="2"/>
  <c r="X2" i="2"/>
  <c r="G2" i="2"/>
  <c r="J17" i="1"/>
  <c r="J16" i="1"/>
  <c r="J15" i="1"/>
  <c r="J14" i="1"/>
  <c r="J13" i="1"/>
  <c r="J12" i="1"/>
  <c r="J11" i="1"/>
  <c r="J10" i="1"/>
  <c r="J9" i="1"/>
  <c r="J8" i="1"/>
  <c r="J7" i="1"/>
  <c r="J6" i="1"/>
  <c r="J5" i="1"/>
  <c r="J4" i="1"/>
  <c r="J3" i="1"/>
  <c r="G3" i="1"/>
  <c r="G4" i="1" s="1"/>
  <c r="G5" i="1" s="1"/>
  <c r="G6" i="1" s="1"/>
  <c r="G7" i="1" s="1"/>
  <c r="G8" i="1" s="1"/>
  <c r="G9" i="1" s="1"/>
  <c r="G10" i="1" s="1"/>
  <c r="G11" i="1" s="1"/>
  <c r="G12" i="1" s="1"/>
  <c r="G13" i="1" s="1"/>
  <c r="G14" i="1" s="1"/>
  <c r="G15" i="1" s="1"/>
  <c r="G16" i="1" s="1"/>
  <c r="G17" i="1" s="1"/>
  <c r="J2" i="1"/>
  <c r="G18" i="1" l="1"/>
  <c r="G19" i="1"/>
  <c r="G20" i="1" s="1"/>
  <c r="G21" i="1" s="1"/>
  <c r="G22" i="1" s="1"/>
  <c r="G23" i="1" s="1"/>
  <c r="G24" i="1" s="1"/>
  <c r="G97" i="2"/>
  <c r="X3" i="2"/>
  <c r="G50" i="2"/>
  <c r="G144" i="2"/>
  <c r="A138" i="2"/>
  <c r="A139" i="2" s="1"/>
  <c r="A136" i="2"/>
  <c r="A137" i="2" s="1"/>
  <c r="A89" i="2"/>
  <c r="A90" i="2" s="1"/>
  <c r="A91" i="2"/>
  <c r="A92" i="2" s="1"/>
  <c r="A19" i="4"/>
  <c r="A20" i="4"/>
  <c r="A21" i="4" s="1"/>
  <c r="A22" i="4" s="1"/>
  <c r="A23" i="4" s="1"/>
  <c r="A24" i="4" s="1"/>
  <c r="A25" i="4" s="1"/>
  <c r="A26" i="4" s="1"/>
  <c r="A27" i="4" s="1"/>
  <c r="A185" i="2"/>
  <c r="A186" i="2" s="1"/>
  <c r="A183" i="2"/>
  <c r="A184" i="2" s="1"/>
  <c r="G19" i="4"/>
  <c r="G20" i="4"/>
  <c r="G21" i="4" s="1"/>
  <c r="G22" i="4" s="1"/>
  <c r="G23" i="4" s="1"/>
  <c r="G24" i="4" s="1"/>
  <c r="G25" i="4" s="1"/>
  <c r="G26" i="4" s="1"/>
  <c r="G27" i="4" s="1"/>
  <c r="H19" i="4"/>
  <c r="H20" i="4"/>
  <c r="H21" i="4" s="1"/>
  <c r="H22" i="4" s="1"/>
  <c r="H23" i="4" s="1"/>
  <c r="H24" i="4" s="1"/>
  <c r="H25" i="4" s="1"/>
  <c r="H26" i="4" s="1"/>
  <c r="H27" i="4" s="1"/>
  <c r="F49" i="2"/>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AA48" i="2"/>
  <c r="F19" i="4"/>
  <c r="F20" i="4"/>
  <c r="F21" i="4" s="1"/>
  <c r="F22" i="4" s="1"/>
  <c r="F23" i="4" s="1"/>
  <c r="F24" i="4" s="1"/>
  <c r="F25" i="4" s="1"/>
  <c r="F26" i="4" s="1"/>
  <c r="F27" i="4" s="1"/>
  <c r="AC6" i="8"/>
  <c r="AC7" i="8" s="1"/>
  <c r="AC8" i="8" s="1"/>
  <c r="AC9" i="8" s="1"/>
  <c r="AC10" i="8" s="1"/>
  <c r="AC11" i="8" s="1"/>
  <c r="AC12" i="8" s="1"/>
  <c r="AC13" i="8" s="1"/>
  <c r="AC14" i="8" s="1"/>
  <c r="AF15" i="8"/>
  <c r="K19" i="8"/>
  <c r="K20" i="8" s="1"/>
  <c r="K21" i="8" s="1"/>
  <c r="K22" i="8" s="1"/>
  <c r="K23" i="8" s="1"/>
  <c r="K24" i="8" s="1"/>
  <c r="K25" i="8" s="1"/>
  <c r="K26" i="8" s="1"/>
  <c r="K27" i="8" s="1"/>
  <c r="K28" i="8" s="1"/>
  <c r="S19" i="8"/>
  <c r="S20" i="8" s="1"/>
  <c r="S21" i="8" s="1"/>
  <c r="S22" i="8" s="1"/>
  <c r="S23" i="8" s="1"/>
  <c r="S24" i="8" s="1"/>
  <c r="S25" i="8" s="1"/>
  <c r="S26" i="8" s="1"/>
  <c r="S27" i="8" s="1"/>
  <c r="S28" i="8" s="1"/>
  <c r="AA29" i="8"/>
  <c r="AA19" i="8"/>
  <c r="AA20" i="8" s="1"/>
  <c r="AA21" i="8" s="1"/>
  <c r="AA22" i="8" s="1"/>
  <c r="AA23" i="8" s="1"/>
  <c r="AA24" i="8" s="1"/>
  <c r="AA25" i="8" s="1"/>
  <c r="AA26" i="8" s="1"/>
  <c r="AA27" i="8" s="1"/>
  <c r="AA28" i="8" s="1"/>
  <c r="AI19" i="8"/>
  <c r="AI20" i="8" s="1"/>
  <c r="AI21" i="8" s="1"/>
  <c r="AI22" i="8" s="1"/>
  <c r="AI23" i="8" s="1"/>
  <c r="AI24" i="8" s="1"/>
  <c r="AI25" i="8" s="1"/>
  <c r="AI26" i="8" s="1"/>
  <c r="AI27" i="8" s="1"/>
  <c r="AI28" i="8" s="1"/>
  <c r="Y15" i="8"/>
  <c r="AG15" i="8"/>
  <c r="J15" i="8"/>
  <c r="R15" i="8"/>
  <c r="Z15" i="8"/>
  <c r="Z5" i="8"/>
  <c r="Z6" i="8" s="1"/>
  <c r="Z7" i="8" s="1"/>
  <c r="Z8" i="8" s="1"/>
  <c r="Z9" i="8" s="1"/>
  <c r="Z10" i="8" s="1"/>
  <c r="Z11" i="8" s="1"/>
  <c r="Z12" i="8" s="1"/>
  <c r="Z13" i="8" s="1"/>
  <c r="Z14" i="8" s="1"/>
  <c r="AH5" i="8"/>
  <c r="AH6" i="8" s="1"/>
  <c r="AH7" i="8" s="1"/>
  <c r="AH8" i="8" s="1"/>
  <c r="AH9" i="8" s="1"/>
  <c r="AH10" i="8" s="1"/>
  <c r="AH11" i="8" s="1"/>
  <c r="AH12" i="8" s="1"/>
  <c r="AH13" i="8" s="1"/>
  <c r="AH14" i="8" s="1"/>
  <c r="V28" i="8"/>
  <c r="V29" i="8"/>
  <c r="AF6" i="8"/>
  <c r="AF7" i="8" s="1"/>
  <c r="AF8" i="8" s="1"/>
  <c r="AF9" i="8" s="1"/>
  <c r="AF10" i="8" s="1"/>
  <c r="AF11" i="8" s="1"/>
  <c r="AF12" i="8" s="1"/>
  <c r="AF13" i="8" s="1"/>
  <c r="AF14" i="8" s="1"/>
  <c r="T15" i="8"/>
  <c r="T5" i="8"/>
  <c r="T6" i="8" s="1"/>
  <c r="T7" i="8" s="1"/>
  <c r="T8" i="8" s="1"/>
  <c r="T9" i="8" s="1"/>
  <c r="T10" i="8" s="1"/>
  <c r="T11" i="8" s="1"/>
  <c r="T12" i="8" s="1"/>
  <c r="T13" i="8" s="1"/>
  <c r="T14" i="8" s="1"/>
  <c r="AB5" i="8"/>
  <c r="AB6" i="8" s="1"/>
  <c r="AB7" i="8" s="1"/>
  <c r="AB8" i="8" s="1"/>
  <c r="AB9" i="8" s="1"/>
  <c r="AB10" i="8" s="1"/>
  <c r="AB11" i="8" s="1"/>
  <c r="AB12" i="8" s="1"/>
  <c r="AB13" i="8" s="1"/>
  <c r="AB14" i="8" s="1"/>
  <c r="AD21" i="8"/>
  <c r="AD22" i="8" s="1"/>
  <c r="AD23" i="8" s="1"/>
  <c r="AD24" i="8" s="1"/>
  <c r="AD25" i="8" s="1"/>
  <c r="AD26" i="8" s="1"/>
  <c r="AD27" i="8" s="1"/>
  <c r="AD28" i="8" s="1"/>
  <c r="AD29" i="8"/>
  <c r="K15" i="8"/>
  <c r="S15" i="8"/>
  <c r="AA15" i="8"/>
  <c r="AI15" i="8"/>
  <c r="AE15" i="8"/>
  <c r="E29" i="8"/>
  <c r="M29" i="8"/>
  <c r="U29" i="8"/>
  <c r="AC29" i="8"/>
  <c r="AK29" i="8"/>
  <c r="U15" i="8"/>
  <c r="V15" i="8"/>
  <c r="O29" i="8"/>
  <c r="W29" i="8"/>
  <c r="AE29" i="8"/>
  <c r="AD5" i="8"/>
  <c r="AD6" i="8" s="1"/>
  <c r="AD7" i="8" s="1"/>
  <c r="AD8" i="8" s="1"/>
  <c r="AD9" i="8" s="1"/>
  <c r="AD10" i="8" s="1"/>
  <c r="AD11" i="8" s="1"/>
  <c r="AD12" i="8" s="1"/>
  <c r="AD13" i="8" s="1"/>
  <c r="AD14" i="8" s="1"/>
  <c r="W15" i="8"/>
  <c r="G19" i="8"/>
  <c r="G20" i="8" s="1"/>
  <c r="G21" i="8" s="1"/>
  <c r="G22" i="8" s="1"/>
  <c r="G23" i="8" s="1"/>
  <c r="G24" i="8" s="1"/>
  <c r="G25" i="8" s="1"/>
  <c r="G26" i="8" s="1"/>
  <c r="G27" i="8" s="1"/>
  <c r="G28" i="8" s="1"/>
  <c r="W19" i="8"/>
  <c r="W20" i="8" s="1"/>
  <c r="W21" i="8" s="1"/>
  <c r="W22" i="8" s="1"/>
  <c r="W23" i="8" s="1"/>
  <c r="W24" i="8" s="1"/>
  <c r="W25" i="8" s="1"/>
  <c r="W26" i="8" s="1"/>
  <c r="W27" i="8" s="1"/>
  <c r="W28" i="8" s="1"/>
  <c r="AF29" i="8"/>
  <c r="X15" i="8"/>
  <c r="Q29" i="8"/>
  <c r="AG29" i="8"/>
  <c r="I19" i="8"/>
  <c r="I20" i="8" s="1"/>
  <c r="I21" i="8" s="1"/>
  <c r="I22" i="8" s="1"/>
  <c r="I23" i="8" s="1"/>
  <c r="I24" i="8" s="1"/>
  <c r="I25" i="8" s="1"/>
  <c r="I26" i="8" s="1"/>
  <c r="I27" i="8" s="1"/>
  <c r="I28" i="8" s="1"/>
  <c r="Y19" i="8"/>
  <c r="Y20" i="8" s="1"/>
  <c r="Y21" i="8" s="1"/>
  <c r="Y22" i="8" s="1"/>
  <c r="Y23" i="8" s="1"/>
  <c r="Y24" i="8" s="1"/>
  <c r="Y25" i="8" s="1"/>
  <c r="Y26" i="8" s="1"/>
  <c r="Y27" i="8" s="1"/>
  <c r="Y28" i="8" s="1"/>
  <c r="Z29" i="8"/>
  <c r="P19" i="8"/>
  <c r="P20" i="8" s="1"/>
  <c r="P21" i="8" s="1"/>
  <c r="P22" i="8" s="1"/>
  <c r="P23" i="8" s="1"/>
  <c r="P24" i="8" s="1"/>
  <c r="P25" i="8" s="1"/>
  <c r="P26" i="8" s="1"/>
  <c r="P27" i="8" s="1"/>
  <c r="P28" i="8" s="1"/>
  <c r="X19" i="8"/>
  <c r="X20" i="8" s="1"/>
  <c r="X21" i="8" s="1"/>
  <c r="X22" i="8" s="1"/>
  <c r="X23" i="8" s="1"/>
  <c r="X24" i="8" s="1"/>
  <c r="X25" i="8" s="1"/>
  <c r="X26" i="8" s="1"/>
  <c r="X27" i="8" s="1"/>
  <c r="X28" i="8" s="1"/>
  <c r="N20" i="8"/>
  <c r="N21" i="8" s="1"/>
  <c r="N22" i="8" s="1"/>
  <c r="N23" i="8" s="1"/>
  <c r="N24" i="8" s="1"/>
  <c r="N25" i="8" s="1"/>
  <c r="N26" i="8" s="1"/>
  <c r="N27" i="8" s="1"/>
  <c r="N28" i="8" s="1"/>
  <c r="AH29" i="8"/>
  <c r="D29" i="8"/>
  <c r="L29" i="8"/>
  <c r="T29" i="8"/>
  <c r="AB29" i="8"/>
  <c r="AJ29" i="8"/>
  <c r="Z19" i="8"/>
  <c r="Z20" i="8" s="1"/>
  <c r="Z21" i="8" s="1"/>
  <c r="Z22" i="8" s="1"/>
  <c r="Z23" i="8" s="1"/>
  <c r="Z24" i="8" s="1"/>
  <c r="Z25" i="8" s="1"/>
  <c r="Z26" i="8" s="1"/>
  <c r="Z27" i="8" s="1"/>
  <c r="Z28" i="8" s="1"/>
  <c r="D19" i="8"/>
  <c r="D20" i="8" s="1"/>
  <c r="D21" i="8" s="1"/>
  <c r="D22" i="8" s="1"/>
  <c r="D23" i="8" s="1"/>
  <c r="D24" i="8" s="1"/>
  <c r="D25" i="8" s="1"/>
  <c r="D26" i="8" s="1"/>
  <c r="D27" i="8" s="1"/>
  <c r="D28" i="8" s="1"/>
  <c r="L19" i="8"/>
  <c r="L20" i="8" s="1"/>
  <c r="L21" i="8" s="1"/>
  <c r="L22" i="8" s="1"/>
  <c r="L23" i="8" s="1"/>
  <c r="L24" i="8" s="1"/>
  <c r="L25" i="8" s="1"/>
  <c r="L26" i="8" s="1"/>
  <c r="L27" i="8" s="1"/>
  <c r="L28" i="8" s="1"/>
  <c r="T19" i="8"/>
  <c r="T20" i="8" s="1"/>
  <c r="T21" i="8" s="1"/>
  <c r="T22" i="8" s="1"/>
  <c r="T23" i="8" s="1"/>
  <c r="T24" i="8" s="1"/>
  <c r="T25" i="8" s="1"/>
  <c r="T26" i="8" s="1"/>
  <c r="T27" i="8" s="1"/>
  <c r="T28" i="8" s="1"/>
  <c r="AB19" i="8"/>
  <c r="AB20" i="8" s="1"/>
  <c r="AB21" i="8" s="1"/>
  <c r="AB22" i="8" s="1"/>
  <c r="AB23" i="8" s="1"/>
  <c r="AB24" i="8" s="1"/>
  <c r="AB25" i="8" s="1"/>
  <c r="AB26" i="8" s="1"/>
  <c r="AB27" i="8" s="1"/>
  <c r="AB28" i="8" s="1"/>
  <c r="AJ19" i="8"/>
  <c r="AJ20" i="8" s="1"/>
  <c r="AJ21" i="8" s="1"/>
  <c r="AJ22" i="8" s="1"/>
  <c r="AJ23" i="8" s="1"/>
  <c r="AJ24" i="8" s="1"/>
  <c r="AJ25" i="8" s="1"/>
  <c r="AJ26" i="8" s="1"/>
  <c r="AJ27" i="8" s="1"/>
  <c r="AJ28" i="8" s="1"/>
  <c r="G25" i="1" l="1"/>
  <c r="G41" i="1"/>
  <c r="A189" i="2"/>
  <c r="A187" i="2"/>
  <c r="A188" i="2" s="1"/>
  <c r="F96" i="2"/>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AA95" i="2"/>
  <c r="F29" i="4"/>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8" i="4"/>
  <c r="A93" i="2"/>
  <c r="A94" i="2" s="1"/>
  <c r="A95" i="2"/>
  <c r="A29" i="4"/>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8" i="4"/>
  <c r="G29" i="8"/>
  <c r="K29" i="8"/>
  <c r="H29" i="4"/>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8" i="4"/>
  <c r="Y29" i="8"/>
  <c r="P29" i="8"/>
  <c r="AD15" i="8"/>
  <c r="AH15" i="8"/>
  <c r="AI29" i="8"/>
  <c r="N29" i="8"/>
  <c r="X29" i="8"/>
  <c r="AB15" i="8"/>
  <c r="AC15" i="8"/>
  <c r="G29" i="4"/>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8" i="4"/>
  <c r="S29" i="8"/>
  <c r="I29" i="8"/>
  <c r="A142" i="2"/>
  <c r="A140" i="2"/>
  <c r="A141" i="2" s="1"/>
  <c r="G26" i="1" l="1"/>
  <c r="G42" i="1"/>
  <c r="F143" i="2"/>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AA189" i="2" s="1"/>
  <c r="AA142" i="2"/>
  <c r="G27" i="1" l="1"/>
  <c r="G44" i="1" s="1"/>
  <c r="G43" i="1"/>
  <c r="G28" i="1" l="1"/>
  <c r="G29" i="1" s="1"/>
  <c r="G45" i="1"/>
  <c r="G30" i="1"/>
  <c r="G31" i="1" s="1"/>
  <c r="G32" i="1" s="1"/>
  <c r="G33" i="1" s="1"/>
  <c r="G34" i="1" s="1"/>
  <c r="G35" i="1" s="1"/>
  <c r="G36" i="1" s="1"/>
  <c r="G37" i="1" s="1"/>
  <c r="G38" i="1" s="1"/>
  <c r="G39" i="1" s="1"/>
  <c r="G40" i="1" s="1"/>
  <c r="G4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M1" authorId="0" shapeId="0" xr:uid="{F350FD58-6673-46C0-ABE6-1E55F10694DB}">
      <text>
        <r>
          <rPr>
            <b/>
            <sz val="9"/>
            <color indexed="81"/>
            <rFont val="Segoe UI"/>
            <charset val="1"/>
          </rPr>
          <t>Lukas Jansen:</t>
        </r>
        <r>
          <rPr>
            <sz val="9"/>
            <color indexed="81"/>
            <rFont val="Segoe UI"/>
            <charset val="1"/>
          </rPr>
          <t xml:space="preserve">
taken from CAT. International shipping, aviation, LULUCF, Agri, Waste considered.</t>
        </r>
      </text>
    </comment>
    <comment ref="O1" authorId="0" shapeId="0" xr:uid="{70494C61-7B95-4D29-8DE5-B25EA2D2AC6C}">
      <text>
        <r>
          <rPr>
            <b/>
            <sz val="9"/>
            <color indexed="81"/>
            <rFont val="Segoe UI"/>
            <family val="2"/>
          </rPr>
          <t>Lukas Jansen:</t>
        </r>
        <r>
          <rPr>
            <sz val="9"/>
            <color indexed="81"/>
            <rFont val="Segoe UI"/>
            <family val="2"/>
          </rPr>
          <t xml:space="preserve">
-extra CtL emissions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34" authorId="0" shapeId="0" xr:uid="{00000000-0006-0000-0100-000001000000}">
      <text>
        <r>
          <rPr>
            <sz val="11"/>
            <color rgb="FF000000"/>
            <rFont val="Calibri"/>
            <family val="2"/>
            <charset val="1"/>
          </rPr>
          <t>Includes annualised capex</t>
        </r>
      </text>
    </comment>
    <comment ref="V81" authorId="0" shapeId="0" xr:uid="{00000000-0006-0000-0100-000002000000}">
      <text>
        <r>
          <rPr>
            <sz val="11"/>
            <color rgb="FF000000"/>
            <rFont val="Calibri"/>
            <family val="2"/>
            <charset val="1"/>
          </rPr>
          <t>Includes annualised capex</t>
        </r>
      </text>
    </comment>
    <comment ref="V128" authorId="0" shapeId="0" xr:uid="{00000000-0006-0000-0100-000003000000}">
      <text>
        <r>
          <rPr>
            <sz val="11"/>
            <color rgb="FF000000"/>
            <rFont val="Calibri"/>
            <family val="2"/>
            <charset val="1"/>
          </rPr>
          <t>Includes annualised capex</t>
        </r>
      </text>
    </comment>
    <comment ref="V175" authorId="0" shapeId="0" xr:uid="{00000000-0006-0000-0100-000004000000}">
      <text>
        <r>
          <rPr>
            <sz val="11"/>
            <color rgb="FF000000"/>
            <rFont val="Calibri"/>
            <family val="2"/>
            <charset val="1"/>
          </rPr>
          <t>Includes annualised capex</t>
        </r>
      </text>
    </comment>
    <comment ref="V269" authorId="0" shapeId="0" xr:uid="{548591F5-1697-444B-9151-3C56124A15BA}">
      <text>
        <r>
          <rPr>
            <sz val="11"/>
            <color rgb="FF000000"/>
            <rFont val="Calibri"/>
            <family val="2"/>
            <charset val="1"/>
          </rPr>
          <t>Includes annualised capex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147" authorId="0" shapeId="0" xr:uid="{00000000-0006-0000-02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J509" authorId="0" shapeId="0" xr:uid="{2B71CD95-19AA-451D-A1ED-92E10087DBE1}">
      <text>
        <r>
          <rPr>
            <b/>
            <sz val="9"/>
            <color indexed="81"/>
            <rFont val="Segoe UI"/>
            <family val="2"/>
          </rPr>
          <t>Lukas Jansen:</t>
        </r>
        <r>
          <rPr>
            <sz val="9"/>
            <color indexed="81"/>
            <rFont val="Segoe UI"/>
            <family val="2"/>
          </rPr>
          <t xml:space="preserve">
Existing: 3474</t>
        </r>
      </text>
    </comment>
    <comment ref="J518" authorId="0" shapeId="0" xr:uid="{F8DFBC92-404F-4F91-BE7D-5F8BAA34AE85}">
      <text>
        <r>
          <rPr>
            <b/>
            <sz val="9"/>
            <color indexed="81"/>
            <rFont val="Segoe UI"/>
            <family val="2"/>
          </rPr>
          <t>Lukas Jansen:</t>
        </r>
        <r>
          <rPr>
            <sz val="9"/>
            <color indexed="81"/>
            <rFont val="Segoe UI"/>
            <family val="2"/>
          </rPr>
          <t xml:space="preserve">
Existing: 3474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C1" authorId="0" shapeId="0" xr:uid="{5B2ECB87-023D-419E-A24A-98840F7E8D31}">
      <text>
        <r>
          <rPr>
            <b/>
            <sz val="9"/>
            <color indexed="81"/>
            <rFont val="Segoe UI"/>
            <charset val="1"/>
          </rPr>
          <t>Lukas Jansen:</t>
        </r>
        <r>
          <rPr>
            <sz val="9"/>
            <color indexed="81"/>
            <rFont val="Segoe UI"/>
            <charset val="1"/>
          </rPr>
          <t xml:space="preserve">
parameters for technologies added by prepare_and_solve_sector_network are defined in data/costs/...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tc={82CD938B-A61C-4FE6-B042-01B56ABE0522}</author>
  </authors>
  <commentList>
    <comment ref="G10" authorId="0" shapeId="0" xr:uid="{82CD938B-A61C-4FE6-B042-01B56ABE05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~5% of the anticipated market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B112" authorId="0" shapeId="0" xr:uid="{00000000-0006-0000-0A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 ref="AB215" authorId="0" shapeId="0" xr:uid="{00000000-0006-0000-0A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sharedStrings.xml><?xml version="1.0" encoding="utf-8"?>
<sst xmlns="http://schemas.openxmlformats.org/spreadsheetml/2006/main" count="28659" uniqueCount="754">
  <si>
    <t>wildcard</t>
  </si>
  <si>
    <t>simulation_years</t>
  </si>
  <si>
    <t>fixed_conventional</t>
  </si>
  <si>
    <t>fixed_renewables</t>
  </si>
  <si>
    <t>extendable_build_limits</t>
  </si>
  <si>
    <t>operational_limits</t>
  </si>
  <si>
    <t>outage_profiles</t>
  </si>
  <si>
    <t>projected_parameters</t>
  </si>
  <si>
    <t>extendable_parameters</t>
  </si>
  <si>
    <t>enable_linearised_UC</t>
  </si>
  <si>
    <t>val-LC-UNC</t>
  </si>
  <si>
    <t>2020,2025,2030,2035,2040,2045,2050</t>
  </si>
  <si>
    <t>LC-Retirement</t>
  </si>
  <si>
    <t>base</t>
  </si>
  <si>
    <t>unconstrained</t>
  </si>
  <si>
    <t>ambitions</t>
  </si>
  <si>
    <t>ambitions_2019</t>
  </si>
  <si>
    <t>val-LC-UNC-1</t>
  </si>
  <si>
    <t>2020,2022,2024,2026,2028,2030,2032,2034,2036,2038,2040,2042,2044,2046,2048,2050</t>
  </si>
  <si>
    <t>val-LC-UNC-2</t>
  </si>
  <si>
    <t>val-2Gt-UNC</t>
  </si>
  <si>
    <t>2Gt-Retirement</t>
  </si>
  <si>
    <t>val-2Gt-UNC-1</t>
  </si>
  <si>
    <t>2020,2021,2022,2023,2024,2025,2026,2027,2028,2029,2030,2031,2032,2033,2034,2035,2036,2037,2038,2039,2040,2045,2050</t>
  </si>
  <si>
    <t>val-2Gt-UNC-2</t>
  </si>
  <si>
    <t>val-LC-SMOOTH</t>
  </si>
  <si>
    <t>ambitions_LC_SMOOTH</t>
  </si>
  <si>
    <t>val-LC-SMOOTH-1</t>
  </si>
  <si>
    <t>val-LC-SMOOTH-2</t>
  </si>
  <si>
    <t>val-2Gt-SMOOTH</t>
  </si>
  <si>
    <t>2Gt</t>
  </si>
  <si>
    <t>ambitions_2Gt_SMOOTH</t>
  </si>
  <si>
    <t>val-2Gt-SMOOTH-1</t>
  </si>
  <si>
    <t>test1</t>
  </si>
  <si>
    <t>2020,2025</t>
  </si>
  <si>
    <t>grid-2040</t>
  </si>
  <si>
    <t>grid-expansion</t>
  </si>
  <si>
    <t>2025,2030,2035,2040</t>
  </si>
  <si>
    <t>grid-2030-2040</t>
  </si>
  <si>
    <t>2030,2040</t>
  </si>
  <si>
    <t>spd-test</t>
  </si>
  <si>
    <t>2023,2024,2026,2028,2030,2032,2034,2036,2038,2040,2042,2044</t>
  </si>
  <si>
    <t>Scenario</t>
  </si>
  <si>
    <t>Power Station Name</t>
  </si>
  <si>
    <t>Grouping</t>
  </si>
  <si>
    <t>Carrier</t>
  </si>
  <si>
    <t>Type</t>
  </si>
  <si>
    <t>Status</t>
  </si>
  <si>
    <t>Capacity (MW)</t>
  </si>
  <si>
    <t>Unit size (MW)</t>
  </si>
  <si>
    <t>Number units</t>
  </si>
  <si>
    <t>Commissioning Date</t>
  </si>
  <si>
    <t>Decommissioning Date</t>
  </si>
  <si>
    <t>Heat Rate (GJ/MWh)</t>
  </si>
  <si>
    <t>Fuel Price (R/GJ)</t>
  </si>
  <si>
    <t>Max Ramp Up (MW/min)</t>
  </si>
  <si>
    <t>Max Ramp Down (MW/min)</t>
  </si>
  <si>
    <t>Max Ramp Start Up (MW/min)</t>
  </si>
  <si>
    <t>Max Ramp Shut Down (MW/min)</t>
  </si>
  <si>
    <t>Min Stable Level (%)</t>
  </si>
  <si>
    <t>Min Up Time (h)</t>
  </si>
  <si>
    <t>Min Down Time (h)</t>
  </si>
  <si>
    <t>Variable O&amp;M Cost (R/MWh)</t>
  </si>
  <si>
    <t>Fixed O&amp;M Cost (R/kW/yr)</t>
  </si>
  <si>
    <t>Unit Start Up Cost (R)</t>
  </si>
  <si>
    <t>Start Up Cost (R)</t>
  </si>
  <si>
    <t>Shut Down Cost (R)</t>
  </si>
  <si>
    <t>PHS Efficiency (%)</t>
  </si>
  <si>
    <t>PHS Units</t>
  </si>
  <si>
    <t>PHS Load per unit (MW)</t>
  </si>
  <si>
    <t>PHS - Max Storage (GWh)</t>
  </si>
  <si>
    <t>Diesel Storage (Ml)</t>
  </si>
  <si>
    <t>Gas storage (MCM)</t>
  </si>
  <si>
    <t>GPS Latitude</t>
  </si>
  <si>
    <t>GPS Longitude</t>
  </si>
  <si>
    <t>Arnot*</t>
  </si>
  <si>
    <t>eskom</t>
  </si>
  <si>
    <t>coal</t>
  </si>
  <si>
    <t>Generator</t>
  </si>
  <si>
    <t>fixed</t>
  </si>
  <si>
    <t>-</t>
  </si>
  <si>
    <t>Arnot**</t>
  </si>
  <si>
    <t>Camden*</t>
  </si>
  <si>
    <t>Camden**</t>
  </si>
  <si>
    <t>Duvha*</t>
  </si>
  <si>
    <t>Duvha**</t>
  </si>
  <si>
    <t>Grootvlei*</t>
  </si>
  <si>
    <t>Grootvlei**</t>
  </si>
  <si>
    <t>Hendrina*</t>
  </si>
  <si>
    <t>Hendrina**</t>
  </si>
  <si>
    <t>Kendal*</t>
  </si>
  <si>
    <t>Kendal**</t>
  </si>
  <si>
    <t>Komati</t>
  </si>
  <si>
    <t>Kriel*</t>
  </si>
  <si>
    <t>Kriel**</t>
  </si>
  <si>
    <t>Kusile*</t>
  </si>
  <si>
    <t>beyond 2050</t>
  </si>
  <si>
    <t>Kusile**</t>
  </si>
  <si>
    <t>Kusile***</t>
  </si>
  <si>
    <t>Lethabo*</t>
  </si>
  <si>
    <t>Lethabo**</t>
  </si>
  <si>
    <t>Majuba*</t>
  </si>
  <si>
    <t>Majuba**</t>
  </si>
  <si>
    <t>Matimba*</t>
  </si>
  <si>
    <t>Matimba**</t>
  </si>
  <si>
    <t>Matla*</t>
  </si>
  <si>
    <t>Matla**</t>
  </si>
  <si>
    <t>Medupi*</t>
  </si>
  <si>
    <t>Medupi**</t>
  </si>
  <si>
    <t>Tutuka*</t>
  </si>
  <si>
    <t>Tutuka**</t>
  </si>
  <si>
    <t>Koeberg</t>
  </si>
  <si>
    <t>nuclear</t>
  </si>
  <si>
    <t>Drakensberg</t>
  </si>
  <si>
    <t>phs</t>
  </si>
  <si>
    <t>StorageUnit</t>
  </si>
  <si>
    <t>Ingula</t>
  </si>
  <si>
    <t>Palmiet</t>
  </si>
  <si>
    <t>Gariep</t>
  </si>
  <si>
    <t>hydro</t>
  </si>
  <si>
    <t>Vanderkloof</t>
  </si>
  <si>
    <t>Acacia</t>
  </si>
  <si>
    <t>ocgt_gas</t>
  </si>
  <si>
    <t>Ankerlig</t>
  </si>
  <si>
    <t>ocgt_diesel</t>
  </si>
  <si>
    <t>Gourikwa</t>
  </si>
  <si>
    <t>PortRex</t>
  </si>
  <si>
    <t>Kelvin</t>
  </si>
  <si>
    <t>IPP</t>
  </si>
  <si>
    <t>Sasol_coal</t>
  </si>
  <si>
    <t>Sasol</t>
  </si>
  <si>
    <t>Avon</t>
  </si>
  <si>
    <t>Dedisa</t>
  </si>
  <si>
    <t>Sasol_ice</t>
  </si>
  <si>
    <t>Sasol_ocgt</t>
  </si>
  <si>
    <t>Steenbras</t>
  </si>
  <si>
    <t>CoCT</t>
  </si>
  <si>
    <t>sasol_coal</t>
  </si>
  <si>
    <t>sasol_gas</t>
  </si>
  <si>
    <t>Model Key</t>
  </si>
  <si>
    <t>PV Mounting</t>
  </si>
  <si>
    <t>PV DC-AC Ratio</t>
  </si>
  <si>
    <t>Wind Hub Height</t>
  </si>
  <si>
    <t>CSP Storage Hours</t>
  </si>
  <si>
    <t>Aries Solar</t>
  </si>
  <si>
    <t>Aries</t>
  </si>
  <si>
    <t>BW1</t>
  </si>
  <si>
    <t>solar_pv</t>
  </si>
  <si>
    <t>Fixed Tilt</t>
  </si>
  <si>
    <t>De Aar Solar PV</t>
  </si>
  <si>
    <t>De_Aar</t>
  </si>
  <si>
    <t>Droogfontein Solar PV Project</t>
  </si>
  <si>
    <t>Droogfontein1</t>
  </si>
  <si>
    <t>Greefspan PV Power Plant1</t>
  </si>
  <si>
    <t>Greefspan1</t>
  </si>
  <si>
    <t>Single Axis</t>
  </si>
  <si>
    <t>Herbert PV Power Plant</t>
  </si>
  <si>
    <t>Herbert</t>
  </si>
  <si>
    <t>Kalkbult</t>
  </si>
  <si>
    <t>Kathu Solar Energy Facility</t>
  </si>
  <si>
    <t>Kathu</t>
  </si>
  <si>
    <t>Konkoonsies Solar</t>
  </si>
  <si>
    <t>Konkoonsies</t>
  </si>
  <si>
    <t>Lesedi Power Company</t>
  </si>
  <si>
    <t>Lesedi</t>
  </si>
  <si>
    <t>Letsatsi Power Company</t>
  </si>
  <si>
    <t>Letsatsi</t>
  </si>
  <si>
    <t>Mulilo Renewable Energy Solar PV De Aar</t>
  </si>
  <si>
    <t>Mulilo_De_ Aar</t>
  </si>
  <si>
    <t>Mulilo Renewable Energy Solar PV Prieska</t>
  </si>
  <si>
    <t>Mulilo_Prieska</t>
  </si>
  <si>
    <t>RustMo1 Solar Farm</t>
  </si>
  <si>
    <t>RustMo1</t>
  </si>
  <si>
    <t>SlimSun Swartland Solar Park</t>
  </si>
  <si>
    <t>SlimSun</t>
  </si>
  <si>
    <t>Solar Capital De Aar</t>
  </si>
  <si>
    <t>Solar_Capital</t>
  </si>
  <si>
    <t>Soutpan Solar Park</t>
  </si>
  <si>
    <t>Soutpan</t>
  </si>
  <si>
    <t>Touwsrivier Project</t>
  </si>
  <si>
    <t>Touwsrivier</t>
  </si>
  <si>
    <t>Witkop Solar Park</t>
  </si>
  <si>
    <t>Witkop</t>
  </si>
  <si>
    <t>Aurora</t>
  </si>
  <si>
    <t>BW2</t>
  </si>
  <si>
    <t>Boshoff Solar Park</t>
  </si>
  <si>
    <t>Boshoff</t>
  </si>
  <si>
    <t>Jasper Power Company</t>
  </si>
  <si>
    <t>Jasper</t>
  </si>
  <si>
    <t>Linde</t>
  </si>
  <si>
    <t>Project Dreunberg</t>
  </si>
  <si>
    <t>Dreunberg</t>
  </si>
  <si>
    <t>Sishen Solar Facility</t>
  </si>
  <si>
    <t>Sishen</t>
  </si>
  <si>
    <t>Solar Capital De Aar 3</t>
  </si>
  <si>
    <t>Solar_Capital2</t>
  </si>
  <si>
    <t>Upington Solar PV</t>
  </si>
  <si>
    <t>Upington</t>
  </si>
  <si>
    <t>Vredendal</t>
  </si>
  <si>
    <t>Adams Solar PV 2</t>
  </si>
  <si>
    <t>Adams</t>
  </si>
  <si>
    <t>BW3</t>
  </si>
  <si>
    <t>Electra Capital (Pty) Ltd</t>
  </si>
  <si>
    <t>Electra_Capital</t>
  </si>
  <si>
    <t>Mulilo Prieska PV</t>
  </si>
  <si>
    <t>Mulilo_Prieska2</t>
  </si>
  <si>
    <t>Mulilo Sonnedix Prieska PV</t>
  </si>
  <si>
    <t>Mulilo_Prieska3</t>
  </si>
  <si>
    <t>Pulida Solar Park</t>
  </si>
  <si>
    <t>Pulida</t>
  </si>
  <si>
    <t>Tom Burke Solar Park</t>
  </si>
  <si>
    <t>Tom_Burke</t>
  </si>
  <si>
    <t>Aggeneys Solar</t>
  </si>
  <si>
    <t>Aggeneys</t>
  </si>
  <si>
    <t>BW4</t>
  </si>
  <si>
    <t>Bokamoso</t>
  </si>
  <si>
    <t>De Wildt</t>
  </si>
  <si>
    <t>De_Wildt</t>
  </si>
  <si>
    <t>Droogfontein Solar Power</t>
  </si>
  <si>
    <t>Droogfontein2</t>
  </si>
  <si>
    <t>Dyasons Klip 1</t>
  </si>
  <si>
    <t>Dyasons_Klip1</t>
  </si>
  <si>
    <t>Dyasons Klip 2</t>
  </si>
  <si>
    <t>Dyasons_Klip2</t>
  </si>
  <si>
    <t>Greefspan PV Power Plant2</t>
  </si>
  <si>
    <t>Greefspan2</t>
  </si>
  <si>
    <t>Konkoonsies II Solar PV Facility</t>
  </si>
  <si>
    <t>Konkoonsies2</t>
  </si>
  <si>
    <t>Loeriesfontein Orange</t>
  </si>
  <si>
    <t>Loeriesfontein</t>
  </si>
  <si>
    <t>Sirius Solar PV Project One</t>
  </si>
  <si>
    <t>Sirius</t>
  </si>
  <si>
    <t>Waterloo Solar Park</t>
  </si>
  <si>
    <t>Waterloo</t>
  </si>
  <si>
    <t>Zeerust</t>
  </si>
  <si>
    <t>ignore</t>
  </si>
  <si>
    <t>Braklaagte Solar Facility</t>
  </si>
  <si>
    <t>Braklaagte</t>
  </si>
  <si>
    <t>BW5</t>
  </si>
  <si>
    <t>Du Plessis Dam Solar PV 1</t>
  </si>
  <si>
    <t>Du_Plessis</t>
  </si>
  <si>
    <t>Graspan Solar PV Project</t>
  </si>
  <si>
    <t>Graspan</t>
  </si>
  <si>
    <t>Grootfontein PV 1</t>
  </si>
  <si>
    <t>Grootfontein1</t>
  </si>
  <si>
    <t>Grootfontein PV 2</t>
  </si>
  <si>
    <t>Grootfontein2</t>
  </si>
  <si>
    <t>Grootfontein PV 3</t>
  </si>
  <si>
    <t>Grootfontein3</t>
  </si>
  <si>
    <t>Grootspruit Solar PV Project</t>
  </si>
  <si>
    <t>Grootspruit</t>
  </si>
  <si>
    <t>Kentani Solar Facility</t>
  </si>
  <si>
    <t>Kentani</t>
  </si>
  <si>
    <t>Klipfontein 2 Solar Facility</t>
  </si>
  <si>
    <t>Klipfontein2</t>
  </si>
  <si>
    <t>Klipfontein Solar Facility</t>
  </si>
  <si>
    <t>Klipfontein1</t>
  </si>
  <si>
    <t>Leliehoek Solar Facility</t>
  </si>
  <si>
    <t>Leliehoek</t>
  </si>
  <si>
    <t>Sannaspos Solar PV Project</t>
  </si>
  <si>
    <t>Sannaspos</t>
  </si>
  <si>
    <t>Sonoblomo Solar Facility</t>
  </si>
  <si>
    <t>Sonoblomo</t>
  </si>
  <si>
    <t>Boitumelo Solar Power Plant</t>
  </si>
  <si>
    <t>Boitumelo</t>
  </si>
  <si>
    <t>BW6</t>
  </si>
  <si>
    <t>Doornhoek PV</t>
  </si>
  <si>
    <t>Doornhoek</t>
  </si>
  <si>
    <t>Good Hope Solar Park</t>
  </si>
  <si>
    <t>Good_Hope</t>
  </si>
  <si>
    <t>Kutlwano Solar Power Plant</t>
  </si>
  <si>
    <t>Kutlwano</t>
  </si>
  <si>
    <t>Ngonyama Solar PV</t>
  </si>
  <si>
    <t>Ngonyama</t>
  </si>
  <si>
    <t>Virginia Solar Park</t>
  </si>
  <si>
    <t>Virginia</t>
  </si>
  <si>
    <t>Cookhouse Wind Farm</t>
  </si>
  <si>
    <t>Cookhouse</t>
  </si>
  <si>
    <t>wind</t>
  </si>
  <si>
    <t>Dassieklip Wind Energy Facility</t>
  </si>
  <si>
    <t>Dassieklip</t>
  </si>
  <si>
    <t>Umoya Energy Wind Farm</t>
  </si>
  <si>
    <t>Hopefield</t>
  </si>
  <si>
    <t>Jeffreys Bay Wind Farm</t>
  </si>
  <si>
    <t>Jeffreysbay</t>
  </si>
  <si>
    <t>Kouga Wind Farm</t>
  </si>
  <si>
    <t>Kouga</t>
  </si>
  <si>
    <t>Metrowind Van Stadens Wind Farm</t>
  </si>
  <si>
    <t>Metrowind</t>
  </si>
  <si>
    <t>Nobelsfontein Phase 1</t>
  </si>
  <si>
    <t>Noblesfontein</t>
  </si>
  <si>
    <t>Red Cap Gibson Bay</t>
  </si>
  <si>
    <t>Gibson_bay</t>
  </si>
  <si>
    <t>Eskom Sere</t>
  </si>
  <si>
    <t>Sere</t>
  </si>
  <si>
    <t>Amakhala Emoyeni</t>
  </si>
  <si>
    <t>Amakhala</t>
  </si>
  <si>
    <t>Aurora Wind Power</t>
  </si>
  <si>
    <t>Chaba Wind Farm</t>
  </si>
  <si>
    <t>Chaba</t>
  </si>
  <si>
    <t>Gouda Wind Project</t>
  </si>
  <si>
    <t>Gouda</t>
  </si>
  <si>
    <t>Grassridge Wind Farm</t>
  </si>
  <si>
    <t>Grassridge</t>
  </si>
  <si>
    <t>Tsitsikamma Community Wind Farm</t>
  </si>
  <si>
    <t>Tsitsikama</t>
  </si>
  <si>
    <t>Waainek Wind Farm</t>
  </si>
  <si>
    <t>Waainek</t>
  </si>
  <si>
    <t>Dorper Wind Farm</t>
  </si>
  <si>
    <t>Dorper</t>
  </si>
  <si>
    <t>Khobab Wind Farm</t>
  </si>
  <si>
    <t>Khobab</t>
  </si>
  <si>
    <t>Loeriesfontein 2 Wind Farm</t>
  </si>
  <si>
    <t>Loeriesfontein2</t>
  </si>
  <si>
    <t>Longyuan Mulilo De Aar Maanhaarberg Wind Energy Facility</t>
  </si>
  <si>
    <t>Mulilo_de_aar1</t>
  </si>
  <si>
    <t>Longyuan Mulilo Green Energy De Aar 2 North Wind Energy Facility</t>
  </si>
  <si>
    <t>Mulilo_de_aar2</t>
  </si>
  <si>
    <t>Nojoli Wind Farm</t>
  </si>
  <si>
    <t>Nojoli</t>
  </si>
  <si>
    <t>Noupoort Wind Farm</t>
  </si>
  <si>
    <t>Noupoort</t>
  </si>
  <si>
    <t>Copperton Windfarm</t>
  </si>
  <si>
    <t>Copperton</t>
  </si>
  <si>
    <t>Excelsior Wind Energy Facility</t>
  </si>
  <si>
    <t>Exelsior</t>
  </si>
  <si>
    <t>Garob Wind Farm</t>
  </si>
  <si>
    <t>Garob</t>
  </si>
  <si>
    <t>Golden Valley Wind</t>
  </si>
  <si>
    <t>Golden_valley</t>
  </si>
  <si>
    <t>Kangnas Wind Farm</t>
  </si>
  <si>
    <t>Kangnas</t>
  </si>
  <si>
    <t>The Karusa Wind Farm</t>
  </si>
  <si>
    <t>Karusa</t>
  </si>
  <si>
    <t>Nxuba Wind Farm</t>
  </si>
  <si>
    <t>Nxuba</t>
  </si>
  <si>
    <t>Oyster Bay Wind Farm</t>
  </si>
  <si>
    <t>Oyster_bay</t>
  </si>
  <si>
    <t>Perdekraal East Wind Farm</t>
  </si>
  <si>
    <t>Perdekraal_east</t>
  </si>
  <si>
    <t>Roggeveld Wind Farm</t>
  </si>
  <si>
    <t>Roggeveld</t>
  </si>
  <si>
    <t>Soetwater Wind Farm</t>
  </si>
  <si>
    <t>Soetwater</t>
  </si>
  <si>
    <t>Wesley Ciskei</t>
  </si>
  <si>
    <t>Wesley_ciskei</t>
  </si>
  <si>
    <t>Beaufort_west</t>
  </si>
  <si>
    <t>Brandvalley</t>
  </si>
  <si>
    <t>Coleskop</t>
  </si>
  <si>
    <t>Dwarsrug</t>
  </si>
  <si>
    <t>Phezukomoya</t>
  </si>
  <si>
    <t>Rietkloof</t>
  </si>
  <si>
    <t>Rietrug</t>
  </si>
  <si>
    <t>San_Kraal</t>
  </si>
  <si>
    <t>Sutherland</t>
  </si>
  <si>
    <t>Trakas</t>
  </si>
  <si>
    <t>Waaihoek</t>
  </si>
  <si>
    <t>Wolf</t>
  </si>
  <si>
    <t>Maralla</t>
  </si>
  <si>
    <t>Esizayo</t>
  </si>
  <si>
    <t>Nuweveld_north</t>
  </si>
  <si>
    <t>Nuweveld_west</t>
  </si>
  <si>
    <t>Nuweveld_east</t>
  </si>
  <si>
    <t>Komsberg_east</t>
  </si>
  <si>
    <t>Komsberg_west</t>
  </si>
  <si>
    <t>Loperberg</t>
  </si>
  <si>
    <t>Wolseley</t>
  </si>
  <si>
    <t>Haga_haga</t>
  </si>
  <si>
    <t>BW6fail</t>
  </si>
  <si>
    <t>Golden_valley2</t>
  </si>
  <si>
    <t>Malabar</t>
  </si>
  <si>
    <t>Jessa_M</t>
  </si>
  <si>
    <t>Jessa_Z</t>
  </si>
  <si>
    <t>Kwagga1</t>
  </si>
  <si>
    <t>Kwagga2</t>
  </si>
  <si>
    <t>Kwagga3</t>
  </si>
  <si>
    <t>Pienaarspoort1</t>
  </si>
  <si>
    <t>Ishwati_emoyeni</t>
  </si>
  <si>
    <t>Pienaarspoort2</t>
  </si>
  <si>
    <t>Great_kei</t>
  </si>
  <si>
    <t>Bayview</t>
  </si>
  <si>
    <t>Langhoogte</t>
  </si>
  <si>
    <t>Kaxu Solar One</t>
  </si>
  <si>
    <t>Kaxu</t>
  </si>
  <si>
    <t>solar_csp</t>
  </si>
  <si>
    <t>Khi Solar One</t>
  </si>
  <si>
    <t>Khi</t>
  </si>
  <si>
    <t>Bokpoort CSP project</t>
  </si>
  <si>
    <t>Bokpoort</t>
  </si>
  <si>
    <t>!XiNa Solar One</t>
  </si>
  <si>
    <t>!XiNa</t>
  </si>
  <si>
    <t>Karoshoek Solar One</t>
  </si>
  <si>
    <t>Karoshoek</t>
  </si>
  <si>
    <t>Kathu Solar Park</t>
  </si>
  <si>
    <t>BW3.5</t>
  </si>
  <si>
    <t>Redstone Solar Thermal Power Plant</t>
  </si>
  <si>
    <t>Redstone</t>
  </si>
  <si>
    <t>Neusberg Hydro Electrical Project</t>
  </si>
  <si>
    <t>Neusberg</t>
  </si>
  <si>
    <t>Stortemelk Hydro</t>
  </si>
  <si>
    <t>Stortemelk</t>
  </si>
  <si>
    <t>Kruisvallei Hydro</t>
  </si>
  <si>
    <t>Kruisvallei</t>
  </si>
  <si>
    <t>ColleyWobbles</t>
  </si>
  <si>
    <t>CahoraBassa</t>
  </si>
  <si>
    <t>hydro_import</t>
  </si>
  <si>
    <t>ENERGY Joburg Landfill Gas to Electircity Project</t>
  </si>
  <si>
    <t>Jhb_landfill</t>
  </si>
  <si>
    <t>bioenergy</t>
  </si>
  <si>
    <t>Mkuze</t>
  </si>
  <si>
    <t>Ngodwana Energy</t>
  </si>
  <si>
    <t>Ngodwana</t>
  </si>
  <si>
    <t>Mondi</t>
  </si>
  <si>
    <t>Sappi</t>
  </si>
  <si>
    <t>scenario</t>
  </si>
  <si>
    <t>supply regions</t>
  </si>
  <si>
    <t>location</t>
  </si>
  <si>
    <t>component</t>
  </si>
  <si>
    <t>carrier (MW)</t>
  </si>
  <si>
    <t>global</t>
  </si>
  <si>
    <t>unc</t>
  </si>
  <si>
    <t>ccgt_steam</t>
  </si>
  <si>
    <t>biomass</t>
  </si>
  <si>
    <t>battery</t>
  </si>
  <si>
    <t>11-supply</t>
  </si>
  <si>
    <t>Western Cape</t>
  </si>
  <si>
    <t>Northern Cape</t>
  </si>
  <si>
    <t>Eastern Cape</t>
  </si>
  <si>
    <t>Hydra Cluster</t>
  </si>
  <si>
    <t>Free State</t>
  </si>
  <si>
    <t>North West</t>
  </si>
  <si>
    <t>Gauteng</t>
  </si>
  <si>
    <t>Mpumalanga</t>
  </si>
  <si>
    <t>KwaZulu Natal</t>
  </si>
  <si>
    <t>Pelly</t>
  </si>
  <si>
    <t>Limpopo</t>
  </si>
  <si>
    <t>30-supply</t>
  </si>
  <si>
    <t>Bloemfontein</t>
  </si>
  <si>
    <t>Carletonville</t>
  </si>
  <si>
    <t>East London</t>
  </si>
  <si>
    <t>East Rand</t>
  </si>
  <si>
    <t>Empangeni</t>
  </si>
  <si>
    <t>Highveld South</t>
  </si>
  <si>
    <t>Johannesburg North</t>
  </si>
  <si>
    <t>Johannesburg South</t>
  </si>
  <si>
    <t>Karoo</t>
  </si>
  <si>
    <t>Kimberley</t>
  </si>
  <si>
    <t>Ladysmith</t>
  </si>
  <si>
    <t>Lephalale</t>
  </si>
  <si>
    <t>Lowveld</t>
  </si>
  <si>
    <t>Middelburg</t>
  </si>
  <si>
    <t>Namaqualand</t>
  </si>
  <si>
    <t>Newcastle</t>
  </si>
  <si>
    <t>Outeniqua</t>
  </si>
  <si>
    <t>Peninsula</t>
  </si>
  <si>
    <t>Phalaborwa</t>
  </si>
  <si>
    <t>Pinetown</t>
  </si>
  <si>
    <t>Polokwane</t>
  </si>
  <si>
    <t>Port Elizabeth</t>
  </si>
  <si>
    <t>Rustenburg</t>
  </si>
  <si>
    <t>Sasolburg</t>
  </si>
  <si>
    <t>Tshwane</t>
  </si>
  <si>
    <t>Vaal Triangle</t>
  </si>
  <si>
    <t>Welkom</t>
  </si>
  <si>
    <t>West Coast</t>
  </si>
  <si>
    <t>West Rand</t>
  </si>
  <si>
    <t>Witbank</t>
  </si>
  <si>
    <t>1-supply</t>
  </si>
  <si>
    <t>RSA</t>
  </si>
  <si>
    <t>parameter</t>
  </si>
  <si>
    <t>PHS</t>
  </si>
  <si>
    <t>carrier</t>
  </si>
  <si>
    <t>unit</t>
  </si>
  <si>
    <t>source</t>
  </si>
  <si>
    <t>co2_emissions</t>
  </si>
  <si>
    <t>tCO2/MWth</t>
  </si>
  <si>
    <t>https://www.eia.gov/environment/emissions/co2_vol_mass.php</t>
  </si>
  <si>
    <t>diesel</t>
  </si>
  <si>
    <t>gas</t>
  </si>
  <si>
    <t>discount_rate</t>
  </si>
  <si>
    <t>per unit</t>
  </si>
  <si>
    <t>solar_rooftop</t>
  </si>
  <si>
    <t>solar_utility</t>
  </si>
  <si>
    <t>heat_rate</t>
  </si>
  <si>
    <t>GJ/MWh</t>
  </si>
  <si>
    <t>efficiency</t>
  </si>
  <si>
    <t>ramp_limit_up</t>
  </si>
  <si>
    <t>%p_nom/h</t>
  </si>
  <si>
    <t>ramp_limit_down</t>
  </si>
  <si>
    <t>FOM</t>
  </si>
  <si>
    <t>ZAR/kWel</t>
  </si>
  <si>
    <t>%/year</t>
  </si>
  <si>
    <t>HVAC_overhead</t>
  </si>
  <si>
    <t>HVDC_inverter_pair</t>
  </si>
  <si>
    <t>HVDC_overhead</t>
  </si>
  <si>
    <t>HVDC_submarine</t>
  </si>
  <si>
    <t>fuel</t>
  </si>
  <si>
    <t>R/GJ</t>
  </si>
  <si>
    <t>investment</t>
  </si>
  <si>
    <t>ZAR/MW/km</t>
  </si>
  <si>
    <t>max_hours</t>
  </si>
  <si>
    <t>hours</t>
  </si>
  <si>
    <t>lifetime</t>
  </si>
  <si>
    <t>years</t>
  </si>
  <si>
    <t>ror</t>
  </si>
  <si>
    <t>VOM</t>
  </si>
  <si>
    <t>ZAR/MWhel</t>
  </si>
  <si>
    <t>EUR/MWhel</t>
  </si>
  <si>
    <t>ramp_limit_start_up</t>
  </si>
  <si>
    <t>ramp_limit_shut_down</t>
  </si>
  <si>
    <t>start_up_cost</t>
  </si>
  <si>
    <t>ZAR</t>
  </si>
  <si>
    <t>shut_down_cost</t>
  </si>
  <si>
    <t>min_stable_level</t>
  </si>
  <si>
    <t>%p_nom</t>
  </si>
  <si>
    <t>min_up_time</t>
  </si>
  <si>
    <t>h</t>
  </si>
  <si>
    <t>min_down_time</t>
  </si>
  <si>
    <t>bus</t>
  </si>
  <si>
    <t>tech_fuel</t>
  </si>
  <si>
    <t>type</t>
  </si>
  <si>
    <t>period</t>
  </si>
  <si>
    <t>incl_pu</t>
  </si>
  <si>
    <t>limit</t>
  </si>
  <si>
    <t>apply_to</t>
  </si>
  <si>
    <t>units</t>
  </si>
  <si>
    <t>output_energy</t>
  </si>
  <si>
    <t>year</t>
  </si>
  <si>
    <t>max</t>
  </si>
  <si>
    <t>PJ</t>
  </si>
  <si>
    <t>min</t>
  </si>
  <si>
    <t>TWh</t>
  </si>
  <si>
    <t>capacity_factor</t>
  </si>
  <si>
    <t>month</t>
  </si>
  <si>
    <t>%</t>
  </si>
  <si>
    <t>week</t>
  </si>
  <si>
    <t>all</t>
  </si>
  <si>
    <t>extendable</t>
  </si>
  <si>
    <t>hour</t>
  </si>
  <si>
    <t>fixed_generators</t>
  </si>
  <si>
    <t>extendable_generators</t>
  </si>
  <si>
    <t>Arnot</t>
  </si>
  <si>
    <t>Camden</t>
  </si>
  <si>
    <t>Duvha</t>
  </si>
  <si>
    <t>Grootvlei</t>
  </si>
  <si>
    <t>Hendrina</t>
  </si>
  <si>
    <t>Kendal</t>
  </si>
  <si>
    <t>Kriel</t>
  </si>
  <si>
    <t>Kusile</t>
  </si>
  <si>
    <t>Lethabo</t>
  </si>
  <si>
    <t>Majuba</t>
  </si>
  <si>
    <t>Matimba</t>
  </si>
  <si>
    <t>Matla</t>
  </si>
  <si>
    <t>Medupi</t>
  </si>
  <si>
    <t>Tutuka</t>
  </si>
  <si>
    <t>planned</t>
  </si>
  <si>
    <t>average</t>
  </si>
  <si>
    <t>std_dev_noise</t>
  </si>
  <si>
    <t>unplanned</t>
  </si>
  <si>
    <t>annual_demand</t>
  </si>
  <si>
    <t>TWh/yr</t>
  </si>
  <si>
    <t>calc_input</t>
  </si>
  <si>
    <t>Average existing coal fleet EAF</t>
  </si>
  <si>
    <t>Average fleet multiplier vs 2019</t>
  </si>
  <si>
    <t>Arnot_EAF</t>
  </si>
  <si>
    <t>%/yr</t>
  </si>
  <si>
    <t>Camden_EAF</t>
  </si>
  <si>
    <t>Duvha_EAF</t>
  </si>
  <si>
    <t>Grootvlei_EAF</t>
  </si>
  <si>
    <t>Hendrina_EAF</t>
  </si>
  <si>
    <t>Kendal_EAF</t>
  </si>
  <si>
    <t>Komati_EAF</t>
  </si>
  <si>
    <t>Kriel_EAF</t>
  </si>
  <si>
    <t>Kusile_EAF</t>
  </si>
  <si>
    <t>Lethabo_EAF</t>
  </si>
  <si>
    <t>Majuba_EAF</t>
  </si>
  <si>
    <t>Matimba_EAF</t>
  </si>
  <si>
    <t>Matla_EAF</t>
  </si>
  <si>
    <t>Medupi_EAF</t>
  </si>
  <si>
    <t>Tutuka_EAF</t>
  </si>
  <si>
    <t>Koeberg_EAF</t>
  </si>
  <si>
    <t>Sasol_coal_EAF</t>
  </si>
  <si>
    <t>Kelvin_EAF</t>
  </si>
  <si>
    <t>Sasol_ice_EAF</t>
  </si>
  <si>
    <t>Sasol_ocgt_EAF</t>
  </si>
  <si>
    <t>coal_extendable_EAF</t>
  </si>
  <si>
    <t>nuclear_extendable_EAF</t>
  </si>
  <si>
    <t>ocgt_diesel_extendable_EAF</t>
  </si>
  <si>
    <t>ccgt_steam_extendable_EAF</t>
  </si>
  <si>
    <t>spinning_reserves</t>
  </si>
  <si>
    <t>MW</t>
  </si>
  <si>
    <t>total_reserves</t>
  </si>
  <si>
    <t>reserve_margin_active</t>
  </si>
  <si>
    <t>TRUE/FALSE</t>
  </si>
  <si>
    <t>reserve_margin</t>
  </si>
  <si>
    <t>actual</t>
  </si>
  <si>
    <t>Acacia_EAF</t>
  </si>
  <si>
    <t>Ankerlig_EAF</t>
  </si>
  <si>
    <t>Avon_EAF</t>
  </si>
  <si>
    <t>Dedisa_EAF</t>
  </si>
  <si>
    <t xml:space="preserve">Port Rex </t>
  </si>
  <si>
    <t>Gourikwa_EAF</t>
  </si>
  <si>
    <t>Drakensberg_EAF</t>
  </si>
  <si>
    <t>Ingula_EAF</t>
  </si>
  <si>
    <t>Palmiet_EAF</t>
  </si>
  <si>
    <t>Gariep_EAF</t>
  </si>
  <si>
    <t>Vanderkloof_EAF</t>
  </si>
  <si>
    <t>Total generation_EAF</t>
  </si>
  <si>
    <t>csir_mtsao_low</t>
  </si>
  <si>
    <t>Resource Key</t>
  </si>
  <si>
    <t>Future Commissioning Date</t>
  </si>
  <si>
    <t>Tech</t>
  </si>
  <si>
    <t>PV dc-ac ratio</t>
  </si>
  <si>
    <t>Wind Hub-Height</t>
  </si>
  <si>
    <t>CSP Storage (hours)</t>
  </si>
  <si>
    <t>Existing</t>
  </si>
  <si>
    <t>Single axis</t>
  </si>
  <si>
    <t>Aries Solar Energy Facility</t>
  </si>
  <si>
    <t>Aurora_Rietvlei Solar Power</t>
  </si>
  <si>
    <t>Jeffreys</t>
  </si>
  <si>
    <t>Boikanyo Solar</t>
  </si>
  <si>
    <t>Boikanyo</t>
  </si>
  <si>
    <t>De Aar Solar Power</t>
  </si>
  <si>
    <t>Nobelsfontein</t>
  </si>
  <si>
    <t>Droogfontein Solar Power 1</t>
  </si>
  <si>
    <t>Droogfontein Solar Power 2</t>
  </si>
  <si>
    <t>Dyason's Klip 1</t>
  </si>
  <si>
    <t>Dyason's Klip 2</t>
  </si>
  <si>
    <t>Electra Capital</t>
  </si>
  <si>
    <t>Greefspan PV Power Plant 1</t>
  </si>
  <si>
    <t>Greefspan PV Power Plant 2</t>
  </si>
  <si>
    <t>Grootfontein PV1</t>
  </si>
  <si>
    <t>Grootfonetin1</t>
  </si>
  <si>
    <t>Grootfontein PV2</t>
  </si>
  <si>
    <t>Grootfontein PV3</t>
  </si>
  <si>
    <t>Umoya</t>
  </si>
  <si>
    <t>Konkoonsies Solar Energy Facility</t>
  </si>
  <si>
    <t>Matla A Bokone Solar</t>
  </si>
  <si>
    <t>Mulilo</t>
  </si>
  <si>
    <t>Tsitsikamma</t>
  </si>
  <si>
    <t>Paleisheuwel</t>
  </si>
  <si>
    <t>ENERGY</t>
  </si>
  <si>
    <t>Longyuan</t>
  </si>
  <si>
    <t>Planned</t>
  </si>
  <si>
    <t>REISA</t>
  </si>
  <si>
    <t>RustMo</t>
  </si>
  <si>
    <t>Red</t>
  </si>
  <si>
    <t>Under construction</t>
  </si>
  <si>
    <t>Slimsun Swartland Solar Park</t>
  </si>
  <si>
    <t>Slimsun</t>
  </si>
  <si>
    <t>Solar</t>
  </si>
  <si>
    <t>Solar Capital Orange</t>
  </si>
  <si>
    <t>Tom</t>
  </si>
  <si>
    <t>Excelsior</t>
  </si>
  <si>
    <t>Golden</t>
  </si>
  <si>
    <t>Upington Airport</t>
  </si>
  <si>
    <t>Oyster</t>
  </si>
  <si>
    <t>Perdekraal</t>
  </si>
  <si>
    <t>Vredendal Solar Park</t>
  </si>
  <si>
    <t>The</t>
  </si>
  <si>
    <t>Wesley</t>
  </si>
  <si>
    <t>Sasol SSF</t>
  </si>
  <si>
    <t>Sasol Infrach Engines</t>
  </si>
  <si>
    <t>Sasol OCGT</t>
  </si>
  <si>
    <t>COCT</t>
  </si>
  <si>
    <t>base_calc</t>
  </si>
  <si>
    <t>De</t>
  </si>
  <si>
    <t>Greefspan PV Power Plant</t>
  </si>
  <si>
    <t>Greefspan</t>
  </si>
  <si>
    <t>Droogfontein</t>
  </si>
  <si>
    <t>Dyason's</t>
  </si>
  <si>
    <t>2Gt-UNC</t>
  </si>
  <si>
    <t>2030</t>
  </si>
  <si>
    <t>JETP-IRP-based</t>
  </si>
  <si>
    <t>Link</t>
  </si>
  <si>
    <t>H2 Electrolysis</t>
  </si>
  <si>
    <t>JETP-large-based</t>
  </si>
  <si>
    <t>TDP2022</t>
  </si>
  <si>
    <t>csp</t>
  </si>
  <si>
    <t>Import</t>
  </si>
  <si>
    <t>landfil_gas</t>
  </si>
  <si>
    <t>eskom_plan</t>
  </si>
  <si>
    <t>coal_out_2040</t>
  </si>
  <si>
    <t>2040</t>
  </si>
  <si>
    <t>NZ-2030</t>
  </si>
  <si>
    <t>NZ-2040</t>
  </si>
  <si>
    <t>NZEE-2030</t>
  </si>
  <si>
    <t>NZEE-2040</t>
  </si>
  <si>
    <t>NZ-2050</t>
  </si>
  <si>
    <t>NZEE-2050</t>
  </si>
  <si>
    <t>2050</t>
  </si>
  <si>
    <t>projected_demands</t>
  </si>
  <si>
    <t>co2limit</t>
  </si>
  <si>
    <t>low</t>
  </si>
  <si>
    <t>high</t>
  </si>
  <si>
    <t>moderate</t>
  </si>
  <si>
    <t>ambitious</t>
  </si>
  <si>
    <t>Fischer-Tropsch</t>
  </si>
  <si>
    <t>export_price</t>
  </si>
  <si>
    <t>NH3</t>
  </si>
  <si>
    <t>H2</t>
  </si>
  <si>
    <t>GHCS</t>
  </si>
  <si>
    <t>attribute</t>
  </si>
  <si>
    <t>co2price</t>
  </si>
  <si>
    <t>load_shedding</t>
  </si>
  <si>
    <t>value</t>
  </si>
  <si>
    <t>export_volume</t>
  </si>
  <si>
    <t>CP-2030</t>
  </si>
  <si>
    <t>CP-2040</t>
  </si>
  <si>
    <t>CP-2050</t>
  </si>
  <si>
    <t>unc_res</t>
  </si>
  <si>
    <t>CPEE-2030</t>
  </si>
  <si>
    <t>CPEE-2050</t>
  </si>
  <si>
    <t>CP-ieaco2price-2030</t>
  </si>
  <si>
    <t>CP-ieaco2price-2050</t>
  </si>
  <si>
    <t>Existing-2023</t>
  </si>
  <si>
    <t>2023</t>
  </si>
  <si>
    <t>USD2023/MWh</t>
  </si>
  <si>
    <t>default</t>
  </si>
  <si>
    <t>meridian2020</t>
  </si>
  <si>
    <t>Meridian 2020</t>
  </si>
  <si>
    <t>Meridian 2020, ZAR2023</t>
  </si>
  <si>
    <t>EPRI 2021</t>
  </si>
  <si>
    <t>Meridian 2020 (ZAR2023)</t>
  </si>
  <si>
    <t>own assumption based on WEO2023 &amp; IRP2019</t>
  </si>
  <si>
    <t>IRP 2023</t>
  </si>
  <si>
    <t>OCGT</t>
  </si>
  <si>
    <t xml:space="preserve"> </t>
  </si>
  <si>
    <t>ZAR2023/MWh</t>
  </si>
  <si>
    <t>Mt_H2</t>
  </si>
  <si>
    <t>Mt_NH3</t>
  </si>
  <si>
    <t>projected_exports</t>
  </si>
  <si>
    <t>NA</t>
  </si>
  <si>
    <t>export_volume_Mt</t>
  </si>
  <si>
    <t>USD2023/t</t>
  </si>
  <si>
    <t>NZEE-freeH2-2050</t>
  </si>
  <si>
    <t>unc_res_h2</t>
  </si>
  <si>
    <t>CP-GWC-2030</t>
  </si>
  <si>
    <t>TDP2022_GWC</t>
  </si>
  <si>
    <t>CP-GWC-2040</t>
  </si>
  <si>
    <t>CP-GWC-2050</t>
  </si>
  <si>
    <t>NZ-GWC-2030</t>
  </si>
  <si>
    <t>NZ-GWC-2040</t>
  </si>
  <si>
    <t>NZ-GWC-2050</t>
  </si>
  <si>
    <t>NZEE-GWC-2030</t>
  </si>
  <si>
    <t>unc_res_GWC</t>
  </si>
  <si>
    <t>NZEE-GWC-2040</t>
  </si>
  <si>
    <t>NZEE-GWC-2050</t>
  </si>
  <si>
    <t>co2_offset</t>
  </si>
  <si>
    <t>NZEE-35MtCO2-2050</t>
  </si>
  <si>
    <t>NZ-35MtCO2-2050</t>
  </si>
  <si>
    <t>NZ-65MtCO2-2050</t>
  </si>
  <si>
    <t>NZEE-65MtCO2-2050</t>
  </si>
  <si>
    <t>unc_res-FT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</si>
</sst>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
    <numFmt numFmtId="166" formatCode="&quot;TRUE&quot;;&quot;TRUE&quot;;&quot;FALSE&quot;"/>
    <numFmt numFmtId="167" formatCode="#.0%"/>
    <numFmt numFmtId="168" formatCode="#"/>
    <numFmt numFmtId="169" formatCode="0.0"/>
  </numFmts>
  <fonts count="19" x14ac:knownFonts="1">
    <font>
      <sz val="11"/>
      <color rgb="FF000000"/>
      <name val="Calibri"/>
      <family val="2"/>
      <charset val="1"/>
    </font>
    <font>
      <sz val="10"/>
      <color rgb="FF236194"/>
      <name val="Calibri"/>
      <family val="2"/>
      <charset val="1"/>
    </font>
    <font>
      <b/>
      <sz val="13"/>
      <color rgb="FF1F497D"/>
      <name val="Calibri"/>
      <family val="2"/>
      <charset val="1"/>
    </font>
    <font>
      <sz val="11"/>
      <color rgb="FF3F3F76"/>
      <name val="Calibri"/>
      <family val="2"/>
      <charset val="1"/>
    </font>
    <font>
      <b/>
      <sz val="12"/>
      <color rgb="FF3F3F76"/>
      <name val="Calibri"/>
      <family val="2"/>
      <charset val="1"/>
    </font>
    <font>
      <b/>
      <sz val="11"/>
      <color rgb="FF3F3F3F"/>
      <name val="Calibri"/>
      <family val="2"/>
      <charset val="1"/>
    </font>
    <font>
      <b/>
      <sz val="11"/>
      <color rgb="FF3F3F76"/>
      <name val="Calibri"/>
      <family val="2"/>
      <charset val="1"/>
    </font>
    <font>
      <sz val="11"/>
      <color rgb="FF44546A"/>
      <name val="Calibri"/>
      <family val="2"/>
      <charset val="1"/>
    </font>
    <font>
      <sz val="12"/>
      <color rgb="FF3F3F76"/>
      <name val="Calibri"/>
      <family val="2"/>
      <charset val="1"/>
    </font>
    <font>
      <sz val="11"/>
      <color rgb="FF000000"/>
      <name val="Calibri"/>
      <family val="2"/>
      <charset val="1"/>
    </font>
    <font>
      <sz val="11"/>
      <color rgb="FF3F3F76"/>
      <name val="Calibri"/>
      <family val="2"/>
      <scheme val="minor"/>
    </font>
    <font>
      <sz val="12"/>
      <color rgb="FFABB2BF"/>
      <name val="Segoe UI"/>
      <family val="2"/>
    </font>
    <font>
      <b/>
      <sz val="11"/>
      <color rgb="FF3F3F3F"/>
      <name val="Calibri"/>
      <family val="2"/>
      <scheme val="minor"/>
    </font>
    <font>
      <sz val="9"/>
      <color indexed="81"/>
      <name val="Segoe UI"/>
      <family val="2"/>
    </font>
    <font>
      <b/>
      <sz val="9"/>
      <color indexed="81"/>
      <name val="Segoe UI"/>
      <family val="2"/>
    </font>
    <font>
      <b/>
      <sz val="13"/>
      <color theme="0"/>
      <name val="Calibri"/>
      <family val="2"/>
    </font>
    <font>
      <b/>
      <sz val="11"/>
      <name val="Calibri"/>
      <family val="2"/>
      <scheme val="minor"/>
    </font>
    <font>
      <sz val="9"/>
      <color indexed="81"/>
      <name val="Segoe UI"/>
      <charset val="1"/>
    </font>
    <font>
      <b/>
      <sz val="9"/>
      <color indexed="81"/>
      <name val="Segoe UI"/>
      <charset val="1"/>
    </font>
  </fonts>
  <fills count="31">
    <fill>
      <patternFill patternType="none"/>
    </fill>
    <fill>
      <patternFill patternType="gray125"/>
    </fill>
    <fill>
      <patternFill patternType="solid">
        <fgColor rgb="FFFFFFC5"/>
        <bgColor rgb="FFFFF2CC"/>
      </patternFill>
    </fill>
    <fill>
      <patternFill patternType="solid">
        <fgColor rgb="FFFFCC99"/>
        <bgColor rgb="FFFFCCCC"/>
      </patternFill>
    </fill>
    <fill>
      <patternFill patternType="solid">
        <fgColor rgb="FFF2F2F2"/>
        <bgColor rgb="FFEEEEEE"/>
      </patternFill>
    </fill>
    <fill>
      <patternFill patternType="solid">
        <fgColor rgb="FFDCE6F2"/>
        <bgColor rgb="FFE8EAF6"/>
      </patternFill>
    </fill>
    <fill>
      <patternFill patternType="solid">
        <fgColor rgb="FFDDDDDD"/>
        <bgColor rgb="FFDCE6F2"/>
      </patternFill>
    </fill>
    <fill>
      <patternFill patternType="solid">
        <fgColor rgb="FFFFFFFF"/>
        <bgColor rgb="FFF2F2F2"/>
      </patternFill>
    </fill>
    <fill>
      <patternFill patternType="solid">
        <fgColor rgb="FFC6D9F1"/>
        <bgColor rgb="FFDDDDDD"/>
      </patternFill>
    </fill>
    <fill>
      <patternFill patternType="solid">
        <fgColor rgb="FFEEEEEE"/>
        <bgColor rgb="FFF2F2F2"/>
      </patternFill>
    </fill>
    <fill>
      <patternFill patternType="solid">
        <fgColor rgb="FFE2F0D9"/>
        <bgColor rgb="FFEEEEEE"/>
      </patternFill>
    </fill>
    <fill>
      <patternFill patternType="solid">
        <fgColor rgb="FFB4C7E7"/>
        <bgColor rgb="FFA7C0DE"/>
      </patternFill>
    </fill>
    <fill>
      <patternFill patternType="solid">
        <fgColor rgb="FFFFF2CC"/>
        <bgColor rgb="FFFFFFC5"/>
      </patternFill>
    </fill>
    <fill>
      <patternFill patternType="solid">
        <fgColor rgb="FFF7D1D5"/>
        <bgColor rgb="FFFFCCCC"/>
      </patternFill>
    </fill>
    <fill>
      <patternFill patternType="solid">
        <fgColor rgb="FFE8EAF6"/>
        <bgColor rgb="FFEEEEEE"/>
      </patternFill>
    </fill>
    <fill>
      <patternFill patternType="solid">
        <fgColor rgb="FFFFEBEE"/>
        <bgColor rgb="FFF2F2F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CC99"/>
        <bgColor rgb="FFF7D1D5"/>
      </patternFill>
    </fill>
    <fill>
      <patternFill patternType="solid">
        <fgColor rgb="FFF2F2F2"/>
      </patternFill>
    </fill>
    <fill>
      <patternFill patternType="solid">
        <fgColor theme="0" tint="-4.9989318521683403E-2"/>
        <bgColor rgb="FFEEEEEE"/>
      </patternFill>
    </fill>
    <fill>
      <patternFill patternType="solid">
        <fgColor theme="0" tint="-4.9989318521683403E-2"/>
        <bgColor rgb="FFF2F2F2"/>
      </patternFill>
    </fill>
    <fill>
      <patternFill patternType="solid">
        <fgColor rgb="FFFFFFCC"/>
      </patternFill>
    </fill>
  </fills>
  <borders count="45">
    <border>
      <left/>
      <right/>
      <top/>
      <bottom/>
      <diagonal/>
    </border>
    <border>
      <left style="thin">
        <color rgb="FF595959"/>
      </left>
      <right style="thin">
        <color rgb="FF595959"/>
      </right>
      <top style="thin">
        <color rgb="FF595959"/>
      </top>
      <bottom style="thin">
        <color rgb="FF595959"/>
      </bottom>
      <diagonal/>
    </border>
    <border>
      <left/>
      <right/>
      <top/>
      <bottom style="thick">
        <color rgb="FFA7C0D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rgb="FF7F7F7F"/>
      </left>
      <right style="thin">
        <color rgb="FF7F7F7F"/>
      </right>
      <top/>
      <bottom/>
      <diagonal/>
    </border>
    <border>
      <left style="medium">
        <color auto="1"/>
      </left>
      <right style="thin">
        <color rgb="FF3F3F3F"/>
      </right>
      <top style="medium">
        <color auto="1"/>
      </top>
      <bottom/>
      <diagonal/>
    </border>
    <border>
      <left/>
      <right style="thin">
        <color rgb="FF3F3F3F"/>
      </right>
      <top style="medium">
        <color auto="1"/>
      </top>
      <bottom/>
      <diagonal/>
    </border>
    <border>
      <left style="thin">
        <color rgb="FF3F3F3F"/>
      </left>
      <right style="thin">
        <color rgb="FF3F3F3F"/>
      </right>
      <top style="medium">
        <color auto="1"/>
      </top>
      <bottom/>
      <diagonal/>
    </border>
    <border>
      <left style="thin">
        <color rgb="FF3F3F3F"/>
      </left>
      <right style="medium">
        <color auto="1"/>
      </right>
      <top style="medium">
        <color auto="1"/>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hair">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rgb="FF7F7F7F"/>
      </left>
      <right/>
      <top style="medium">
        <color auto="1"/>
      </top>
      <bottom style="thin">
        <color rgb="FF7F7F7F"/>
      </bottom>
      <diagonal/>
    </border>
    <border>
      <left/>
      <right style="thin">
        <color auto="1"/>
      </right>
      <top style="medium">
        <color auto="1"/>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diagonal/>
    </border>
    <border>
      <left style="thin">
        <color rgb="FF3F3F3F"/>
      </left>
      <right/>
      <top style="thin">
        <color rgb="FF3F3F3F"/>
      </top>
      <bottom/>
      <diagonal/>
    </border>
  </borders>
  <cellStyleXfs count="9">
    <xf numFmtId="0" fontId="0" fillId="0" borderId="0"/>
    <xf numFmtId="9" fontId="9" fillId="0" borderId="0" applyBorder="0" applyProtection="0"/>
    <xf numFmtId="0" fontId="1" fillId="2" borderId="1">
      <protection locked="0"/>
    </xf>
    <xf numFmtId="0" fontId="2" fillId="0" borderId="2" applyProtection="0"/>
    <xf numFmtId="0" fontId="3" fillId="3" borderId="3" applyProtection="0"/>
    <xf numFmtId="0" fontId="5" fillId="4" borderId="4" applyProtection="0"/>
    <xf numFmtId="0" fontId="3" fillId="26" borderId="3" applyProtection="0"/>
    <xf numFmtId="0" fontId="12" fillId="27" borderId="4" applyNumberFormat="0" applyAlignment="0" applyProtection="0"/>
    <xf numFmtId="0" fontId="9" fillId="30" borderId="40" applyNumberFormat="0" applyFont="0" applyAlignment="0" applyProtection="0"/>
  </cellStyleXfs>
  <cellXfs count="258">
    <xf numFmtId="0" fontId="0" fillId="0" borderId="0" xfId="0"/>
    <xf numFmtId="0" fontId="0" fillId="0" borderId="0" xfId="0" applyAlignment="1">
      <alignment horizontal="left"/>
    </xf>
    <xf numFmtId="0" fontId="2" fillId="0" borderId="0" xfId="3" applyBorder="1" applyAlignment="1" applyProtection="1">
      <alignment horizontal="left" vertical="center" wrapText="1"/>
    </xf>
    <xf numFmtId="0" fontId="2" fillId="0" borderId="0" xfId="3" applyBorder="1" applyAlignment="1" applyProtection="1">
      <alignment horizontal="right" vertical="center" wrapText="1"/>
    </xf>
    <xf numFmtId="0" fontId="3" fillId="3" borderId="3" xfId="4" applyAlignment="1" applyProtection="1">
      <alignment vertical="center"/>
    </xf>
    <xf numFmtId="0" fontId="0" fillId="5" borderId="5" xfId="0" applyFill="1" applyBorder="1" applyAlignment="1">
      <alignment horizontal="right" vertical="center"/>
    </xf>
    <xf numFmtId="0" fontId="0" fillId="6" borderId="5" xfId="0" applyFill="1" applyBorder="1" applyAlignment="1">
      <alignment horizontal="right" vertical="center"/>
    </xf>
    <xf numFmtId="0" fontId="0" fillId="0" borderId="0" xfId="0" applyAlignment="1">
      <alignment horizontal="right"/>
    </xf>
    <xf numFmtId="0" fontId="0" fillId="0" borderId="0" xfId="0" applyAlignment="1">
      <alignment horizontal="center"/>
    </xf>
    <xf numFmtId="0" fontId="2" fillId="7" borderId="0" xfId="3" applyFill="1" applyBorder="1" applyAlignment="1" applyProtection="1">
      <alignment horizontal="right" vertical="center" wrapText="1"/>
    </xf>
    <xf numFmtId="0" fontId="2" fillId="0" borderId="6" xfId="3" applyBorder="1" applyAlignment="1" applyProtection="1">
      <alignment horizontal="right" vertical="center" wrapText="1"/>
    </xf>
    <xf numFmtId="0" fontId="0" fillId="0" borderId="0" xfId="0" applyAlignment="1">
      <alignment vertical="center"/>
    </xf>
    <xf numFmtId="0" fontId="0" fillId="0" borderId="0" xfId="0" applyAlignment="1">
      <alignment horizontal="right" vertical="center"/>
    </xf>
    <xf numFmtId="0" fontId="0" fillId="0" borderId="0" xfId="0" applyAlignment="1">
      <alignment wrapText="1"/>
    </xf>
    <xf numFmtId="0" fontId="0" fillId="8" borderId="7" xfId="0" applyFill="1" applyBorder="1"/>
    <xf numFmtId="0" fontId="3" fillId="3" borderId="8" xfId="4" applyBorder="1" applyProtection="1"/>
    <xf numFmtId="0" fontId="3" fillId="3" borderId="0" xfId="4" applyBorder="1" applyProtection="1"/>
    <xf numFmtId="0" fontId="0" fillId="4" borderId="8" xfId="0" applyFill="1" applyBorder="1" applyAlignment="1">
      <alignment horizontal="right"/>
    </xf>
    <xf numFmtId="1" fontId="0" fillId="4" borderId="8" xfId="0" applyNumberFormat="1" applyFill="1" applyBorder="1" applyAlignment="1">
      <alignment horizontal="right"/>
    </xf>
    <xf numFmtId="0" fontId="0" fillId="4" borderId="9" xfId="0" applyFill="1" applyBorder="1" applyAlignment="1">
      <alignment horizontal="right"/>
    </xf>
    <xf numFmtId="9" fontId="9" fillId="0" borderId="0" xfId="1" applyBorder="1" applyAlignment="1" applyProtection="1">
      <alignment vertical="center"/>
    </xf>
    <xf numFmtId="0" fontId="0" fillId="8" borderId="10" xfId="0" applyFill="1" applyBorder="1"/>
    <xf numFmtId="0" fontId="0" fillId="4" borderId="0" xfId="0" applyFill="1" applyAlignment="1">
      <alignment horizontal="right"/>
    </xf>
    <xf numFmtId="1" fontId="0" fillId="4" borderId="0" xfId="0" applyNumberFormat="1" applyFill="1" applyAlignment="1">
      <alignment horizontal="right"/>
    </xf>
    <xf numFmtId="0" fontId="0" fillId="4" borderId="11" xfId="0" applyFill="1" applyBorder="1" applyAlignment="1">
      <alignment horizontal="right"/>
    </xf>
    <xf numFmtId="0" fontId="0" fillId="7" borderId="0" xfId="0" applyFill="1" applyAlignment="1">
      <alignment horizontal="right"/>
    </xf>
    <xf numFmtId="0" fontId="0" fillId="7" borderId="11" xfId="0" applyFill="1" applyBorder="1" applyAlignment="1">
      <alignment horizontal="right"/>
    </xf>
    <xf numFmtId="0" fontId="0" fillId="9" borderId="0" xfId="0" applyFill="1" applyAlignment="1">
      <alignment horizontal="right"/>
    </xf>
    <xf numFmtId="0" fontId="0" fillId="9" borderId="11" xfId="0" applyFill="1" applyBorder="1" applyAlignment="1">
      <alignment horizontal="right"/>
    </xf>
    <xf numFmtId="0" fontId="0" fillId="0" borderId="11" xfId="0" applyBorder="1" applyAlignment="1">
      <alignment horizontal="right"/>
    </xf>
    <xf numFmtId="0" fontId="0" fillId="8" borderId="12" xfId="0" applyFill="1" applyBorder="1"/>
    <xf numFmtId="0" fontId="3" fillId="3" borderId="5" xfId="4" applyBorder="1" applyProtection="1"/>
    <xf numFmtId="1" fontId="0" fillId="0" borderId="0" xfId="0" applyNumberFormat="1" applyAlignment="1">
      <alignment horizontal="right"/>
    </xf>
    <xf numFmtId="0" fontId="0" fillId="4" borderId="5" xfId="0" applyFill="1" applyBorder="1" applyAlignment="1">
      <alignment horizontal="right"/>
    </xf>
    <xf numFmtId="0" fontId="0" fillId="4" borderId="6" xfId="0" applyFill="1" applyBorder="1" applyAlignment="1">
      <alignment horizontal="right"/>
    </xf>
    <xf numFmtId="0" fontId="0" fillId="5" borderId="10" xfId="0" applyFill="1" applyBorder="1"/>
    <xf numFmtId="0" fontId="3" fillId="3" borderId="3" xfId="4" applyProtection="1"/>
    <xf numFmtId="0" fontId="3" fillId="3" borderId="3" xfId="4" applyAlignment="1" applyProtection="1">
      <alignment horizontal="right"/>
    </xf>
    <xf numFmtId="0" fontId="3" fillId="3" borderId="13" xfId="4" applyBorder="1" applyProtection="1"/>
    <xf numFmtId="0" fontId="4" fillId="5" borderId="14" xfId="5" applyFont="1" applyFill="1" applyBorder="1" applyAlignment="1" applyProtection="1">
      <alignment horizontal="right"/>
    </xf>
    <xf numFmtId="0" fontId="4" fillId="5" borderId="15" xfId="5" applyFont="1" applyFill="1" applyBorder="1" applyAlignment="1" applyProtection="1">
      <alignment horizontal="right"/>
    </xf>
    <xf numFmtId="0" fontId="6" fillId="5" borderId="16" xfId="5" applyFont="1" applyFill="1" applyBorder="1" applyAlignment="1" applyProtection="1">
      <alignment horizontal="right"/>
    </xf>
    <xf numFmtId="0" fontId="4" fillId="5" borderId="16" xfId="5" applyFont="1" applyFill="1" applyBorder="1" applyAlignment="1" applyProtection="1">
      <alignment horizontal="right"/>
    </xf>
    <xf numFmtId="0" fontId="4" fillId="5" borderId="17" xfId="5" applyFont="1" applyFill="1" applyBorder="1" applyAlignment="1" applyProtection="1">
      <alignment horizontal="right"/>
    </xf>
    <xf numFmtId="0" fontId="0" fillId="5" borderId="18" xfId="0" applyFill="1" applyBorder="1"/>
    <xf numFmtId="0" fontId="3" fillId="10" borderId="19" xfId="4" applyFill="1" applyBorder="1" applyAlignment="1" applyProtection="1">
      <alignment horizontal="right"/>
    </xf>
    <xf numFmtId="0" fontId="7" fillId="4" borderId="20" xfId="0" applyFont="1" applyFill="1" applyBorder="1" applyAlignment="1">
      <alignment horizontal="right"/>
    </xf>
    <xf numFmtId="0" fontId="3" fillId="3" borderId="19" xfId="4" applyBorder="1" applyAlignment="1" applyProtection="1">
      <alignment horizontal="right"/>
    </xf>
    <xf numFmtId="0" fontId="8" fillId="0" borderId="19" xfId="0" applyFont="1" applyBorder="1" applyAlignment="1">
      <alignment horizontal="right"/>
    </xf>
    <xf numFmtId="0" fontId="8" fillId="0" borderId="20" xfId="0" applyFont="1" applyBorder="1" applyAlignment="1">
      <alignment horizontal="right"/>
    </xf>
    <xf numFmtId="0" fontId="8" fillId="0" borderId="21" xfId="0" applyFont="1" applyBorder="1" applyAlignment="1">
      <alignment horizontal="right"/>
    </xf>
    <xf numFmtId="0" fontId="3" fillId="10" borderId="0" xfId="4" applyFill="1" applyBorder="1" applyAlignment="1" applyProtection="1">
      <alignment horizontal="right"/>
    </xf>
    <xf numFmtId="0" fontId="7" fillId="4" borderId="18" xfId="0" applyFont="1" applyFill="1" applyBorder="1" applyAlignment="1">
      <alignment horizontal="right"/>
    </xf>
    <xf numFmtId="0" fontId="3" fillId="3" borderId="0" xfId="4" applyBorder="1" applyAlignment="1" applyProtection="1">
      <alignment horizontal="right"/>
    </xf>
    <xf numFmtId="0" fontId="8" fillId="0" borderId="0" xfId="0" applyFont="1" applyAlignment="1">
      <alignment horizontal="right"/>
    </xf>
    <xf numFmtId="0" fontId="8" fillId="0" borderId="18" xfId="0" applyFont="1" applyBorder="1" applyAlignment="1">
      <alignment horizontal="right"/>
    </xf>
    <xf numFmtId="0" fontId="8" fillId="0" borderId="22" xfId="0" applyFont="1" applyBorder="1" applyAlignment="1">
      <alignment horizontal="right"/>
    </xf>
    <xf numFmtId="0" fontId="0" fillId="5" borderId="23" xfId="0" applyFill="1" applyBorder="1"/>
    <xf numFmtId="0" fontId="3" fillId="10" borderId="24" xfId="4" applyFill="1" applyBorder="1" applyAlignment="1" applyProtection="1">
      <alignment horizontal="right"/>
    </xf>
    <xf numFmtId="0" fontId="7" fillId="4" borderId="23" xfId="0" applyFont="1" applyFill="1" applyBorder="1" applyAlignment="1">
      <alignment horizontal="right"/>
    </xf>
    <xf numFmtId="0" fontId="3" fillId="3" borderId="24" xfId="4" applyBorder="1" applyAlignment="1" applyProtection="1">
      <alignment horizontal="right"/>
    </xf>
    <xf numFmtId="0" fontId="8" fillId="0" borderId="24" xfId="0" applyFont="1" applyBorder="1" applyAlignment="1">
      <alignment horizontal="right"/>
    </xf>
    <xf numFmtId="0" fontId="8" fillId="0" borderId="23" xfId="0" applyFont="1" applyBorder="1" applyAlignment="1">
      <alignment horizontal="right"/>
    </xf>
    <xf numFmtId="0" fontId="8" fillId="0" borderId="25" xfId="0" applyFont="1" applyBorder="1" applyAlignment="1">
      <alignment horizontal="right"/>
    </xf>
    <xf numFmtId="0" fontId="0" fillId="5" borderId="20" xfId="0" applyFill="1" applyBorder="1"/>
    <xf numFmtId="0" fontId="3" fillId="11" borderId="19" xfId="4" applyFill="1" applyBorder="1" applyAlignment="1" applyProtection="1">
      <alignment horizontal="right"/>
    </xf>
    <xf numFmtId="0" fontId="7" fillId="7" borderId="20" xfId="5" applyFont="1" applyFill="1" applyBorder="1" applyAlignment="1" applyProtection="1">
      <alignment horizontal="right"/>
    </xf>
    <xf numFmtId="0" fontId="3" fillId="11" borderId="0" xfId="4" applyFill="1" applyBorder="1" applyAlignment="1" applyProtection="1">
      <alignment horizontal="right"/>
    </xf>
    <xf numFmtId="0" fontId="7" fillId="7" borderId="18" xfId="5" applyFont="1" applyFill="1" applyBorder="1" applyAlignment="1" applyProtection="1">
      <alignment horizontal="right"/>
    </xf>
    <xf numFmtId="0" fontId="7" fillId="4" borderId="20" xfId="5" applyFont="1" applyBorder="1" applyAlignment="1" applyProtection="1">
      <alignment horizontal="right"/>
    </xf>
    <xf numFmtId="0" fontId="7" fillId="4" borderId="18" xfId="5" applyFont="1" applyBorder="1" applyAlignment="1" applyProtection="1">
      <alignment horizontal="right"/>
    </xf>
    <xf numFmtId="0" fontId="7" fillId="4" borderId="23" xfId="5" applyFont="1" applyBorder="1" applyAlignment="1" applyProtection="1">
      <alignment horizontal="right"/>
    </xf>
    <xf numFmtId="0" fontId="7" fillId="7" borderId="23" xfId="5" applyFont="1" applyFill="1" applyBorder="1" applyAlignment="1" applyProtection="1">
      <alignment horizontal="right"/>
    </xf>
    <xf numFmtId="0" fontId="3" fillId="11" borderId="24" xfId="4" applyFill="1" applyBorder="1" applyAlignment="1" applyProtection="1">
      <alignment horizontal="right"/>
    </xf>
    <xf numFmtId="0" fontId="3" fillId="12" borderId="19" xfId="4" applyFill="1" applyBorder="1" applyAlignment="1" applyProtection="1">
      <alignment horizontal="right"/>
    </xf>
    <xf numFmtId="0" fontId="3" fillId="12" borderId="0" xfId="4" applyFill="1" applyBorder="1" applyAlignment="1" applyProtection="1">
      <alignment horizontal="right"/>
    </xf>
    <xf numFmtId="0" fontId="7" fillId="7" borderId="20" xfId="0" applyFont="1" applyFill="1" applyBorder="1" applyAlignment="1">
      <alignment horizontal="right"/>
    </xf>
    <xf numFmtId="0" fontId="7" fillId="7" borderId="18" xfId="0" applyFont="1" applyFill="1" applyBorder="1" applyAlignment="1">
      <alignment horizontal="right"/>
    </xf>
    <xf numFmtId="0" fontId="7" fillId="7" borderId="23" xfId="0" applyFont="1" applyFill="1" applyBorder="1" applyAlignment="1">
      <alignment horizontal="right"/>
    </xf>
    <xf numFmtId="0" fontId="8" fillId="0" borderId="26" xfId="0" applyFont="1" applyBorder="1" applyAlignment="1">
      <alignment horizontal="right"/>
    </xf>
    <xf numFmtId="0" fontId="8" fillId="0" borderId="10" xfId="0" applyFont="1" applyBorder="1" applyAlignment="1">
      <alignment horizontal="right"/>
    </xf>
    <xf numFmtId="0" fontId="8" fillId="0" borderId="27" xfId="0" applyFont="1" applyBorder="1" applyAlignment="1">
      <alignment horizontal="right"/>
    </xf>
    <xf numFmtId="0" fontId="3" fillId="12" borderId="24" xfId="4" applyFill="1" applyBorder="1" applyAlignment="1" applyProtection="1">
      <alignment horizontal="right"/>
    </xf>
    <xf numFmtId="0" fontId="0" fillId="13" borderId="20" xfId="0" applyFill="1" applyBorder="1"/>
    <xf numFmtId="0" fontId="0" fillId="13" borderId="18" xfId="0" applyFill="1" applyBorder="1"/>
    <xf numFmtId="0" fontId="0" fillId="13" borderId="23" xfId="0" applyFill="1" applyBorder="1"/>
    <xf numFmtId="0" fontId="0" fillId="6" borderId="20" xfId="0" applyFill="1" applyBorder="1"/>
    <xf numFmtId="0" fontId="0" fillId="6" borderId="18" xfId="0" applyFill="1" applyBorder="1"/>
    <xf numFmtId="0" fontId="0" fillId="6" borderId="23" xfId="0" applyFill="1" applyBorder="1"/>
    <xf numFmtId="0" fontId="7" fillId="4" borderId="19" xfId="0" applyFont="1" applyFill="1" applyBorder="1" applyAlignment="1">
      <alignment horizontal="right"/>
    </xf>
    <xf numFmtId="0" fontId="7" fillId="4" borderId="0" xfId="0" applyFont="1" applyFill="1" applyAlignment="1">
      <alignment horizontal="right"/>
    </xf>
    <xf numFmtId="0" fontId="7" fillId="4" borderId="24" xfId="0" applyFont="1" applyFill="1" applyBorder="1" applyAlignment="1">
      <alignment horizontal="right"/>
    </xf>
    <xf numFmtId="0" fontId="2" fillId="0" borderId="30" xfId="3" applyBorder="1" applyAlignment="1" applyProtection="1">
      <alignment horizontal="left" vertical="center" wrapText="1"/>
    </xf>
    <xf numFmtId="0" fontId="2" fillId="0" borderId="31" xfId="3" applyBorder="1" applyAlignment="1" applyProtection="1">
      <alignment horizontal="right" vertical="center" wrapText="1"/>
    </xf>
    <xf numFmtId="164" fontId="0" fillId="0" borderId="0" xfId="0" applyNumberFormat="1" applyAlignment="1">
      <alignment horizontal="right"/>
    </xf>
    <xf numFmtId="9" fontId="0" fillId="0" borderId="0" xfId="0" applyNumberFormat="1" applyAlignment="1">
      <alignment horizontal="right"/>
    </xf>
    <xf numFmtId="9" fontId="9" fillId="0" borderId="0" xfId="1" applyBorder="1" applyProtection="1"/>
    <xf numFmtId="0" fontId="3" fillId="3" borderId="35" xfId="4" applyBorder="1" applyProtection="1"/>
    <xf numFmtId="2" fontId="0" fillId="0" borderId="0" xfId="0" applyNumberFormat="1"/>
    <xf numFmtId="9" fontId="0" fillId="0" borderId="0" xfId="0" applyNumberFormat="1"/>
    <xf numFmtId="0" fontId="0" fillId="0" borderId="5" xfId="0" applyBorder="1"/>
    <xf numFmtId="0" fontId="3" fillId="3" borderId="12" xfId="4" applyBorder="1" applyAlignment="1" applyProtection="1">
      <alignment horizontal="center"/>
    </xf>
    <xf numFmtId="0" fontId="3" fillId="3" borderId="5" xfId="4" applyBorder="1" applyAlignment="1" applyProtection="1">
      <alignment horizontal="center"/>
    </xf>
    <xf numFmtId="0" fontId="3" fillId="3" borderId="6" xfId="4" applyBorder="1" applyAlignment="1" applyProtection="1">
      <alignment horizontal="center"/>
    </xf>
    <xf numFmtId="0" fontId="3" fillId="14" borderId="36" xfId="4" applyFill="1" applyBorder="1" applyAlignment="1" applyProtection="1">
      <alignment horizontal="center"/>
    </xf>
    <xf numFmtId="164" fontId="0" fillId="0" borderId="0" xfId="0" applyNumberFormat="1"/>
    <xf numFmtId="164" fontId="0" fillId="15" borderId="5" xfId="0" applyNumberFormat="1" applyFill="1" applyBorder="1"/>
    <xf numFmtId="1" fontId="0" fillId="15" borderId="5" xfId="0" applyNumberFormat="1" applyFill="1" applyBorder="1"/>
    <xf numFmtId="1" fontId="0" fillId="15" borderId="0" xfId="0" applyNumberFormat="1" applyFill="1"/>
    <xf numFmtId="0" fontId="2" fillId="0" borderId="0" xfId="3" applyBorder="1" applyAlignment="1" applyProtection="1">
      <alignment horizontal="center" vertical="center" wrapText="1"/>
    </xf>
    <xf numFmtId="0" fontId="2" fillId="0" borderId="11" xfId="3" applyBorder="1" applyAlignment="1" applyProtection="1">
      <alignment horizontal="right" vertical="center" wrapText="1"/>
    </xf>
    <xf numFmtId="0" fontId="0" fillId="5" borderId="7" xfId="0" applyFill="1" applyBorder="1"/>
    <xf numFmtId="0" fontId="3" fillId="3" borderId="8" xfId="4" applyBorder="1" applyAlignment="1" applyProtection="1">
      <alignment horizontal="right"/>
    </xf>
    <xf numFmtId="1" fontId="0" fillId="9" borderId="8" xfId="0" applyNumberFormat="1" applyFill="1" applyBorder="1" applyAlignment="1">
      <alignment horizontal="right"/>
    </xf>
    <xf numFmtId="1" fontId="0" fillId="9" borderId="9" xfId="0" applyNumberFormat="1" applyFill="1" applyBorder="1" applyAlignment="1">
      <alignment horizontal="right"/>
    </xf>
    <xf numFmtId="10" fontId="0" fillId="9" borderId="8" xfId="0" applyNumberFormat="1" applyFill="1" applyBorder="1"/>
    <xf numFmtId="10" fontId="0" fillId="9" borderId="8" xfId="0" applyNumberFormat="1" applyFill="1" applyBorder="1" applyAlignment="1">
      <alignment horizontal="right"/>
    </xf>
    <xf numFmtId="10" fontId="0" fillId="9" borderId="9" xfId="0" applyNumberFormat="1" applyFill="1" applyBorder="1" applyAlignment="1">
      <alignment horizontal="right"/>
    </xf>
    <xf numFmtId="0" fontId="0" fillId="5" borderId="0" xfId="0" applyFill="1"/>
    <xf numFmtId="2" fontId="0" fillId="9" borderId="0" xfId="0" applyNumberFormat="1" applyFill="1"/>
    <xf numFmtId="2" fontId="0" fillId="9" borderId="11" xfId="0" applyNumberFormat="1" applyFill="1" applyBorder="1"/>
    <xf numFmtId="0" fontId="3" fillId="3" borderId="0" xfId="4" applyBorder="1" applyAlignment="1" applyProtection="1">
      <alignment horizontal="right"/>
      <protection locked="0"/>
    </xf>
    <xf numFmtId="164" fontId="0" fillId="7" borderId="0" xfId="0" applyNumberFormat="1" applyFill="1" applyAlignment="1">
      <alignment horizontal="right"/>
    </xf>
    <xf numFmtId="164" fontId="0" fillId="7" borderId="11" xfId="0" applyNumberFormat="1" applyFill="1" applyBorder="1" applyAlignment="1">
      <alignment horizontal="right"/>
    </xf>
    <xf numFmtId="166" fontId="0" fillId="9" borderId="0" xfId="0" applyNumberFormat="1" applyFill="1" applyAlignment="1">
      <alignment horizontal="right"/>
    </xf>
    <xf numFmtId="0" fontId="0" fillId="5" borderId="12" xfId="0" applyFill="1" applyBorder="1"/>
    <xf numFmtId="0" fontId="3" fillId="3" borderId="5" xfId="4" applyBorder="1" applyAlignment="1" applyProtection="1">
      <alignment horizontal="left"/>
      <protection locked="0"/>
    </xf>
    <xf numFmtId="0" fontId="3" fillId="3" borderId="5" xfId="4" applyBorder="1" applyAlignment="1" applyProtection="1">
      <alignment horizontal="right"/>
      <protection locked="0"/>
    </xf>
    <xf numFmtId="167" fontId="0" fillId="0" borderId="5" xfId="0" applyNumberFormat="1" applyBorder="1"/>
    <xf numFmtId="167" fontId="0" fillId="0" borderId="6" xfId="0" applyNumberFormat="1" applyBorder="1"/>
    <xf numFmtId="164" fontId="9" fillId="0" borderId="0" xfId="1" applyNumberFormat="1" applyBorder="1" applyProtection="1"/>
    <xf numFmtId="10" fontId="0" fillId="0" borderId="0" xfId="0" applyNumberFormat="1" applyAlignment="1">
      <alignment horizontal="right"/>
    </xf>
    <xf numFmtId="0" fontId="2" fillId="0" borderId="30" xfId="3" applyBorder="1" applyAlignment="1" applyProtection="1">
      <alignment horizontal="right" vertical="center" wrapText="1"/>
    </xf>
    <xf numFmtId="0" fontId="3" fillId="3" borderId="37" xfId="4" applyBorder="1" applyProtection="1"/>
    <xf numFmtId="0" fontId="3" fillId="3" borderId="38" xfId="4" applyBorder="1" applyAlignment="1" applyProtection="1">
      <alignment horizontal="right"/>
    </xf>
    <xf numFmtId="168" fontId="0" fillId="4" borderId="8" xfId="0" applyNumberFormat="1" applyFill="1" applyBorder="1" applyAlignment="1">
      <alignment horizontal="right"/>
    </xf>
    <xf numFmtId="9" fontId="9" fillId="4" borderId="8" xfId="1" applyFill="1" applyBorder="1" applyAlignment="1" applyProtection="1">
      <alignment horizontal="right"/>
    </xf>
    <xf numFmtId="168" fontId="0" fillId="0" borderId="0" xfId="0" applyNumberFormat="1" applyAlignment="1">
      <alignment horizontal="right"/>
    </xf>
    <xf numFmtId="9" fontId="9" fillId="0" borderId="0" xfId="1" applyBorder="1" applyAlignment="1" applyProtection="1">
      <alignment horizontal="right"/>
    </xf>
    <xf numFmtId="168" fontId="0" fillId="4" borderId="0" xfId="0" applyNumberFormat="1" applyFill="1" applyAlignment="1">
      <alignment horizontal="right"/>
    </xf>
    <xf numFmtId="9" fontId="9" fillId="4" borderId="0" xfId="1" applyFill="1" applyBorder="1" applyAlignment="1" applyProtection="1">
      <alignment horizontal="right"/>
    </xf>
    <xf numFmtId="0" fontId="3" fillId="3" borderId="35" xfId="4" applyBorder="1" applyAlignment="1" applyProtection="1">
      <alignment horizontal="right"/>
    </xf>
    <xf numFmtId="168" fontId="0" fillId="4" borderId="5" xfId="0" applyNumberFormat="1" applyFill="1" applyBorder="1" applyAlignment="1">
      <alignment horizontal="right"/>
    </xf>
    <xf numFmtId="9" fontId="9" fillId="4" borderId="5" xfId="1" applyFill="1" applyBorder="1" applyAlignment="1" applyProtection="1">
      <alignment horizontal="right"/>
    </xf>
    <xf numFmtId="0" fontId="0" fillId="12" borderId="10" xfId="0" applyFill="1" applyBorder="1"/>
    <xf numFmtId="0" fontId="3" fillId="3" borderId="38" xfId="4" applyBorder="1" applyProtection="1"/>
    <xf numFmtId="0" fontId="0" fillId="4" borderId="39" xfId="0" applyFill="1" applyBorder="1" applyAlignment="1">
      <alignment horizontal="right"/>
    </xf>
    <xf numFmtId="49" fontId="3" fillId="3" borderId="3" xfId="4" applyNumberFormat="1" applyAlignment="1" applyProtection="1">
      <alignment horizontal="right" vertical="center" wrapText="1"/>
    </xf>
    <xf numFmtId="0" fontId="0" fillId="5" borderId="18" xfId="0" applyFill="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center" vertical="center"/>
    </xf>
    <xf numFmtId="0" fontId="8" fillId="0" borderId="18" xfId="0" applyFont="1" applyBorder="1" applyAlignment="1">
      <alignment horizontal="center" vertical="center"/>
    </xf>
    <xf numFmtId="0" fontId="8" fillId="0" borderId="22" xfId="0" applyFont="1" applyBorder="1" applyAlignment="1">
      <alignment horizontal="center" vertical="center"/>
    </xf>
    <xf numFmtId="0" fontId="0" fillId="5" borderId="23" xfId="0" applyFill="1" applyBorder="1" applyAlignment="1">
      <alignment horizontal="left"/>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3" fillId="10" borderId="19" xfId="4" applyFill="1" applyBorder="1" applyAlignment="1" applyProtection="1">
      <alignment horizontal="center"/>
    </xf>
    <xf numFmtId="0" fontId="7" fillId="4" borderId="20" xfId="0" applyFont="1" applyFill="1" applyBorder="1" applyAlignment="1">
      <alignment horizontal="center"/>
    </xf>
    <xf numFmtId="0" fontId="3" fillId="3" borderId="19" xfId="4" applyBorder="1" applyAlignment="1" applyProtection="1">
      <alignment horizontal="center"/>
    </xf>
    <xf numFmtId="0" fontId="3" fillId="10" borderId="0" xfId="4" applyFill="1" applyBorder="1" applyAlignment="1" applyProtection="1">
      <alignment horizontal="center"/>
    </xf>
    <xf numFmtId="0" fontId="7" fillId="4" borderId="18" xfId="0" applyFont="1" applyFill="1" applyBorder="1" applyAlignment="1">
      <alignment horizontal="center"/>
    </xf>
    <xf numFmtId="0" fontId="3" fillId="3" borderId="0" xfId="4" applyBorder="1" applyAlignment="1" applyProtection="1">
      <alignment horizontal="center"/>
    </xf>
    <xf numFmtId="0" fontId="3" fillId="10" borderId="24" xfId="4" applyFill="1" applyBorder="1" applyAlignment="1" applyProtection="1">
      <alignment horizontal="center"/>
    </xf>
    <xf numFmtId="0" fontId="7" fillId="4" borderId="23" xfId="0" applyFont="1" applyFill="1" applyBorder="1" applyAlignment="1">
      <alignment horizontal="center"/>
    </xf>
    <xf numFmtId="0" fontId="3" fillId="3" borderId="24" xfId="4" applyBorder="1" applyAlignment="1" applyProtection="1">
      <alignment horizontal="center"/>
    </xf>
    <xf numFmtId="0" fontId="3" fillId="11" borderId="19" xfId="4" applyFill="1" applyBorder="1" applyAlignment="1" applyProtection="1">
      <alignment horizontal="center"/>
    </xf>
    <xf numFmtId="0" fontId="7" fillId="7" borderId="20" xfId="5" applyFont="1" applyFill="1" applyBorder="1" applyAlignment="1" applyProtection="1">
      <alignment horizontal="center"/>
    </xf>
    <xf numFmtId="0" fontId="3" fillId="11" borderId="0" xfId="4" applyFill="1" applyBorder="1" applyAlignment="1" applyProtection="1">
      <alignment horizontal="center"/>
    </xf>
    <xf numFmtId="0" fontId="7" fillId="7" borderId="18" xfId="5" applyFont="1" applyFill="1" applyBorder="1" applyAlignment="1" applyProtection="1">
      <alignment horizontal="center"/>
    </xf>
    <xf numFmtId="0" fontId="7" fillId="4" borderId="20" xfId="5" applyFont="1" applyBorder="1" applyAlignment="1" applyProtection="1">
      <alignment horizontal="center"/>
    </xf>
    <xf numFmtId="0" fontId="7" fillId="4" borderId="18" xfId="5" applyFont="1" applyBorder="1" applyAlignment="1" applyProtection="1">
      <alignment horizontal="center"/>
    </xf>
    <xf numFmtId="0" fontId="7" fillId="4" borderId="23" xfId="5" applyFont="1" applyBorder="1" applyAlignment="1" applyProtection="1">
      <alignment horizontal="center"/>
    </xf>
    <xf numFmtId="0" fontId="7" fillId="7" borderId="23" xfId="5" applyFont="1" applyFill="1" applyBorder="1" applyAlignment="1" applyProtection="1">
      <alignment horizontal="center"/>
    </xf>
    <xf numFmtId="0" fontId="3" fillId="11" borderId="24" xfId="4" applyFill="1" applyBorder="1" applyAlignment="1" applyProtection="1">
      <alignment horizontal="center"/>
    </xf>
    <xf numFmtId="0" fontId="3" fillId="12" borderId="19" xfId="4" applyFill="1" applyBorder="1" applyAlignment="1" applyProtection="1">
      <alignment horizontal="center"/>
    </xf>
    <xf numFmtId="0" fontId="3" fillId="12" borderId="0" xfId="4" applyFill="1" applyBorder="1" applyAlignment="1" applyProtection="1">
      <alignment horizontal="center"/>
    </xf>
    <xf numFmtId="0" fontId="7" fillId="7" borderId="20" xfId="0" applyFont="1" applyFill="1" applyBorder="1" applyAlignment="1">
      <alignment horizontal="center"/>
    </xf>
    <xf numFmtId="0" fontId="7" fillId="7" borderId="18" xfId="0" applyFont="1" applyFill="1" applyBorder="1" applyAlignment="1">
      <alignment horizontal="center"/>
    </xf>
    <xf numFmtId="0" fontId="7" fillId="7" borderId="23" xfId="0" applyFont="1" applyFill="1" applyBorder="1" applyAlignment="1">
      <alignment horizontal="center"/>
    </xf>
    <xf numFmtId="0" fontId="3" fillId="12" borderId="24" xfId="4" applyFill="1" applyBorder="1" applyAlignment="1" applyProtection="1">
      <alignment horizontal="center"/>
    </xf>
    <xf numFmtId="0" fontId="3" fillId="10" borderId="28" xfId="4" applyFill="1" applyBorder="1" applyAlignment="1" applyProtection="1">
      <alignment horizontal="center"/>
    </xf>
    <xf numFmtId="0" fontId="3" fillId="10" borderId="19" xfId="4" applyFill="1" applyBorder="1" applyAlignment="1" applyProtection="1">
      <alignment horizontal="center" vertical="center"/>
    </xf>
    <xf numFmtId="0" fontId="7" fillId="4" borderId="20" xfId="0" applyFont="1" applyFill="1" applyBorder="1" applyAlignment="1">
      <alignment horizontal="center" vertical="center"/>
    </xf>
    <xf numFmtId="0" fontId="3" fillId="3" borderId="19" xfId="4" applyBorder="1" applyAlignment="1" applyProtection="1">
      <alignment horizontal="center" vertical="center"/>
    </xf>
    <xf numFmtId="0" fontId="3" fillId="10" borderId="0" xfId="4" applyFill="1" applyBorder="1" applyAlignment="1" applyProtection="1">
      <alignment horizontal="center" vertical="center"/>
    </xf>
    <xf numFmtId="0" fontId="7" fillId="4" borderId="18" xfId="0" applyFont="1" applyFill="1" applyBorder="1" applyAlignment="1">
      <alignment horizontal="center" vertical="center"/>
    </xf>
    <xf numFmtId="0" fontId="3" fillId="3" borderId="0" xfId="4" applyBorder="1" applyAlignment="1" applyProtection="1">
      <alignment horizontal="center" vertical="center"/>
    </xf>
    <xf numFmtId="0" fontId="3" fillId="10" borderId="24" xfId="4" applyFill="1" applyBorder="1" applyAlignment="1" applyProtection="1">
      <alignment horizontal="center" vertical="center"/>
    </xf>
    <xf numFmtId="0" fontId="7" fillId="4" borderId="23" xfId="0" applyFont="1" applyFill="1" applyBorder="1" applyAlignment="1">
      <alignment horizontal="center" vertical="center"/>
    </xf>
    <xf numFmtId="0" fontId="3" fillId="3" borderId="24" xfId="4" applyBorder="1" applyAlignment="1" applyProtection="1">
      <alignment horizontal="center" vertical="center"/>
    </xf>
    <xf numFmtId="0" fontId="3" fillId="11" borderId="0" xfId="4" applyFill="1" applyBorder="1" applyAlignment="1" applyProtection="1">
      <alignment horizontal="center" vertical="center"/>
    </xf>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3" fillId="3" borderId="3" xfId="4" applyAlignment="1">
      <alignment horizontal="right"/>
    </xf>
    <xf numFmtId="0" fontId="0" fillId="0" borderId="0" xfId="0" applyAlignment="1">
      <alignment horizontal="center" vertical="center"/>
    </xf>
    <xf numFmtId="0" fontId="0" fillId="0" borderId="0" xfId="0" applyAlignment="1">
      <alignment horizontal="left" vertical="center"/>
    </xf>
    <xf numFmtId="0" fontId="3" fillId="26" borderId="0" xfId="6" applyBorder="1" applyAlignment="1" applyProtection="1">
      <alignment horizontal="left" vertical="center"/>
    </xf>
    <xf numFmtId="0" fontId="0" fillId="5" borderId="0" xfId="0" applyFill="1" applyAlignment="1">
      <alignment horizontal="left"/>
    </xf>
    <xf numFmtId="0" fontId="4" fillId="5" borderId="0" xfId="5" applyFont="1" applyFill="1" applyBorder="1" applyAlignment="1" applyProtection="1">
      <alignment horizontal="left" vertical="center"/>
    </xf>
    <xf numFmtId="0" fontId="4" fillId="5" borderId="0" xfId="5" applyFont="1" applyFill="1" applyBorder="1" applyAlignment="1" applyProtection="1">
      <alignment horizontal="left"/>
    </xf>
    <xf numFmtId="2" fontId="0" fillId="0" borderId="0" xfId="0" applyNumberFormat="1" applyAlignment="1">
      <alignment horizontal="right"/>
    </xf>
    <xf numFmtId="0" fontId="4" fillId="5" borderId="0" xfId="5" applyFont="1" applyFill="1" applyBorder="1" applyAlignment="1" applyProtection="1">
      <alignment horizontal="right" vertical="center"/>
    </xf>
    <xf numFmtId="2" fontId="3" fillId="3" borderId="3" xfId="4" applyNumberFormat="1" applyAlignment="1" applyProtection="1">
      <alignment horizontal="right" vertical="center" wrapText="1"/>
    </xf>
    <xf numFmtId="0" fontId="2" fillId="0" borderId="29" xfId="3" applyBorder="1" applyAlignment="1" applyProtection="1">
      <alignment horizontal="left" vertical="center" wrapText="1"/>
    </xf>
    <xf numFmtId="0" fontId="11" fillId="0" borderId="0" xfId="0" applyFont="1" applyAlignment="1">
      <alignment horizontal="right" vertical="center" wrapText="1"/>
    </xf>
    <xf numFmtId="0" fontId="12" fillId="27" borderId="4" xfId="7" applyAlignment="1">
      <alignment horizontal="right"/>
    </xf>
    <xf numFmtId="0" fontId="3" fillId="3" borderId="3" xfId="4" applyAlignment="1" applyProtection="1">
      <alignment horizontal="left" vertical="center"/>
    </xf>
    <xf numFmtId="0" fontId="2" fillId="0" borderId="31" xfId="3" applyBorder="1" applyAlignment="1" applyProtection="1">
      <alignment horizontal="left" vertical="center" wrapText="1"/>
    </xf>
    <xf numFmtId="0" fontId="0" fillId="0" borderId="11" xfId="0" applyBorder="1" applyAlignment="1">
      <alignment horizontal="left"/>
    </xf>
    <xf numFmtId="1" fontId="0" fillId="0" borderId="0" xfId="0" applyNumberFormat="1" applyAlignment="1">
      <alignment horizontal="left"/>
    </xf>
    <xf numFmtId="0" fontId="0" fillId="5" borderId="10" xfId="0" applyFill="1" applyBorder="1" applyAlignment="1">
      <alignment horizontal="left"/>
    </xf>
    <xf numFmtId="0" fontId="3" fillId="3" borderId="32" xfId="4" applyBorder="1" applyAlignment="1" applyProtection="1">
      <alignment horizontal="left"/>
    </xf>
    <xf numFmtId="0" fontId="0" fillId="0" borderId="19" xfId="0" applyBorder="1" applyAlignment="1">
      <alignment horizontal="left"/>
    </xf>
    <xf numFmtId="0" fontId="0" fillId="0" borderId="33" xfId="0" applyBorder="1" applyAlignment="1">
      <alignment horizontal="left"/>
    </xf>
    <xf numFmtId="0" fontId="0" fillId="8" borderId="10" xfId="0" applyFill="1" applyBorder="1" applyAlignment="1">
      <alignment horizontal="left"/>
    </xf>
    <xf numFmtId="0" fontId="3" fillId="3" borderId="34" xfId="4" applyBorder="1" applyAlignment="1" applyProtection="1">
      <alignment horizontal="left"/>
    </xf>
    <xf numFmtId="0" fontId="3" fillId="3" borderId="3" xfId="4" applyAlignment="1" applyProtection="1">
      <alignment horizontal="left"/>
    </xf>
    <xf numFmtId="164" fontId="0" fillId="0" borderId="0" xfId="0" applyNumberFormat="1" applyAlignment="1">
      <alignment horizontal="left"/>
    </xf>
    <xf numFmtId="9" fontId="0" fillId="0" borderId="0" xfId="0" applyNumberFormat="1" applyAlignment="1">
      <alignment horizontal="left"/>
    </xf>
    <xf numFmtId="9" fontId="9" fillId="0" borderId="0" xfId="1" applyBorder="1" applyAlignment="1" applyProtection="1">
      <alignment horizontal="left"/>
    </xf>
    <xf numFmtId="165" fontId="0" fillId="0" borderId="0" xfId="0" applyNumberFormat="1" applyAlignment="1">
      <alignment horizontal="left"/>
    </xf>
    <xf numFmtId="0" fontId="3" fillId="3" borderId="35" xfId="4" applyBorder="1" applyAlignment="1" applyProtection="1">
      <alignment horizontal="left"/>
    </xf>
    <xf numFmtId="0" fontId="0" fillId="0" borderId="5" xfId="0" applyBorder="1" applyAlignment="1">
      <alignment horizontal="left"/>
    </xf>
    <xf numFmtId="0" fontId="0" fillId="0" borderId="6" xfId="0" applyBorder="1" applyAlignment="1">
      <alignment horizontal="left"/>
    </xf>
    <xf numFmtId="0" fontId="4" fillId="5" borderId="0" xfId="5" applyFont="1" applyFill="1" applyBorder="1" applyAlignment="1" applyProtection="1">
      <alignment horizontal="right"/>
    </xf>
    <xf numFmtId="0" fontId="4" fillId="5" borderId="0" xfId="5" applyFont="1" applyFill="1" applyBorder="1" applyAlignment="1" applyProtection="1">
      <alignment horizontal="center"/>
    </xf>
    <xf numFmtId="0" fontId="6" fillId="5" borderId="0" xfId="5" applyFont="1" applyFill="1" applyBorder="1" applyAlignment="1" applyProtection="1">
      <alignment horizontal="center"/>
    </xf>
    <xf numFmtId="0" fontId="7" fillId="28" borderId="0" xfId="5" applyFont="1" applyFill="1" applyBorder="1" applyAlignment="1" applyProtection="1">
      <alignment horizontal="center" vertical="center"/>
    </xf>
    <xf numFmtId="0" fontId="7" fillId="29" borderId="0" xfId="5" applyFont="1" applyFill="1" applyBorder="1" applyAlignment="1" applyProtection="1">
      <alignment horizontal="center" vertical="center"/>
    </xf>
    <xf numFmtId="169" fontId="0" fillId="0" borderId="0" xfId="0" applyNumberFormat="1" applyAlignment="1">
      <alignment horizontal="right"/>
    </xf>
    <xf numFmtId="2" fontId="8" fillId="0" borderId="0" xfId="0" applyNumberFormat="1" applyFont="1" applyAlignment="1">
      <alignment horizontal="right" vertical="center"/>
    </xf>
    <xf numFmtId="1" fontId="0" fillId="25" borderId="0" xfId="0" applyNumberFormat="1" applyFill="1" applyAlignment="1">
      <alignment horizontal="right"/>
    </xf>
    <xf numFmtId="0" fontId="10" fillId="30" borderId="40" xfId="8" applyFont="1" applyAlignment="1">
      <alignment horizontal="right"/>
    </xf>
    <xf numFmtId="0" fontId="7" fillId="7" borderId="0" xfId="5" applyFont="1" applyFill="1" applyBorder="1" applyAlignment="1" applyProtection="1">
      <alignment horizontal="center" vertical="center"/>
    </xf>
    <xf numFmtId="0" fontId="7" fillId="4" borderId="0" xfId="0" applyFont="1" applyFill="1" applyAlignment="1">
      <alignment horizontal="center" vertical="center"/>
    </xf>
    <xf numFmtId="0" fontId="7" fillId="4" borderId="0" xfId="5" applyFont="1" applyBorder="1" applyAlignment="1" applyProtection="1">
      <alignment horizontal="center" vertical="center"/>
    </xf>
    <xf numFmtId="0" fontId="12" fillId="27" borderId="41" xfId="7" applyBorder="1" applyAlignment="1">
      <alignment horizontal="right"/>
    </xf>
    <xf numFmtId="0" fontId="15" fillId="0" borderId="0" xfId="3" applyFont="1" applyBorder="1" applyAlignment="1" applyProtection="1">
      <alignment horizontal="left" vertical="center" wrapText="1"/>
    </xf>
    <xf numFmtId="0" fontId="15" fillId="0" borderId="0" xfId="3" applyFont="1" applyBorder="1" applyAlignment="1" applyProtection="1">
      <alignment horizontal="right" vertical="center" wrapText="1"/>
    </xf>
    <xf numFmtId="0" fontId="16" fillId="27" borderId="41" xfId="7" applyFont="1" applyBorder="1" applyAlignment="1" applyProtection="1">
      <alignment horizontal="right" vertical="center" wrapText="1"/>
    </xf>
    <xf numFmtId="0" fontId="3" fillId="3" borderId="42" xfId="4" applyBorder="1" applyAlignment="1" applyProtection="1">
      <alignment vertical="center"/>
    </xf>
    <xf numFmtId="2" fontId="3" fillId="3" borderId="42" xfId="4" applyNumberFormat="1" applyBorder="1" applyAlignment="1" applyProtection="1">
      <alignment horizontal="right" vertical="center" wrapText="1"/>
    </xf>
    <xf numFmtId="0" fontId="0" fillId="5" borderId="0" xfId="0" applyFill="1" applyAlignment="1">
      <alignment horizontal="right" vertical="center"/>
    </xf>
    <xf numFmtId="0" fontId="10" fillId="30" borderId="43" xfId="8" applyFont="1" applyBorder="1" applyAlignment="1">
      <alignment horizontal="right"/>
    </xf>
    <xf numFmtId="0" fontId="12" fillId="27" borderId="44" xfId="7" applyBorder="1" applyAlignment="1">
      <alignment horizontal="right"/>
    </xf>
    <xf numFmtId="169" fontId="8" fillId="0" borderId="0" xfId="0" applyNumberFormat="1" applyFont="1" applyAlignment="1">
      <alignment horizontal="right" vertical="center"/>
    </xf>
    <xf numFmtId="0" fontId="3" fillId="3" borderId="12" xfId="4" applyBorder="1" applyAlignment="1" applyProtection="1">
      <alignment horizontal="center" vertical="center"/>
    </xf>
    <xf numFmtId="0" fontId="3" fillId="14" borderId="36" xfId="4" applyFill="1" applyBorder="1" applyAlignment="1" applyProtection="1">
      <alignment horizontal="center" vertical="center"/>
    </xf>
  </cellXfs>
  <cellStyles count="9">
    <cellStyle name="Assumption" xfId="2" xr:uid="{00000000-0005-0000-0000-000006000000}"/>
    <cellStyle name="Ausgabe" xfId="7" builtinId="21"/>
    <cellStyle name="Excel Built-in Heading 2" xfId="3" xr:uid="{00000000-0005-0000-0000-000007000000}"/>
    <cellStyle name="Excel Built-in Input" xfId="4" xr:uid="{00000000-0005-0000-0000-000008000000}"/>
    <cellStyle name="Excel Built-in Input 2" xfId="6" xr:uid="{71893ADC-FF65-43A1-99E9-E0C135C28062}"/>
    <cellStyle name="Excel Built-in Output" xfId="5" xr:uid="{00000000-0005-0000-0000-000009000000}"/>
    <cellStyle name="Notiz" xfId="8" builtinId="10"/>
    <cellStyle name="Prozent" xfId="1" builtinId="5"/>
    <cellStyle name="Standard" xfId="0" builtinId="0"/>
  </cellStyles>
  <dxfs count="47">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alignment horizontal="right" vertical="bottom" textRotation="0" wrapText="0" indent="0" justifyLastLine="0" shrinkToFit="0" readingOrder="0"/>
      <border diagonalUp="0" diagonalDown="0">
        <left style="thin">
          <color rgb="FF3F3F3F"/>
        </left>
        <right/>
        <top style="thin">
          <color rgb="FF3F3F3F"/>
        </top>
        <bottom style="thin">
          <color rgb="FF3F3F3F"/>
        </bottom>
        <vertical/>
        <horizontal/>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numFmt numFmtId="2" formatCode="0.00"/>
      <alignment horizontal="right"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outline="0">
        <right style="thin">
          <color rgb="FF3F3F3F"/>
        </right>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alignment horizontal="right" vertical="center" textRotation="0" wrapText="1" indent="0" justifyLastLine="0" shrinkToFit="0" readingOrder="0"/>
      <protection locked="1" hidden="0"/>
    </dxf>
  </dxfs>
  <tableStyles count="0" defaultTableStyle="TableStyleMedium2" defaultPivotStyle="PivotStyleLight16"/>
  <colors>
    <indexedColors>
      <rgbColor rgb="FF000000"/>
      <rgbColor rgb="FFFFFFFF"/>
      <rgbColor rgb="FFCC0000"/>
      <rgbColor rgb="FF00FF00"/>
      <rgbColor rgb="FF0000FF"/>
      <rgbColor rgb="FFFFEBEE"/>
      <rgbColor rgb="FFFF00FF"/>
      <rgbColor rgb="FF00FFFF"/>
      <rgbColor rgb="FF800000"/>
      <rgbColor rgb="FF008000"/>
      <rgbColor rgb="FF000080"/>
      <rgbColor rgb="FF808000"/>
      <rgbColor rgb="FF800080"/>
      <rgbColor rgb="FF008080"/>
      <rgbColor rgb="FFB4C7E7"/>
      <rgbColor rgb="FF7F7F7F"/>
      <rgbColor rgb="FFDDDDDD"/>
      <rgbColor rgb="FF993366"/>
      <rgbColor rgb="FFFFFFC5"/>
      <rgbColor rgb="FFDCE6F2"/>
      <rgbColor rgb="FF660066"/>
      <rgbColor rgb="FFFF8080"/>
      <rgbColor rgb="FF236194"/>
      <rgbColor rgb="FFC6D9F1"/>
      <rgbColor rgb="FF000080"/>
      <rgbColor rgb="FFFF00FF"/>
      <rgbColor rgb="FFEEEEEE"/>
      <rgbColor rgb="FF00FFFF"/>
      <rgbColor rgb="FF800080"/>
      <rgbColor rgb="FF800000"/>
      <rgbColor rgb="FF008080"/>
      <rgbColor rgb="FF0000FF"/>
      <rgbColor rgb="FF00CCFF"/>
      <rgbColor rgb="FFE8EAF6"/>
      <rgbColor rgb="FFE2F0D9"/>
      <rgbColor rgb="FFFFF2CC"/>
      <rgbColor rgb="FFA7C0DE"/>
      <rgbColor rgb="FFFFCCCC"/>
      <rgbColor rgb="FFF7D1D5"/>
      <rgbColor rgb="FFFFCC99"/>
      <rgbColor rgb="FF3366FF"/>
      <rgbColor rgb="FF33CCCC"/>
      <rgbColor rgb="FF99CC00"/>
      <rgbColor rgb="FFF2F2F2"/>
      <rgbColor rgb="FFFF9900"/>
      <rgbColor rgb="FFFF6600"/>
      <rgbColor rgb="FF595959"/>
      <rgbColor rgb="FFC5E0B4"/>
      <rgbColor rgb="FF1F497D"/>
      <rgbColor rgb="FF339966"/>
      <rgbColor rgb="FF003300"/>
      <rgbColor rgb="FF44546A"/>
      <rgbColor rgb="FF9933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nsen, Lukas" id="{839BA66A-6FEF-4FD6-B923-A9301DE63BF1}" userId="S::lukas.jansen@iee.fraunhofer.de::fd0d394d-50fc-4201-abbe-36bf65a06b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9B4A2-4EBE-4F6B-8B05-97180F4B8D2B}" name="Tabelle1" displayName="Tabelle1" ref="A1:O42" totalsRowShown="0" headerRowDxfId="46" dataDxfId="45" tableBorderDxfId="44" headerRowCellStyle="Excel Built-in Heading 2" dataCellStyle="Notiz">
  <autoFilter ref="A1:O42" xr:uid="{E8A9B4A2-4EBE-4F6B-8B05-97180F4B8D2B}">
    <filterColumn colId="1">
      <filters>
        <filter val="2030"/>
        <filter val="2040"/>
        <filter val="2050"/>
      </filters>
    </filterColumn>
  </autoFilter>
  <tableColumns count="15">
    <tableColumn id="1" xr3:uid="{A47D6517-0CA1-41C3-A88E-6D5BE8DE8F12}" name="wildcard" dataDxfId="43" dataCellStyle="Excel Built-in Input"/>
    <tableColumn id="2" xr3:uid="{95E7CD71-E4E5-4CD7-B1C9-7AA21F43B631}" name="simulation_years" dataDxfId="42" dataCellStyle="Excel Built-in Input"/>
    <tableColumn id="3" xr3:uid="{4E931CEF-12FA-4BFB-BED7-BC689FF97593}" name="fixed_conventional" dataDxfId="41"/>
    <tableColumn id="4" xr3:uid="{0A30C352-BC96-43FC-BE8B-ED18DF9DF9B7}" name="fixed_renewables" dataDxfId="40"/>
    <tableColumn id="5" xr3:uid="{7F8EE4C4-81A6-45BF-8EE7-655A62CEEA2A}" name="extendable_build_limits" dataDxfId="39"/>
    <tableColumn id="6" xr3:uid="{219D60DD-9366-4B38-9387-081FA618C567}" name="operational_limits" dataDxfId="38"/>
    <tableColumn id="7" xr3:uid="{A4E53C10-60B1-4DB4-B39B-D24D80BD3DAF}" name="outage_profiles" dataDxfId="37">
      <calculatedColumnFormula>G1</calculatedColumnFormula>
    </tableColumn>
    <tableColumn id="8" xr3:uid="{EAF8303F-8F57-439C-9B09-D0B51AFFC7AC}" name="projected_parameters" dataDxfId="36"/>
    <tableColumn id="9" xr3:uid="{1121DB45-B92F-4561-9F75-EE57867D38F1}" name="extendable_parameters" dataDxfId="35"/>
    <tableColumn id="10" xr3:uid="{19169272-5FE3-4352-BA36-1B214F86980C}" name="enable_linearised_UC" dataDxfId="34">
      <calculatedColumnFormula>FALSE()</calculatedColumnFormula>
    </tableColumn>
    <tableColumn id="11" xr3:uid="{063ECD44-2481-4314-8D6C-8BAA66480D25}" name="projected_demands" dataDxfId="33" dataCellStyle="Notiz"/>
    <tableColumn id="12" xr3:uid="{D530ACF3-D8CB-432C-A2BD-DC841FD2AB0B}" name="projected_exports" dataDxfId="32" dataCellStyle="Notiz"/>
    <tableColumn id="13" xr3:uid="{CFDFF6B6-B7B9-4126-94B1-29334E3612D4}" name="co2limit" dataDxfId="31" dataCellStyle="Notiz">
      <calculatedColumnFormula>$O2-10</calculatedColumnFormula>
    </tableColumn>
    <tableColumn id="14" xr3:uid="{DB1654F9-14F5-4B80-AF26-2ACC8E820E8F}" name="co2price" dataDxfId="30" dataCellStyle="Notiz"/>
    <tableColumn id="15" xr3:uid="{E2A17257-B52B-488A-9B1C-8933932422E5}" name="co2_offset" dataDxfId="29" dataCellStyle="Ausgabe"/>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4-08-21T14:28:28.34" personId="{839BA66A-6FEF-4FD6-B923-A9301DE63BF1}" id="{82CD938B-A61C-4FE6-B042-01B56ABE0522}">
    <text>~5% of the anticipated market</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zoomScale="115" zoomScaleNormal="115" workbookViewId="0">
      <selection activeCell="C51" sqref="C51"/>
    </sheetView>
  </sheetViews>
  <sheetFormatPr baseColWidth="10" defaultColWidth="8.5703125" defaultRowHeight="15" outlineLevelCol="1" x14ac:dyDescent="0.25"/>
  <cols>
    <col min="1" max="1" width="25.7109375" customWidth="1"/>
    <col min="2" max="2" width="20.42578125" customWidth="1"/>
    <col min="3" max="3" width="23.42578125" style="7" customWidth="1"/>
    <col min="4" max="4" width="14.28515625" style="7" customWidth="1"/>
    <col min="5" max="5" width="32.85546875" style="7" customWidth="1"/>
    <col min="6" max="6" width="8.28515625" style="7" bestFit="1" customWidth="1" outlineLevel="1"/>
    <col min="7" max="7" width="8.7109375" style="7" bestFit="1" customWidth="1" outlineLevel="1"/>
    <col min="8" max="8" width="9.85546875" style="7" bestFit="1" customWidth="1" outlineLevel="1"/>
    <col min="9" max="9" width="15.28515625" style="7" bestFit="1" customWidth="1" outlineLevel="1"/>
    <col min="10" max="10" width="9" style="7" bestFit="1" customWidth="1" outlineLevel="1"/>
    <col min="11" max="11" width="19.7109375" style="7" bestFit="1" customWidth="1"/>
    <col min="12" max="12" width="17.85546875" style="7" customWidth="1"/>
    <col min="13" max="13" width="13.140625" style="7" customWidth="1"/>
    <col min="14" max="14" width="15.5703125" style="7" customWidth="1"/>
    <col min="15" max="15" width="21" style="7" customWidth="1"/>
  </cols>
  <sheetData>
    <row r="1" spans="1:15" ht="57.75" customHeight="1" x14ac:dyDescent="0.25">
      <c r="A1" s="247" t="s">
        <v>0</v>
      </c>
      <c r="B1" s="248" t="s">
        <v>1</v>
      </c>
      <c r="C1" s="248" t="s">
        <v>2</v>
      </c>
      <c r="D1" s="248" t="s">
        <v>3</v>
      </c>
      <c r="E1" s="248" t="s">
        <v>4</v>
      </c>
      <c r="F1" s="3" t="s">
        <v>5</v>
      </c>
      <c r="G1" s="3" t="s">
        <v>6</v>
      </c>
      <c r="H1" s="3" t="s">
        <v>7</v>
      </c>
      <c r="I1" s="3" t="s">
        <v>8</v>
      </c>
      <c r="J1" s="3" t="s">
        <v>9</v>
      </c>
      <c r="K1" s="248" t="s">
        <v>691</v>
      </c>
      <c r="L1" s="248" t="s">
        <v>731</v>
      </c>
      <c r="M1" s="248" t="s">
        <v>692</v>
      </c>
      <c r="N1" s="248" t="s">
        <v>703</v>
      </c>
      <c r="O1" s="249" t="s">
        <v>748</v>
      </c>
    </row>
    <row r="2" spans="1:15" ht="30" hidden="1" x14ac:dyDescent="0.25">
      <c r="A2" s="4" t="s">
        <v>10</v>
      </c>
      <c r="B2" s="147" t="s">
        <v>11</v>
      </c>
      <c r="C2" s="5" t="s">
        <v>12</v>
      </c>
      <c r="D2" s="5" t="s">
        <v>13</v>
      </c>
      <c r="E2" s="5" t="s">
        <v>14</v>
      </c>
      <c r="F2" s="5" t="s">
        <v>13</v>
      </c>
      <c r="G2" s="5" t="s">
        <v>13</v>
      </c>
      <c r="H2" s="5" t="s">
        <v>15</v>
      </c>
      <c r="I2" s="5" t="s">
        <v>16</v>
      </c>
      <c r="J2" s="5" t="b">
        <f>TRUE()</f>
        <v>1</v>
      </c>
      <c r="K2" s="203"/>
      <c r="L2" s="203"/>
      <c r="M2" s="203"/>
      <c r="N2" s="203"/>
      <c r="O2" s="246"/>
    </row>
    <row r="3" spans="1:15" ht="60" hidden="1" x14ac:dyDescent="0.25">
      <c r="A3" s="4" t="s">
        <v>17</v>
      </c>
      <c r="B3" s="147" t="s">
        <v>18</v>
      </c>
      <c r="C3" s="5" t="s">
        <v>12</v>
      </c>
      <c r="D3" s="5" t="s">
        <v>13</v>
      </c>
      <c r="E3" s="5" t="s">
        <v>13</v>
      </c>
      <c r="F3" s="5"/>
      <c r="G3" s="5" t="str">
        <f t="shared" ref="G3:G40" si="0">G2</f>
        <v>base</v>
      </c>
      <c r="H3" s="5" t="s">
        <v>15</v>
      </c>
      <c r="I3" s="5" t="s">
        <v>16</v>
      </c>
      <c r="J3" s="5" t="b">
        <f>TRUE()</f>
        <v>1</v>
      </c>
      <c r="K3" s="203"/>
      <c r="L3" s="203"/>
      <c r="M3" s="203"/>
      <c r="N3" s="203"/>
      <c r="O3" s="246"/>
    </row>
    <row r="4" spans="1:15" ht="30" hidden="1" x14ac:dyDescent="0.25">
      <c r="A4" s="4" t="s">
        <v>19</v>
      </c>
      <c r="B4" s="147" t="s">
        <v>11</v>
      </c>
      <c r="C4" s="5" t="s">
        <v>12</v>
      </c>
      <c r="D4" s="5" t="s">
        <v>13</v>
      </c>
      <c r="E4" s="5" t="s">
        <v>13</v>
      </c>
      <c r="F4" s="5"/>
      <c r="G4" s="5" t="str">
        <f t="shared" si="0"/>
        <v>base</v>
      </c>
      <c r="H4" s="5" t="s">
        <v>15</v>
      </c>
      <c r="I4" s="5" t="s">
        <v>16</v>
      </c>
      <c r="J4" s="5" t="b">
        <f>TRUE()</f>
        <v>1</v>
      </c>
      <c r="K4" s="203"/>
      <c r="L4" s="203"/>
      <c r="M4" s="203"/>
      <c r="N4" s="203"/>
      <c r="O4" s="246"/>
    </row>
    <row r="5" spans="1:15" ht="60" hidden="1" x14ac:dyDescent="0.25">
      <c r="A5" s="4" t="s">
        <v>20</v>
      </c>
      <c r="B5" s="147" t="s">
        <v>18</v>
      </c>
      <c r="C5" s="5" t="s">
        <v>21</v>
      </c>
      <c r="D5" s="5" t="s">
        <v>13</v>
      </c>
      <c r="E5" s="5" t="s">
        <v>13</v>
      </c>
      <c r="F5" s="5"/>
      <c r="G5" s="5" t="str">
        <f t="shared" si="0"/>
        <v>base</v>
      </c>
      <c r="H5" s="5" t="s">
        <v>15</v>
      </c>
      <c r="I5" s="5" t="s">
        <v>16</v>
      </c>
      <c r="J5" s="5" t="b">
        <f>TRUE()</f>
        <v>1</v>
      </c>
      <c r="K5" s="203"/>
      <c r="L5" s="203"/>
      <c r="M5" s="203"/>
      <c r="N5" s="203"/>
      <c r="O5" s="246"/>
    </row>
    <row r="6" spans="1:15" ht="90" hidden="1" x14ac:dyDescent="0.25">
      <c r="A6" s="4" t="s">
        <v>22</v>
      </c>
      <c r="B6" s="147" t="s">
        <v>23</v>
      </c>
      <c r="C6" s="5" t="s">
        <v>21</v>
      </c>
      <c r="D6" s="5" t="s">
        <v>13</v>
      </c>
      <c r="E6" s="5" t="s">
        <v>13</v>
      </c>
      <c r="F6" s="5"/>
      <c r="G6" s="5" t="str">
        <f t="shared" si="0"/>
        <v>base</v>
      </c>
      <c r="H6" s="5" t="s">
        <v>15</v>
      </c>
      <c r="I6" s="5" t="s">
        <v>16</v>
      </c>
      <c r="J6" s="5" t="b">
        <f>TRUE()</f>
        <v>1</v>
      </c>
      <c r="K6" s="203"/>
      <c r="L6" s="203"/>
      <c r="M6" s="203"/>
      <c r="N6" s="203"/>
      <c r="O6" s="246"/>
    </row>
    <row r="7" spans="1:15" ht="30" hidden="1" x14ac:dyDescent="0.25">
      <c r="A7" s="4" t="s">
        <v>24</v>
      </c>
      <c r="B7" s="147" t="s">
        <v>11</v>
      </c>
      <c r="C7" s="5" t="s">
        <v>21</v>
      </c>
      <c r="D7" s="5" t="s">
        <v>13</v>
      </c>
      <c r="E7" s="5" t="s">
        <v>13</v>
      </c>
      <c r="F7" s="5"/>
      <c r="G7" s="5" t="str">
        <f t="shared" si="0"/>
        <v>base</v>
      </c>
      <c r="H7" s="5" t="s">
        <v>15</v>
      </c>
      <c r="I7" s="5" t="s">
        <v>16</v>
      </c>
      <c r="J7" s="5" t="b">
        <f>TRUE()</f>
        <v>1</v>
      </c>
      <c r="K7" s="203"/>
      <c r="L7" s="203"/>
      <c r="M7" s="203"/>
      <c r="N7" s="203"/>
      <c r="O7" s="246"/>
    </row>
    <row r="8" spans="1:15" ht="60" hidden="1" x14ac:dyDescent="0.25">
      <c r="A8" s="4" t="s">
        <v>25</v>
      </c>
      <c r="B8" s="147" t="s">
        <v>18</v>
      </c>
      <c r="C8" s="5" t="s">
        <v>13</v>
      </c>
      <c r="D8" s="5" t="s">
        <v>13</v>
      </c>
      <c r="E8" s="6" t="s">
        <v>26</v>
      </c>
      <c r="F8" s="6"/>
      <c r="G8" s="5" t="str">
        <f t="shared" si="0"/>
        <v>base</v>
      </c>
      <c r="H8" s="5" t="s">
        <v>15</v>
      </c>
      <c r="I8" s="5" t="s">
        <v>16</v>
      </c>
      <c r="J8" s="5" t="b">
        <f>TRUE()</f>
        <v>1</v>
      </c>
      <c r="K8" s="203"/>
      <c r="L8" s="203"/>
      <c r="M8" s="203"/>
      <c r="N8" s="203"/>
      <c r="O8" s="246"/>
    </row>
    <row r="9" spans="1:15" ht="60" hidden="1" x14ac:dyDescent="0.25">
      <c r="A9" s="4" t="s">
        <v>27</v>
      </c>
      <c r="B9" s="147" t="s">
        <v>18</v>
      </c>
      <c r="C9" s="5" t="s">
        <v>12</v>
      </c>
      <c r="D9" s="5" t="s">
        <v>13</v>
      </c>
      <c r="E9" s="6" t="s">
        <v>26</v>
      </c>
      <c r="F9" s="6"/>
      <c r="G9" s="5" t="str">
        <f t="shared" si="0"/>
        <v>base</v>
      </c>
      <c r="H9" s="5" t="s">
        <v>15</v>
      </c>
      <c r="I9" s="5" t="s">
        <v>16</v>
      </c>
      <c r="J9" s="5" t="b">
        <f>TRUE()</f>
        <v>1</v>
      </c>
      <c r="K9" s="203"/>
      <c r="L9" s="203"/>
      <c r="M9" s="203"/>
      <c r="N9" s="203"/>
      <c r="O9" s="246"/>
    </row>
    <row r="10" spans="1:15" ht="30" hidden="1" x14ac:dyDescent="0.25">
      <c r="A10" s="4" t="s">
        <v>28</v>
      </c>
      <c r="B10" s="147" t="s">
        <v>11</v>
      </c>
      <c r="C10" s="5" t="s">
        <v>12</v>
      </c>
      <c r="D10" s="5" t="s">
        <v>13</v>
      </c>
      <c r="E10" s="6" t="s">
        <v>26</v>
      </c>
      <c r="F10" s="6"/>
      <c r="G10" s="5" t="str">
        <f t="shared" si="0"/>
        <v>base</v>
      </c>
      <c r="H10" s="5" t="s">
        <v>15</v>
      </c>
      <c r="I10" s="5" t="s">
        <v>16</v>
      </c>
      <c r="J10" s="5" t="b">
        <f>TRUE()</f>
        <v>1</v>
      </c>
      <c r="K10" s="203"/>
      <c r="L10" s="203"/>
      <c r="M10" s="203"/>
      <c r="N10" s="203"/>
      <c r="O10" s="246"/>
    </row>
    <row r="11" spans="1:15" ht="60" hidden="1" x14ac:dyDescent="0.25">
      <c r="A11" s="4" t="s">
        <v>29</v>
      </c>
      <c r="B11" s="147" t="s">
        <v>18</v>
      </c>
      <c r="C11" s="5" t="s">
        <v>30</v>
      </c>
      <c r="D11" s="5" t="s">
        <v>13</v>
      </c>
      <c r="E11" s="6" t="s">
        <v>31</v>
      </c>
      <c r="F11" s="6"/>
      <c r="G11" s="5" t="str">
        <f t="shared" si="0"/>
        <v>base</v>
      </c>
      <c r="H11" s="5" t="s">
        <v>15</v>
      </c>
      <c r="I11" s="5" t="s">
        <v>16</v>
      </c>
      <c r="J11" s="5" t="b">
        <f>TRUE()</f>
        <v>1</v>
      </c>
      <c r="K11" s="203"/>
      <c r="L11" s="203"/>
      <c r="M11" s="203"/>
      <c r="N11" s="203"/>
      <c r="O11" s="246"/>
    </row>
    <row r="12" spans="1:15" ht="60" hidden="1" x14ac:dyDescent="0.25">
      <c r="A12" s="4" t="s">
        <v>32</v>
      </c>
      <c r="B12" s="147" t="s">
        <v>18</v>
      </c>
      <c r="C12" s="5" t="s">
        <v>12</v>
      </c>
      <c r="D12" s="5" t="s">
        <v>13</v>
      </c>
      <c r="E12" s="6" t="s">
        <v>31</v>
      </c>
      <c r="F12" s="6"/>
      <c r="G12" s="5" t="str">
        <f t="shared" si="0"/>
        <v>base</v>
      </c>
      <c r="H12" s="5" t="s">
        <v>15</v>
      </c>
      <c r="I12" s="5" t="s">
        <v>16</v>
      </c>
      <c r="J12" s="5" t="b">
        <f>TRUE()</f>
        <v>1</v>
      </c>
      <c r="K12" s="203"/>
      <c r="L12" s="203"/>
      <c r="M12" s="203"/>
      <c r="N12" s="203"/>
      <c r="O12" s="246"/>
    </row>
    <row r="13" spans="1:15" hidden="1" x14ac:dyDescent="0.25">
      <c r="A13" s="4" t="s">
        <v>33</v>
      </c>
      <c r="B13" s="147" t="s">
        <v>34</v>
      </c>
      <c r="C13" s="5" t="s">
        <v>12</v>
      </c>
      <c r="D13" s="5" t="s">
        <v>13</v>
      </c>
      <c r="E13" s="6" t="s">
        <v>26</v>
      </c>
      <c r="F13" s="6"/>
      <c r="G13" s="5" t="str">
        <f t="shared" si="0"/>
        <v>base</v>
      </c>
      <c r="H13" s="5" t="s">
        <v>15</v>
      </c>
      <c r="I13" s="5" t="s">
        <v>16</v>
      </c>
      <c r="J13" s="5" t="b">
        <f>TRUE()</f>
        <v>1</v>
      </c>
      <c r="K13" s="203"/>
      <c r="L13" s="203"/>
      <c r="M13" s="203"/>
      <c r="N13" s="203"/>
      <c r="O13" s="246"/>
    </row>
    <row r="14" spans="1:15" x14ac:dyDescent="0.25">
      <c r="A14" s="4" t="s">
        <v>35</v>
      </c>
      <c r="B14" s="147">
        <v>2040</v>
      </c>
      <c r="C14" s="5" t="s">
        <v>12</v>
      </c>
      <c r="D14" s="5" t="s">
        <v>13</v>
      </c>
      <c r="E14" s="5" t="s">
        <v>13</v>
      </c>
      <c r="F14" s="5" t="s">
        <v>13</v>
      </c>
      <c r="G14" s="5" t="str">
        <f t="shared" si="0"/>
        <v>base</v>
      </c>
      <c r="H14" s="5" t="s">
        <v>15</v>
      </c>
      <c r="I14" s="5" t="s">
        <v>16</v>
      </c>
      <c r="J14" s="5" t="b">
        <f>TRUE()</f>
        <v>1</v>
      </c>
      <c r="K14" s="203"/>
      <c r="L14" s="203"/>
      <c r="M14" s="203"/>
      <c r="N14" s="203"/>
      <c r="O14" s="246"/>
    </row>
    <row r="15" spans="1:15" hidden="1" x14ac:dyDescent="0.25">
      <c r="A15" s="4" t="s">
        <v>36</v>
      </c>
      <c r="B15" s="147" t="s">
        <v>37</v>
      </c>
      <c r="C15" s="5" t="s">
        <v>12</v>
      </c>
      <c r="D15" s="5" t="s">
        <v>13</v>
      </c>
      <c r="E15" s="5" t="s">
        <v>13</v>
      </c>
      <c r="F15" s="5" t="s">
        <v>13</v>
      </c>
      <c r="G15" s="5" t="str">
        <f t="shared" si="0"/>
        <v>base</v>
      </c>
      <c r="H15" s="5" t="s">
        <v>15</v>
      </c>
      <c r="I15" s="5" t="s">
        <v>16</v>
      </c>
      <c r="J15" s="5" t="b">
        <f>TRUE()</f>
        <v>1</v>
      </c>
      <c r="K15" s="203"/>
      <c r="L15" s="203"/>
      <c r="M15" s="203"/>
      <c r="N15" s="203"/>
      <c r="O15" s="246"/>
    </row>
    <row r="16" spans="1:15" hidden="1" x14ac:dyDescent="0.25">
      <c r="A16" s="4" t="s">
        <v>38</v>
      </c>
      <c r="B16" s="147" t="s">
        <v>39</v>
      </c>
      <c r="C16" s="5" t="s">
        <v>12</v>
      </c>
      <c r="D16" s="5" t="s">
        <v>13</v>
      </c>
      <c r="E16" s="5" t="s">
        <v>13</v>
      </c>
      <c r="F16" s="5" t="s">
        <v>13</v>
      </c>
      <c r="G16" s="5" t="str">
        <f t="shared" si="0"/>
        <v>base</v>
      </c>
      <c r="H16" s="5" t="s">
        <v>15</v>
      </c>
      <c r="I16" s="5" t="s">
        <v>16</v>
      </c>
      <c r="J16" s="5" t="b">
        <f>TRUE()</f>
        <v>1</v>
      </c>
      <c r="K16" s="203"/>
      <c r="L16" s="203"/>
      <c r="M16" s="203"/>
      <c r="N16" s="203"/>
      <c r="O16" s="246"/>
    </row>
    <row r="17" spans="1:15" ht="45" hidden="1" x14ac:dyDescent="0.25">
      <c r="A17" s="4" t="s">
        <v>40</v>
      </c>
      <c r="B17" s="147" t="s">
        <v>41</v>
      </c>
      <c r="C17" s="5" t="s">
        <v>12</v>
      </c>
      <c r="D17" s="5" t="s">
        <v>13</v>
      </c>
      <c r="E17" s="6" t="s">
        <v>31</v>
      </c>
      <c r="F17" s="6"/>
      <c r="G17" s="5" t="str">
        <f t="shared" si="0"/>
        <v>base</v>
      </c>
      <c r="H17" s="5" t="s">
        <v>15</v>
      </c>
      <c r="I17" s="5" t="s">
        <v>16</v>
      </c>
      <c r="J17" s="5" t="b">
        <f>TRUE()</f>
        <v>1</v>
      </c>
      <c r="K17" s="203"/>
      <c r="L17" s="203"/>
      <c r="M17" s="203"/>
      <c r="N17" s="203"/>
      <c r="O17" s="246"/>
    </row>
    <row r="18" spans="1:15" ht="28.5" hidden="1" customHeight="1" x14ac:dyDescent="0.25">
      <c r="A18" s="4" t="s">
        <v>671</v>
      </c>
      <c r="B18" s="147" t="s">
        <v>39</v>
      </c>
      <c r="C18" s="5" t="s">
        <v>21</v>
      </c>
      <c r="D18" s="5" t="s">
        <v>13</v>
      </c>
      <c r="E18" s="5" t="s">
        <v>677</v>
      </c>
      <c r="F18" s="5"/>
      <c r="G18" s="5" t="str">
        <f t="shared" si="0"/>
        <v>base</v>
      </c>
      <c r="H18" s="5" t="s">
        <v>15</v>
      </c>
      <c r="I18" s="5" t="s">
        <v>16</v>
      </c>
      <c r="J18" s="5" t="b">
        <f>FALSE()</f>
        <v>0</v>
      </c>
      <c r="K18" s="203"/>
      <c r="L18" s="203"/>
      <c r="M18" s="203"/>
      <c r="N18" s="203"/>
      <c r="O18" s="246"/>
    </row>
    <row r="19" spans="1:15" x14ac:dyDescent="0.25">
      <c r="A19" s="4" t="s">
        <v>707</v>
      </c>
      <c r="B19" s="212" t="s">
        <v>672</v>
      </c>
      <c r="C19" s="5" t="s">
        <v>681</v>
      </c>
      <c r="D19" s="5" t="s">
        <v>13</v>
      </c>
      <c r="E19" s="5" t="s">
        <v>677</v>
      </c>
      <c r="F19" s="5"/>
      <c r="G19" s="5" t="str">
        <f>G17</f>
        <v>base</v>
      </c>
      <c r="H19" s="5" t="s">
        <v>15</v>
      </c>
      <c r="I19" s="5" t="s">
        <v>719</v>
      </c>
      <c r="J19" s="5" t="b">
        <f>FALSE()</f>
        <v>0</v>
      </c>
      <c r="K19" s="242" t="s">
        <v>695</v>
      </c>
      <c r="L19" s="242" t="s">
        <v>693</v>
      </c>
      <c r="M19" s="242" t="s">
        <v>732</v>
      </c>
      <c r="N19" s="242">
        <v>462</v>
      </c>
      <c r="O19" s="246"/>
    </row>
    <row r="20" spans="1:15" x14ac:dyDescent="0.25">
      <c r="A20" s="4" t="s">
        <v>708</v>
      </c>
      <c r="B20" s="212" t="s">
        <v>683</v>
      </c>
      <c r="C20" s="5" t="s">
        <v>681</v>
      </c>
      <c r="D20" s="5" t="s">
        <v>13</v>
      </c>
      <c r="E20" s="5" t="s">
        <v>677</v>
      </c>
      <c r="F20" s="5"/>
      <c r="G20" s="5" t="str">
        <f t="shared" si="0"/>
        <v>base</v>
      </c>
      <c r="H20" s="5" t="s">
        <v>15</v>
      </c>
      <c r="I20" s="5" t="s">
        <v>719</v>
      </c>
      <c r="J20" s="5" t="b">
        <f>FALSE()</f>
        <v>0</v>
      </c>
      <c r="K20" s="242" t="s">
        <v>695</v>
      </c>
      <c r="L20" s="242" t="s">
        <v>693</v>
      </c>
      <c r="M20" s="242" t="s">
        <v>732</v>
      </c>
      <c r="N20" s="242">
        <v>922</v>
      </c>
      <c r="O20" s="246"/>
    </row>
    <row r="21" spans="1:15" x14ac:dyDescent="0.25">
      <c r="A21" s="4" t="s">
        <v>709</v>
      </c>
      <c r="B21" s="212" t="s">
        <v>690</v>
      </c>
      <c r="C21" s="5" t="s">
        <v>681</v>
      </c>
      <c r="D21" s="5" t="s">
        <v>13</v>
      </c>
      <c r="E21" s="5" t="s">
        <v>677</v>
      </c>
      <c r="F21" s="5"/>
      <c r="G21" s="5" t="str">
        <f t="shared" si="0"/>
        <v>base</v>
      </c>
      <c r="H21" s="5" t="s">
        <v>15</v>
      </c>
      <c r="I21" s="5" t="s">
        <v>719</v>
      </c>
      <c r="J21" s="5" t="b">
        <f>FALSE()</f>
        <v>0</v>
      </c>
      <c r="K21" s="242" t="s">
        <v>695</v>
      </c>
      <c r="L21" s="242" t="s">
        <v>693</v>
      </c>
      <c r="M21" s="242" t="s">
        <v>732</v>
      </c>
      <c r="N21" s="242">
        <v>1845</v>
      </c>
      <c r="O21" s="246"/>
    </row>
    <row r="22" spans="1:15" ht="22.5" customHeight="1" x14ac:dyDescent="0.25">
      <c r="A22" s="4" t="s">
        <v>684</v>
      </c>
      <c r="B22" s="212" t="s">
        <v>672</v>
      </c>
      <c r="C22" s="5" t="s">
        <v>682</v>
      </c>
      <c r="D22" s="5" t="s">
        <v>13</v>
      </c>
      <c r="E22" s="5" t="s">
        <v>677</v>
      </c>
      <c r="F22" s="5"/>
      <c r="G22" s="5" t="str">
        <f t="shared" si="0"/>
        <v>base</v>
      </c>
      <c r="H22" s="5" t="s">
        <v>15</v>
      </c>
      <c r="I22" s="5" t="s">
        <v>719</v>
      </c>
      <c r="J22" s="5" t="b">
        <f>FALSE()</f>
        <v>0</v>
      </c>
      <c r="K22" s="242" t="s">
        <v>696</v>
      </c>
      <c r="L22" s="242" t="s">
        <v>693</v>
      </c>
      <c r="M22" s="242">
        <f>304+$O22</f>
        <v>272</v>
      </c>
      <c r="N22" s="242">
        <v>462</v>
      </c>
      <c r="O22" s="246">
        <f>-32</f>
        <v>-32</v>
      </c>
    </row>
    <row r="23" spans="1:15" x14ac:dyDescent="0.25">
      <c r="A23" s="4" t="s">
        <v>685</v>
      </c>
      <c r="B23" s="212" t="s">
        <v>683</v>
      </c>
      <c r="C23" s="5" t="s">
        <v>682</v>
      </c>
      <c r="D23" s="5" t="s">
        <v>13</v>
      </c>
      <c r="E23" s="5" t="s">
        <v>677</v>
      </c>
      <c r="F23" s="5"/>
      <c r="G23" s="5" t="str">
        <f t="shared" si="0"/>
        <v>base</v>
      </c>
      <c r="H23" s="5" t="s">
        <v>15</v>
      </c>
      <c r="I23" s="5" t="s">
        <v>719</v>
      </c>
      <c r="J23" s="5" t="b">
        <f>FALSE()</f>
        <v>0</v>
      </c>
      <c r="K23" s="242" t="s">
        <v>696</v>
      </c>
      <c r="L23" s="242" t="s">
        <v>693</v>
      </c>
      <c r="M23" s="242">
        <f>182+$O23</f>
        <v>182</v>
      </c>
      <c r="N23" s="242">
        <v>922</v>
      </c>
      <c r="O23" s="246"/>
    </row>
    <row r="24" spans="1:15" x14ac:dyDescent="0.25">
      <c r="A24" s="4" t="s">
        <v>688</v>
      </c>
      <c r="B24" s="212" t="s">
        <v>690</v>
      </c>
      <c r="C24" s="5" t="s">
        <v>682</v>
      </c>
      <c r="D24" s="5" t="s">
        <v>13</v>
      </c>
      <c r="E24" s="5" t="s">
        <v>677</v>
      </c>
      <c r="F24" s="5"/>
      <c r="G24" s="5" t="str">
        <f t="shared" si="0"/>
        <v>base</v>
      </c>
      <c r="H24" s="5" t="s">
        <v>15</v>
      </c>
      <c r="I24" s="5" t="s">
        <v>719</v>
      </c>
      <c r="J24" s="5" t="b">
        <f>FALSE()</f>
        <v>0</v>
      </c>
      <c r="K24" s="242" t="s">
        <v>696</v>
      </c>
      <c r="L24" s="242" t="s">
        <v>693</v>
      </c>
      <c r="M24" s="242">
        <v>48</v>
      </c>
      <c r="N24" s="242">
        <v>1845</v>
      </c>
      <c r="O24" s="246"/>
    </row>
    <row r="25" spans="1:15" x14ac:dyDescent="0.25">
      <c r="A25" s="4" t="s">
        <v>686</v>
      </c>
      <c r="B25" s="212" t="s">
        <v>672</v>
      </c>
      <c r="C25" s="5" t="s">
        <v>682</v>
      </c>
      <c r="D25" s="5" t="s">
        <v>13</v>
      </c>
      <c r="E25" s="5" t="s">
        <v>710</v>
      </c>
      <c r="F25" s="5"/>
      <c r="G25" s="5" t="str">
        <f t="shared" si="0"/>
        <v>base</v>
      </c>
      <c r="H25" s="5" t="s">
        <v>15</v>
      </c>
      <c r="I25" s="5" t="s">
        <v>719</v>
      </c>
      <c r="J25" s="5" t="b">
        <f>FALSE()</f>
        <v>0</v>
      </c>
      <c r="K25" s="242" t="s">
        <v>696</v>
      </c>
      <c r="L25" s="242" t="s">
        <v>694</v>
      </c>
      <c r="M25" s="242">
        <f>304+$O25</f>
        <v>272</v>
      </c>
      <c r="N25" s="242">
        <v>462</v>
      </c>
      <c r="O25" s="246">
        <f>-32</f>
        <v>-32</v>
      </c>
    </row>
    <row r="26" spans="1:15" x14ac:dyDescent="0.25">
      <c r="A26" s="4" t="s">
        <v>687</v>
      </c>
      <c r="B26" s="212" t="s">
        <v>683</v>
      </c>
      <c r="C26" s="5" t="s">
        <v>682</v>
      </c>
      <c r="D26" s="5" t="s">
        <v>13</v>
      </c>
      <c r="E26" s="5" t="s">
        <v>710</v>
      </c>
      <c r="F26" s="5"/>
      <c r="G26" s="5" t="str">
        <f t="shared" si="0"/>
        <v>base</v>
      </c>
      <c r="H26" s="5" t="s">
        <v>15</v>
      </c>
      <c r="I26" s="5" t="s">
        <v>719</v>
      </c>
      <c r="J26" s="5" t="b">
        <f>FALSE()</f>
        <v>0</v>
      </c>
      <c r="K26" s="242" t="s">
        <v>696</v>
      </c>
      <c r="L26" s="242" t="s">
        <v>694</v>
      </c>
      <c r="M26" s="242">
        <f>182+$O26</f>
        <v>182</v>
      </c>
      <c r="N26" s="242">
        <v>922</v>
      </c>
      <c r="O26" s="246"/>
    </row>
    <row r="27" spans="1:15" x14ac:dyDescent="0.25">
      <c r="A27" s="4" t="s">
        <v>689</v>
      </c>
      <c r="B27" s="212" t="s">
        <v>690</v>
      </c>
      <c r="C27" s="5" t="s">
        <v>682</v>
      </c>
      <c r="D27" s="5" t="s">
        <v>13</v>
      </c>
      <c r="E27" s="5" t="s">
        <v>710</v>
      </c>
      <c r="F27" s="5"/>
      <c r="G27" s="5" t="str">
        <f t="shared" si="0"/>
        <v>base</v>
      </c>
      <c r="H27" s="5" t="s">
        <v>15</v>
      </c>
      <c r="I27" s="5" t="s">
        <v>719</v>
      </c>
      <c r="J27" s="5" t="b">
        <f>FALSE()</f>
        <v>0</v>
      </c>
      <c r="K27" s="242" t="s">
        <v>696</v>
      </c>
      <c r="L27" s="242" t="s">
        <v>694</v>
      </c>
      <c r="M27" s="242">
        <v>48</v>
      </c>
      <c r="N27" s="242">
        <v>1845</v>
      </c>
      <c r="O27" s="246"/>
    </row>
    <row r="28" spans="1:15" x14ac:dyDescent="0.25">
      <c r="A28" s="4" t="s">
        <v>711</v>
      </c>
      <c r="B28" s="212" t="s">
        <v>672</v>
      </c>
      <c r="C28" s="5" t="s">
        <v>681</v>
      </c>
      <c r="D28" s="5" t="s">
        <v>13</v>
      </c>
      <c r="E28" s="5" t="s">
        <v>710</v>
      </c>
      <c r="F28" s="5"/>
      <c r="G28" s="5" t="str">
        <f>G44</f>
        <v>base</v>
      </c>
      <c r="H28" s="5" t="s">
        <v>15</v>
      </c>
      <c r="I28" s="5" t="s">
        <v>719</v>
      </c>
      <c r="J28" s="5" t="b">
        <f>FALSE()</f>
        <v>0</v>
      </c>
      <c r="K28" s="242" t="s">
        <v>695</v>
      </c>
      <c r="L28" s="242" t="s">
        <v>694</v>
      </c>
      <c r="M28" s="242" t="s">
        <v>732</v>
      </c>
      <c r="N28" s="242">
        <v>462</v>
      </c>
      <c r="O28" s="246"/>
    </row>
    <row r="29" spans="1:15" x14ac:dyDescent="0.25">
      <c r="A29" s="4" t="s">
        <v>712</v>
      </c>
      <c r="B29" s="212" t="s">
        <v>690</v>
      </c>
      <c r="C29" s="5" t="s">
        <v>681</v>
      </c>
      <c r="D29" s="5" t="s">
        <v>13</v>
      </c>
      <c r="E29" s="5" t="s">
        <v>710</v>
      </c>
      <c r="F29" s="5"/>
      <c r="G29" s="5" t="str">
        <f t="shared" si="0"/>
        <v>base</v>
      </c>
      <c r="H29" s="5" t="s">
        <v>15</v>
      </c>
      <c r="I29" s="5" t="s">
        <v>719</v>
      </c>
      <c r="J29" s="5" t="b">
        <f>FALSE()</f>
        <v>0</v>
      </c>
      <c r="K29" s="242" t="s">
        <v>695</v>
      </c>
      <c r="L29" s="242" t="s">
        <v>694</v>
      </c>
      <c r="M29" s="242" t="s">
        <v>732</v>
      </c>
      <c r="N29" s="242">
        <v>1845</v>
      </c>
      <c r="O29" s="246"/>
    </row>
    <row r="30" spans="1:15" x14ac:dyDescent="0.25">
      <c r="A30" s="4" t="s">
        <v>713</v>
      </c>
      <c r="B30" s="212" t="s">
        <v>672</v>
      </c>
      <c r="C30" s="5" t="s">
        <v>681</v>
      </c>
      <c r="D30" s="5" t="s">
        <v>13</v>
      </c>
      <c r="E30" s="5" t="s">
        <v>677</v>
      </c>
      <c r="F30" s="5"/>
      <c r="G30" s="5" t="str">
        <f t="shared" si="0"/>
        <v>base</v>
      </c>
      <c r="H30" s="5" t="s">
        <v>15</v>
      </c>
      <c r="I30" s="5" t="s">
        <v>719</v>
      </c>
      <c r="J30" s="5" t="b">
        <f>FALSE()</f>
        <v>0</v>
      </c>
      <c r="K30" s="242" t="s">
        <v>695</v>
      </c>
      <c r="L30" s="242" t="s">
        <v>693</v>
      </c>
      <c r="M30" s="242" t="s">
        <v>732</v>
      </c>
      <c r="N30" s="242">
        <v>2000</v>
      </c>
      <c r="O30" s="246"/>
    </row>
    <row r="31" spans="1:15" x14ac:dyDescent="0.25">
      <c r="A31" s="4" t="s">
        <v>714</v>
      </c>
      <c r="B31" s="212" t="s">
        <v>690</v>
      </c>
      <c r="C31" s="5" t="s">
        <v>681</v>
      </c>
      <c r="D31" s="5" t="s">
        <v>13</v>
      </c>
      <c r="E31" s="5" t="s">
        <v>677</v>
      </c>
      <c r="F31" s="5"/>
      <c r="G31" s="5" t="str">
        <f t="shared" si="0"/>
        <v>base</v>
      </c>
      <c r="H31" s="5" t="s">
        <v>15</v>
      </c>
      <c r="I31" s="5" t="s">
        <v>719</v>
      </c>
      <c r="J31" s="5" t="b">
        <f>FALSE()</f>
        <v>0</v>
      </c>
      <c r="K31" s="242" t="s">
        <v>695</v>
      </c>
      <c r="L31" s="242" t="s">
        <v>693</v>
      </c>
      <c r="M31" s="242" t="s">
        <v>732</v>
      </c>
      <c r="N31" s="242">
        <v>4445</v>
      </c>
      <c r="O31" s="246"/>
    </row>
    <row r="32" spans="1:15" x14ac:dyDescent="0.25">
      <c r="A32" s="4" t="s">
        <v>737</v>
      </c>
      <c r="B32" s="212" t="s">
        <v>672</v>
      </c>
      <c r="C32" s="5" t="s">
        <v>681</v>
      </c>
      <c r="D32" s="5" t="s">
        <v>13</v>
      </c>
      <c r="E32" s="5" t="s">
        <v>738</v>
      </c>
      <c r="F32" s="5"/>
      <c r="G32" s="5" t="str">
        <f t="shared" si="0"/>
        <v>base</v>
      </c>
      <c r="H32" s="5" t="s">
        <v>15</v>
      </c>
      <c r="I32" s="5" t="s">
        <v>719</v>
      </c>
      <c r="J32" s="5" t="b">
        <f>FALSE()</f>
        <v>0</v>
      </c>
      <c r="K32" s="242" t="s">
        <v>695</v>
      </c>
      <c r="L32" s="242" t="s">
        <v>693</v>
      </c>
      <c r="M32" s="242" t="s">
        <v>732</v>
      </c>
      <c r="N32" s="242">
        <v>462</v>
      </c>
      <c r="O32" s="246"/>
    </row>
    <row r="33" spans="1:15" x14ac:dyDescent="0.25">
      <c r="A33" s="4" t="s">
        <v>739</v>
      </c>
      <c r="B33" s="212" t="s">
        <v>683</v>
      </c>
      <c r="C33" s="5" t="s">
        <v>681</v>
      </c>
      <c r="D33" s="5" t="s">
        <v>13</v>
      </c>
      <c r="E33" s="5" t="s">
        <v>738</v>
      </c>
      <c r="F33" s="5"/>
      <c r="G33" s="5" t="str">
        <f t="shared" si="0"/>
        <v>base</v>
      </c>
      <c r="H33" s="5" t="s">
        <v>15</v>
      </c>
      <c r="I33" s="5" t="s">
        <v>719</v>
      </c>
      <c r="J33" s="5" t="b">
        <f>FALSE()</f>
        <v>0</v>
      </c>
      <c r="K33" s="242" t="s">
        <v>695</v>
      </c>
      <c r="L33" s="242" t="s">
        <v>693</v>
      </c>
      <c r="M33" s="242" t="s">
        <v>732</v>
      </c>
      <c r="N33" s="242">
        <v>922</v>
      </c>
      <c r="O33" s="246"/>
    </row>
    <row r="34" spans="1:15" x14ac:dyDescent="0.25">
      <c r="A34" s="4" t="s">
        <v>740</v>
      </c>
      <c r="B34" s="212" t="s">
        <v>690</v>
      </c>
      <c r="C34" s="5" t="s">
        <v>681</v>
      </c>
      <c r="D34" s="5" t="s">
        <v>13</v>
      </c>
      <c r="E34" s="5" t="s">
        <v>738</v>
      </c>
      <c r="F34" s="5"/>
      <c r="G34" s="5" t="str">
        <f t="shared" si="0"/>
        <v>base</v>
      </c>
      <c r="H34" s="5" t="s">
        <v>15</v>
      </c>
      <c r="I34" s="5" t="s">
        <v>719</v>
      </c>
      <c r="J34" s="5" t="b">
        <f>FALSE()</f>
        <v>0</v>
      </c>
      <c r="K34" s="242" t="s">
        <v>695</v>
      </c>
      <c r="L34" s="242" t="s">
        <v>693</v>
      </c>
      <c r="M34" s="242" t="s">
        <v>732</v>
      </c>
      <c r="N34" s="242">
        <v>1845</v>
      </c>
      <c r="O34" s="246"/>
    </row>
    <row r="35" spans="1:15" x14ac:dyDescent="0.25">
      <c r="A35" s="4" t="s">
        <v>741</v>
      </c>
      <c r="B35" s="212" t="s">
        <v>672</v>
      </c>
      <c r="C35" s="5" t="s">
        <v>682</v>
      </c>
      <c r="D35" s="5" t="s">
        <v>13</v>
      </c>
      <c r="E35" s="5" t="s">
        <v>738</v>
      </c>
      <c r="F35" s="5"/>
      <c r="G35" s="5" t="str">
        <f t="shared" si="0"/>
        <v>base</v>
      </c>
      <c r="H35" s="5" t="s">
        <v>15</v>
      </c>
      <c r="I35" s="5" t="s">
        <v>719</v>
      </c>
      <c r="J35" s="5" t="b">
        <f>FALSE()</f>
        <v>0</v>
      </c>
      <c r="K35" s="242" t="s">
        <v>696</v>
      </c>
      <c r="L35" s="242" t="s">
        <v>693</v>
      </c>
      <c r="M35" s="242">
        <f>304+$O35</f>
        <v>272</v>
      </c>
      <c r="N35" s="242">
        <v>462</v>
      </c>
      <c r="O35" s="246">
        <f>-32</f>
        <v>-32</v>
      </c>
    </row>
    <row r="36" spans="1:15" x14ac:dyDescent="0.25">
      <c r="A36" s="4" t="s">
        <v>742</v>
      </c>
      <c r="B36" s="212" t="s">
        <v>683</v>
      </c>
      <c r="C36" s="5" t="s">
        <v>682</v>
      </c>
      <c r="D36" s="5" t="s">
        <v>13</v>
      </c>
      <c r="E36" s="5" t="s">
        <v>738</v>
      </c>
      <c r="F36" s="5"/>
      <c r="G36" s="5" t="str">
        <f t="shared" si="0"/>
        <v>base</v>
      </c>
      <c r="H36" s="5" t="s">
        <v>15</v>
      </c>
      <c r="I36" s="5" t="s">
        <v>719</v>
      </c>
      <c r="J36" s="5" t="b">
        <f>FALSE()</f>
        <v>0</v>
      </c>
      <c r="K36" s="242" t="s">
        <v>696</v>
      </c>
      <c r="L36" s="242" t="s">
        <v>693</v>
      </c>
      <c r="M36" s="242">
        <f>182+$O36</f>
        <v>182</v>
      </c>
      <c r="N36" s="242">
        <v>922</v>
      </c>
      <c r="O36" s="246"/>
    </row>
    <row r="37" spans="1:15" x14ac:dyDescent="0.25">
      <c r="A37" s="4" t="s">
        <v>743</v>
      </c>
      <c r="B37" s="212" t="s">
        <v>690</v>
      </c>
      <c r="C37" s="5" t="s">
        <v>682</v>
      </c>
      <c r="D37" s="5" t="s">
        <v>13</v>
      </c>
      <c r="E37" s="5" t="s">
        <v>738</v>
      </c>
      <c r="F37" s="5"/>
      <c r="G37" s="5" t="str">
        <f t="shared" si="0"/>
        <v>base</v>
      </c>
      <c r="H37" s="5" t="s">
        <v>15</v>
      </c>
      <c r="I37" s="5" t="s">
        <v>719</v>
      </c>
      <c r="J37" s="5" t="b">
        <f>FALSE()</f>
        <v>0</v>
      </c>
      <c r="K37" s="242" t="s">
        <v>696</v>
      </c>
      <c r="L37" s="242" t="s">
        <v>693</v>
      </c>
      <c r="M37" s="242">
        <v>48</v>
      </c>
      <c r="N37" s="242">
        <v>1845</v>
      </c>
      <c r="O37" s="246"/>
    </row>
    <row r="38" spans="1:15" x14ac:dyDescent="0.25">
      <c r="A38" s="4" t="s">
        <v>744</v>
      </c>
      <c r="B38" s="212" t="s">
        <v>672</v>
      </c>
      <c r="C38" s="5" t="s">
        <v>682</v>
      </c>
      <c r="D38" s="5" t="s">
        <v>13</v>
      </c>
      <c r="E38" s="5" t="s">
        <v>745</v>
      </c>
      <c r="F38" s="5"/>
      <c r="G38" s="5" t="str">
        <f t="shared" si="0"/>
        <v>base</v>
      </c>
      <c r="H38" s="5" t="s">
        <v>15</v>
      </c>
      <c r="I38" s="5" t="s">
        <v>719</v>
      </c>
      <c r="J38" s="5" t="b">
        <f>FALSE()</f>
        <v>0</v>
      </c>
      <c r="K38" s="242" t="s">
        <v>696</v>
      </c>
      <c r="L38" s="242" t="s">
        <v>694</v>
      </c>
      <c r="M38" s="242">
        <f>304+$O38</f>
        <v>272</v>
      </c>
      <c r="N38" s="242">
        <v>462</v>
      </c>
      <c r="O38" s="246">
        <f>-32</f>
        <v>-32</v>
      </c>
    </row>
    <row r="39" spans="1:15" x14ac:dyDescent="0.25">
      <c r="A39" s="4" t="s">
        <v>746</v>
      </c>
      <c r="B39" s="212" t="s">
        <v>683</v>
      </c>
      <c r="C39" s="5" t="s">
        <v>682</v>
      </c>
      <c r="D39" s="5" t="s">
        <v>13</v>
      </c>
      <c r="E39" s="5" t="s">
        <v>745</v>
      </c>
      <c r="F39" s="5"/>
      <c r="G39" s="5" t="str">
        <f t="shared" si="0"/>
        <v>base</v>
      </c>
      <c r="H39" s="5" t="s">
        <v>15</v>
      </c>
      <c r="I39" s="5" t="s">
        <v>719</v>
      </c>
      <c r="J39" s="5" t="b">
        <f>FALSE()</f>
        <v>0</v>
      </c>
      <c r="K39" s="242" t="s">
        <v>696</v>
      </c>
      <c r="L39" s="242" t="s">
        <v>694</v>
      </c>
      <c r="M39" s="242">
        <f>182+$O39</f>
        <v>182</v>
      </c>
      <c r="N39" s="242">
        <v>922</v>
      </c>
      <c r="O39" s="246"/>
    </row>
    <row r="40" spans="1:15" x14ac:dyDescent="0.25">
      <c r="A40" s="4" t="s">
        <v>747</v>
      </c>
      <c r="B40" s="212" t="s">
        <v>690</v>
      </c>
      <c r="C40" s="5" t="s">
        <v>682</v>
      </c>
      <c r="D40" s="5" t="s">
        <v>13</v>
      </c>
      <c r="E40" s="5" t="s">
        <v>745</v>
      </c>
      <c r="F40" s="5"/>
      <c r="G40" s="5" t="str">
        <f t="shared" si="0"/>
        <v>base</v>
      </c>
      <c r="H40" s="5" t="s">
        <v>15</v>
      </c>
      <c r="I40" s="5" t="s">
        <v>719</v>
      </c>
      <c r="J40" s="5" t="b">
        <f>FALSE()</f>
        <v>0</v>
      </c>
      <c r="K40" s="242" t="s">
        <v>696</v>
      </c>
      <c r="L40" s="242" t="s">
        <v>694</v>
      </c>
      <c r="M40" s="242">
        <v>48</v>
      </c>
      <c r="N40" s="242">
        <v>1845</v>
      </c>
      <c r="O40" s="246"/>
    </row>
    <row r="41" spans="1:15" x14ac:dyDescent="0.25">
      <c r="A41" s="4" t="s">
        <v>751</v>
      </c>
      <c r="B41" s="212" t="s">
        <v>690</v>
      </c>
      <c r="C41" s="5" t="s">
        <v>682</v>
      </c>
      <c r="D41" s="5" t="s">
        <v>13</v>
      </c>
      <c r="E41" s="5" t="s">
        <v>710</v>
      </c>
      <c r="F41" s="5"/>
      <c r="G41" s="5" t="str">
        <f>G24</f>
        <v>base</v>
      </c>
      <c r="H41" s="5" t="s">
        <v>15</v>
      </c>
      <c r="I41" s="5" t="s">
        <v>719</v>
      </c>
      <c r="J41" s="5" t="b">
        <f>FALSE()</f>
        <v>0</v>
      </c>
      <c r="K41" s="242" t="s">
        <v>696</v>
      </c>
      <c r="L41" s="242" t="s">
        <v>693</v>
      </c>
      <c r="M41" s="242">
        <v>65</v>
      </c>
      <c r="N41" s="242">
        <v>1845</v>
      </c>
      <c r="O41" s="246"/>
    </row>
    <row r="42" spans="1:15" x14ac:dyDescent="0.25">
      <c r="A42" s="250" t="s">
        <v>750</v>
      </c>
      <c r="B42" s="251" t="s">
        <v>690</v>
      </c>
      <c r="C42" s="252" t="s">
        <v>682</v>
      </c>
      <c r="D42" s="252" t="s">
        <v>13</v>
      </c>
      <c r="E42" s="252" t="s">
        <v>710</v>
      </c>
      <c r="F42" s="252"/>
      <c r="G42" s="252" t="str">
        <f>G25</f>
        <v>base</v>
      </c>
      <c r="H42" s="252" t="s">
        <v>15</v>
      </c>
      <c r="I42" s="252" t="s">
        <v>719</v>
      </c>
      <c r="J42" s="252" t="b">
        <f>FALSE()</f>
        <v>0</v>
      </c>
      <c r="K42" s="253" t="s">
        <v>696</v>
      </c>
      <c r="L42" s="242" t="s">
        <v>693</v>
      </c>
      <c r="M42" s="253">
        <v>35</v>
      </c>
      <c r="N42" s="253">
        <v>1845</v>
      </c>
      <c r="O42" s="254"/>
    </row>
    <row r="43" spans="1:15" x14ac:dyDescent="0.25">
      <c r="A43" s="4" t="s">
        <v>752</v>
      </c>
      <c r="B43" s="212" t="s">
        <v>690</v>
      </c>
      <c r="C43" s="5" t="s">
        <v>682</v>
      </c>
      <c r="D43" s="5" t="s">
        <v>13</v>
      </c>
      <c r="E43" s="5" t="s">
        <v>710</v>
      </c>
      <c r="F43" s="5"/>
      <c r="G43" s="5" t="str">
        <f>G26</f>
        <v>base</v>
      </c>
      <c r="H43" s="5" t="s">
        <v>15</v>
      </c>
      <c r="I43" s="5" t="s">
        <v>719</v>
      </c>
      <c r="J43" s="5" t="b">
        <f>FALSE()</f>
        <v>0</v>
      </c>
      <c r="K43" s="242" t="s">
        <v>696</v>
      </c>
      <c r="L43" s="242" t="s">
        <v>694</v>
      </c>
      <c r="M43" s="242">
        <v>65</v>
      </c>
      <c r="N43" s="242">
        <v>1845</v>
      </c>
      <c r="O43" s="215"/>
    </row>
    <row r="44" spans="1:15" x14ac:dyDescent="0.25">
      <c r="A44" s="4" t="s">
        <v>749</v>
      </c>
      <c r="B44" s="212" t="s">
        <v>690</v>
      </c>
      <c r="C44" s="5" t="s">
        <v>682</v>
      </c>
      <c r="D44" s="5" t="s">
        <v>13</v>
      </c>
      <c r="E44" s="5" t="s">
        <v>710</v>
      </c>
      <c r="F44" s="5"/>
      <c r="G44" s="5" t="str">
        <f>G27</f>
        <v>base</v>
      </c>
      <c r="H44" s="5" t="s">
        <v>15</v>
      </c>
      <c r="I44" s="5" t="s">
        <v>719</v>
      </c>
      <c r="J44" s="5" t="b">
        <f>FALSE()</f>
        <v>0</v>
      </c>
      <c r="K44" s="242" t="s">
        <v>696</v>
      </c>
      <c r="L44" s="242" t="s">
        <v>694</v>
      </c>
      <c r="M44" s="242">
        <v>35</v>
      </c>
      <c r="N44" s="242">
        <v>1845</v>
      </c>
      <c r="O44" s="215"/>
    </row>
    <row r="45" spans="1:15" x14ac:dyDescent="0.25">
      <c r="A45" s="4" t="s">
        <v>735</v>
      </c>
      <c r="B45" s="212" t="s">
        <v>690</v>
      </c>
      <c r="C45" s="5" t="s">
        <v>682</v>
      </c>
      <c r="D45" s="5" t="s">
        <v>13</v>
      </c>
      <c r="E45" s="5" t="s">
        <v>710</v>
      </c>
      <c r="F45" s="5"/>
      <c r="G45" s="5" t="str">
        <f t="shared" ref="G45" si="1">G44</f>
        <v>base</v>
      </c>
      <c r="H45" s="5" t="s">
        <v>15</v>
      </c>
      <c r="I45" s="5" t="s">
        <v>719</v>
      </c>
      <c r="J45" s="5" t="b">
        <f>FALSE()</f>
        <v>0</v>
      </c>
      <c r="K45" s="242" t="s">
        <v>696</v>
      </c>
      <c r="L45" s="242" t="s">
        <v>694</v>
      </c>
      <c r="M45" s="242">
        <v>48</v>
      </c>
      <c r="N45" s="242">
        <v>1845</v>
      </c>
      <c r="O45" s="215"/>
    </row>
    <row r="46" spans="1:15" hidden="1" x14ac:dyDescent="0.25">
      <c r="A46" s="216" t="s">
        <v>715</v>
      </c>
      <c r="B46" s="147" t="s">
        <v>716</v>
      </c>
      <c r="C46" s="5" t="s">
        <v>681</v>
      </c>
      <c r="D46" s="5" t="s">
        <v>13</v>
      </c>
      <c r="E46" s="5" t="s">
        <v>677</v>
      </c>
      <c r="F46" s="5"/>
      <c r="G46" s="5" t="e">
        <f>#REF!</f>
        <v>#REF!</v>
      </c>
      <c r="H46" s="5" t="s">
        <v>15</v>
      </c>
      <c r="I46" s="5" t="s">
        <v>719</v>
      </c>
      <c r="J46" s="5" t="b">
        <f>FALSE()</f>
        <v>0</v>
      </c>
      <c r="K46" s="242" t="s">
        <v>695</v>
      </c>
      <c r="L46" s="242" t="s">
        <v>693</v>
      </c>
      <c r="M46" s="242" t="s">
        <v>732</v>
      </c>
      <c r="N46" s="242">
        <v>462</v>
      </c>
      <c r="O46" s="215"/>
    </row>
  </sheetData>
  <pageMargins left="0.7" right="0.7" top="0.75" bottom="0.75" header="0.511811023622047" footer="0.511811023622047"/>
  <pageSetup paperSize="9" orientation="portrait" horizontalDpi="300" verticalDpi="30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642F-C391-4FE7-9A00-D1C401E26EA7}">
  <dimension ref="A1:K19"/>
  <sheetViews>
    <sheetView zoomScale="160" zoomScaleNormal="160" workbookViewId="0">
      <selection activeCell="I5" sqref="I5"/>
    </sheetView>
  </sheetViews>
  <sheetFormatPr baseColWidth="10" defaultRowHeight="15" x14ac:dyDescent="0.25"/>
  <cols>
    <col min="1" max="1" width="18.42578125" style="1" customWidth="1"/>
    <col min="2" max="3" width="20.42578125" customWidth="1"/>
    <col min="4" max="4" width="18.42578125" style="205" customWidth="1"/>
    <col min="5" max="7" width="9.7109375" style="204" customWidth="1"/>
    <col min="9" max="9" width="8.42578125" customWidth="1"/>
  </cols>
  <sheetData>
    <row r="1" spans="1:11" ht="15.75" x14ac:dyDescent="0.25">
      <c r="A1" s="209" t="s">
        <v>414</v>
      </c>
      <c r="B1" s="208" t="s">
        <v>702</v>
      </c>
      <c r="C1" s="208" t="s">
        <v>472</v>
      </c>
      <c r="D1" s="208" t="s">
        <v>471</v>
      </c>
      <c r="E1" s="211">
        <v>2030</v>
      </c>
      <c r="F1" s="211">
        <v>2040</v>
      </c>
      <c r="G1" s="211">
        <v>2050</v>
      </c>
    </row>
    <row r="2" spans="1:11" ht="15.75" x14ac:dyDescent="0.25">
      <c r="A2" s="207" t="s">
        <v>693</v>
      </c>
      <c r="B2" s="206" t="s">
        <v>706</v>
      </c>
      <c r="C2" s="206" t="s">
        <v>531</v>
      </c>
      <c r="D2" s="206" t="s">
        <v>700</v>
      </c>
      <c r="E2" s="239">
        <f>E$5*0.1</f>
        <v>0</v>
      </c>
      <c r="F2" s="210">
        <f>F$5*0.1</f>
        <v>0</v>
      </c>
      <c r="G2" s="240">
        <f t="shared" ref="F2:G3" si="0">G5*0.1</f>
        <v>0</v>
      </c>
    </row>
    <row r="3" spans="1:11" ht="15.75" x14ac:dyDescent="0.25">
      <c r="A3" s="207" t="s">
        <v>693</v>
      </c>
      <c r="B3" s="206" t="s">
        <v>706</v>
      </c>
      <c r="C3" s="206" t="s">
        <v>531</v>
      </c>
      <c r="D3" s="206" t="s">
        <v>699</v>
      </c>
      <c r="E3" s="240">
        <f>E6*0.1</f>
        <v>2.1300000000000003</v>
      </c>
      <c r="F3" s="240">
        <f t="shared" si="0"/>
        <v>3.1950000000000003</v>
      </c>
      <c r="G3" s="240">
        <f t="shared" si="0"/>
        <v>4.7925000000000004</v>
      </c>
    </row>
    <row r="4" spans="1:11" ht="15.75" x14ac:dyDescent="0.25">
      <c r="A4" s="207" t="s">
        <v>693</v>
      </c>
      <c r="B4" s="206" t="s">
        <v>706</v>
      </c>
      <c r="C4" s="206" t="s">
        <v>531</v>
      </c>
      <c r="D4" s="206" t="s">
        <v>697</v>
      </c>
      <c r="E4" s="240">
        <f>E7*0.1</f>
        <v>0.13898968118096372</v>
      </c>
      <c r="F4" s="240">
        <f>F7*0.1</f>
        <v>4.4955975903614451</v>
      </c>
      <c r="G4" s="240">
        <f>G7*0.1</f>
        <v>10.324079457831324</v>
      </c>
    </row>
    <row r="5" spans="1:11" x14ac:dyDescent="0.25">
      <c r="A5" s="207" t="s">
        <v>694</v>
      </c>
      <c r="B5" s="206" t="s">
        <v>706</v>
      </c>
      <c r="C5" s="206" t="s">
        <v>531</v>
      </c>
      <c r="D5" s="206" t="s">
        <v>700</v>
      </c>
      <c r="E5" s="210">
        <v>0</v>
      </c>
      <c r="F5" s="210">
        <f>E5</f>
        <v>0</v>
      </c>
      <c r="G5" s="210">
        <f>F5</f>
        <v>0</v>
      </c>
    </row>
    <row r="6" spans="1:11" ht="15.75" x14ac:dyDescent="0.25">
      <c r="A6" s="207" t="s">
        <v>694</v>
      </c>
      <c r="B6" s="206" t="s">
        <v>706</v>
      </c>
      <c r="C6" s="206" t="s">
        <v>531</v>
      </c>
      <c r="D6" s="206" t="s">
        <v>699</v>
      </c>
      <c r="E6" s="255">
        <v>21.3</v>
      </c>
      <c r="F6" s="255">
        <f>E6*1.5</f>
        <v>31.950000000000003</v>
      </c>
      <c r="G6" s="255">
        <f>F6*1.5</f>
        <v>47.925000000000004</v>
      </c>
    </row>
    <row r="7" spans="1:11" ht="15.75" x14ac:dyDescent="0.25">
      <c r="A7" s="207" t="s">
        <v>694</v>
      </c>
      <c r="B7" s="206" t="s">
        <v>706</v>
      </c>
      <c r="C7" s="206" t="s">
        <v>531</v>
      </c>
      <c r="D7" s="206" t="s">
        <v>697</v>
      </c>
      <c r="E7" s="255">
        <f>(E$9-E6/0.83)*0.743</f>
        <v>1.3898968118096371</v>
      </c>
      <c r="F7" s="255">
        <f>(F$9-F6/0.83)*0.743</f>
        <v>44.955975903614451</v>
      </c>
      <c r="G7" s="255">
        <f>(G$9-G6/0.83)*0.763</f>
        <v>103.24079457831323</v>
      </c>
    </row>
    <row r="8" spans="1:11" ht="15.75" x14ac:dyDescent="0.25">
      <c r="A8" s="207" t="s">
        <v>694</v>
      </c>
      <c r="B8" s="206" t="s">
        <v>733</v>
      </c>
      <c r="C8" s="206" t="s">
        <v>730</v>
      </c>
      <c r="D8" s="206" t="s">
        <v>699</v>
      </c>
      <c r="E8" s="240">
        <f>E6/5.166</f>
        <v>4.123112659698025</v>
      </c>
      <c r="F8" s="240">
        <f t="shared" ref="F8:G8" si="1">F6/5.166</f>
        <v>6.1846689895470384</v>
      </c>
      <c r="G8" s="240">
        <f t="shared" si="1"/>
        <v>9.2770034843205575</v>
      </c>
    </row>
    <row r="9" spans="1:11" ht="15.75" x14ac:dyDescent="0.25">
      <c r="A9" s="207" t="s">
        <v>701</v>
      </c>
      <c r="B9" s="206" t="s">
        <v>706</v>
      </c>
      <c r="C9" s="206" t="s">
        <v>531</v>
      </c>
      <c r="D9" s="206" t="s">
        <v>700</v>
      </c>
      <c r="E9" s="240">
        <f>1.18*0.7*33.3333</f>
        <v>27.533305800000001</v>
      </c>
      <c r="F9" s="240">
        <f>3*33</f>
        <v>99</v>
      </c>
      <c r="G9" s="240">
        <f>5.85*33</f>
        <v>193.04999999999998</v>
      </c>
    </row>
    <row r="10" spans="1:11" ht="15.75" x14ac:dyDescent="0.25">
      <c r="A10" s="207" t="s">
        <v>701</v>
      </c>
      <c r="B10" s="206" t="s">
        <v>706</v>
      </c>
      <c r="C10" s="206" t="s">
        <v>729</v>
      </c>
      <c r="D10" s="206" t="s">
        <v>700</v>
      </c>
      <c r="E10" s="240">
        <f>E9/33.33333</f>
        <v>0.82599925659992579</v>
      </c>
      <c r="F10" s="240">
        <f t="shared" ref="F10:G10" si="2">F9/33.33333</f>
        <v>2.9700002970000301</v>
      </c>
      <c r="G10" s="240">
        <f t="shared" si="2"/>
        <v>5.7915005791500578</v>
      </c>
    </row>
    <row r="11" spans="1:11" x14ac:dyDescent="0.25">
      <c r="A11" s="1" t="s">
        <v>718</v>
      </c>
      <c r="B11" s="206" t="s">
        <v>698</v>
      </c>
      <c r="C11" s="206" t="s">
        <v>728</v>
      </c>
      <c r="D11" s="206" t="s">
        <v>700</v>
      </c>
      <c r="E11" s="32">
        <f>E14*18.4527</f>
        <v>2076.9251958</v>
      </c>
      <c r="F11" s="32">
        <f t="shared" ref="F11:G11" si="3">F14*18.4527</f>
        <v>1772.0127810000001</v>
      </c>
      <c r="G11" s="32">
        <f t="shared" si="3"/>
        <v>1445.9535719999999</v>
      </c>
    </row>
    <row r="12" spans="1:11" x14ac:dyDescent="0.25">
      <c r="A12" s="1" t="s">
        <v>718</v>
      </c>
      <c r="B12" s="206" t="s">
        <v>698</v>
      </c>
      <c r="C12" s="206" t="s">
        <v>728</v>
      </c>
      <c r="D12" s="206" t="s">
        <v>699</v>
      </c>
      <c r="E12" s="32">
        <f t="shared" ref="E12:G12" si="4">E15*18.4527</f>
        <v>2625.3025343999998</v>
      </c>
      <c r="F12" s="32">
        <f t="shared" si="4"/>
        <v>2374.8624900000004</v>
      </c>
      <c r="G12" s="32">
        <f t="shared" si="4"/>
        <v>2066.7024000000001</v>
      </c>
    </row>
    <row r="13" spans="1:11" x14ac:dyDescent="0.25">
      <c r="A13" s="1" t="s">
        <v>718</v>
      </c>
      <c r="B13" s="206" t="s">
        <v>698</v>
      </c>
      <c r="C13" s="206" t="s">
        <v>728</v>
      </c>
      <c r="D13" s="206" t="s">
        <v>697</v>
      </c>
      <c r="E13" s="32">
        <f t="shared" ref="E13:G13" si="5">E16*18.4527</f>
        <v>0</v>
      </c>
      <c r="F13" s="32">
        <f t="shared" si="5"/>
        <v>3698.2901340000003</v>
      </c>
      <c r="G13" s="32">
        <f t="shared" si="5"/>
        <v>2908.8836279999996</v>
      </c>
    </row>
    <row r="14" spans="1:11" x14ac:dyDescent="0.25">
      <c r="A14" s="1" t="s">
        <v>718</v>
      </c>
      <c r="B14" s="206" t="s">
        <v>698</v>
      </c>
      <c r="C14" s="206" t="s">
        <v>717</v>
      </c>
      <c r="D14" s="206" t="s">
        <v>700</v>
      </c>
      <c r="E14" s="32">
        <f>96.2*J14</f>
        <v>112.554</v>
      </c>
      <c r="F14" s="32">
        <f>87.3*1.1</f>
        <v>96.03</v>
      </c>
      <c r="G14" s="32">
        <f>78.36</f>
        <v>78.36</v>
      </c>
      <c r="J14">
        <v>1.17</v>
      </c>
      <c r="K14">
        <v>1.1000000000000001</v>
      </c>
    </row>
    <row r="15" spans="1:11" x14ac:dyDescent="0.25">
      <c r="A15" s="1" t="s">
        <v>718</v>
      </c>
      <c r="B15" s="206" t="s">
        <v>698</v>
      </c>
      <c r="C15" s="206" t="s">
        <v>717</v>
      </c>
      <c r="D15" s="206" t="s">
        <v>699</v>
      </c>
      <c r="E15" s="241">
        <f>121.6*J14</f>
        <v>142.27199999999999</v>
      </c>
      <c r="F15" s="241">
        <f>117*1.1</f>
        <v>128.70000000000002</v>
      </c>
      <c r="G15" s="241">
        <f>112</f>
        <v>112</v>
      </c>
    </row>
    <row r="16" spans="1:11" x14ac:dyDescent="0.25">
      <c r="A16" s="1" t="s">
        <v>718</v>
      </c>
      <c r="B16" s="206" t="s">
        <v>698</v>
      </c>
      <c r="C16" s="206" t="s">
        <v>717</v>
      </c>
      <c r="D16" s="206" t="s">
        <v>697</v>
      </c>
      <c r="E16" s="241">
        <v>0</v>
      </c>
      <c r="F16" s="241">
        <f>182.2*K14</f>
        <v>200.42000000000002</v>
      </c>
      <c r="G16" s="241">
        <f>157.64</f>
        <v>157.63999999999999</v>
      </c>
    </row>
    <row r="17" spans="1:7" x14ac:dyDescent="0.25">
      <c r="A17" s="1" t="s">
        <v>718</v>
      </c>
      <c r="B17" s="206" t="s">
        <v>698</v>
      </c>
      <c r="C17" s="206" t="s">
        <v>734</v>
      </c>
      <c r="D17" s="206" t="s">
        <v>700</v>
      </c>
      <c r="E17" s="32">
        <f>E14*33.3333</f>
        <v>3751.7962482000003</v>
      </c>
      <c r="F17" s="32">
        <f t="shared" ref="F17:G17" si="6">F14*33.3333</f>
        <v>3200.996799</v>
      </c>
      <c r="G17" s="32">
        <f t="shared" si="6"/>
        <v>2611.9973880000002</v>
      </c>
    </row>
    <row r="18" spans="1:7" x14ac:dyDescent="0.25">
      <c r="A18" s="1" t="s">
        <v>718</v>
      </c>
      <c r="B18" s="206" t="s">
        <v>698</v>
      </c>
      <c r="C18" s="206" t="s">
        <v>734</v>
      </c>
      <c r="D18" s="206" t="s">
        <v>699</v>
      </c>
      <c r="E18" s="32">
        <f>E15*5.166</f>
        <v>734.97715200000005</v>
      </c>
      <c r="F18" s="32">
        <f t="shared" ref="F18:G18" si="7">F15*5.166</f>
        <v>664.8642000000001</v>
      </c>
      <c r="G18" s="32">
        <f t="shared" si="7"/>
        <v>578.5920000000001</v>
      </c>
    </row>
    <row r="19" spans="1:7" x14ac:dyDescent="0.25">
      <c r="A19" s="1" t="s">
        <v>718</v>
      </c>
      <c r="B19" s="206" t="s">
        <v>698</v>
      </c>
      <c r="C19" s="206" t="s">
        <v>734</v>
      </c>
      <c r="D19" s="206" t="s">
        <v>697</v>
      </c>
      <c r="E19" s="32">
        <f>E16*12.388</f>
        <v>0</v>
      </c>
      <c r="F19" s="32">
        <f t="shared" ref="F19:G19" si="8">F16*12.388</f>
        <v>2482.80296</v>
      </c>
      <c r="G19" s="32">
        <f t="shared" si="8"/>
        <v>1952.8443199999999</v>
      </c>
    </row>
  </sheetData>
  <conditionalFormatting sqref="E2:G19">
    <cfRule type="cellIs" dxfId="2" priority="1" operator="equal">
      <formula>0</formula>
    </cfRule>
    <cfRule type="containsText" dxfId="1" priority="2" operator="containsText" text="unc">
      <formula>NOT(ISERROR(SEARCH("unc",E2)))</formula>
    </cfRule>
    <cfRule type="cellIs" dxfId="0" priority="3" operator="greaterThan">
      <formula>0</formula>
    </cfRule>
  </conditionalFormatting>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9.9978637043366805E-2"/>
  </sheetPr>
  <dimension ref="A1:F17"/>
  <sheetViews>
    <sheetView zoomScale="160" zoomScaleNormal="160" workbookViewId="0">
      <selection activeCell="C10" sqref="C10"/>
    </sheetView>
  </sheetViews>
  <sheetFormatPr baseColWidth="10" defaultColWidth="9.28515625" defaultRowHeight="15" x14ac:dyDescent="0.25"/>
  <cols>
    <col min="1" max="1" width="20.7109375" customWidth="1"/>
    <col min="2" max="2" width="13.42578125" customWidth="1"/>
    <col min="4" max="4" width="10.85546875" customWidth="1"/>
    <col min="5" max="5" width="53.85546875" customWidth="1"/>
  </cols>
  <sheetData>
    <row r="1" spans="1:6" ht="18" thickBot="1" x14ac:dyDescent="0.3">
      <c r="A1" s="92" t="s">
        <v>471</v>
      </c>
      <c r="B1" s="132" t="s">
        <v>469</v>
      </c>
      <c r="C1" s="132" t="s">
        <v>705</v>
      </c>
      <c r="D1" s="132" t="s">
        <v>472</v>
      </c>
      <c r="E1" s="93" t="s">
        <v>473</v>
      </c>
    </row>
    <row r="2" spans="1:6" ht="17.25" x14ac:dyDescent="0.25">
      <c r="A2" s="36" t="s">
        <v>704</v>
      </c>
      <c r="B2" s="7" t="s">
        <v>474</v>
      </c>
      <c r="C2" s="7">
        <v>0</v>
      </c>
      <c r="D2" s="7" t="s">
        <v>475</v>
      </c>
      <c r="E2" s="214"/>
      <c r="F2" s="214"/>
    </row>
    <row r="3" spans="1:6" ht="17.25" x14ac:dyDescent="0.25">
      <c r="A3" s="36" t="s">
        <v>422</v>
      </c>
      <c r="B3" s="7" t="s">
        <v>474</v>
      </c>
      <c r="C3" s="7">
        <v>0</v>
      </c>
      <c r="D3" s="7" t="s">
        <v>475</v>
      </c>
      <c r="E3" s="214"/>
      <c r="F3" s="214"/>
    </row>
    <row r="4" spans="1:6" ht="17.25" x14ac:dyDescent="0.25">
      <c r="A4" s="36" t="s">
        <v>421</v>
      </c>
      <c r="B4" s="7" t="s">
        <v>474</v>
      </c>
      <c r="C4" s="7">
        <v>0.2</v>
      </c>
      <c r="D4" s="7" t="s">
        <v>475</v>
      </c>
      <c r="E4" s="214"/>
      <c r="F4" s="214"/>
    </row>
    <row r="5" spans="1:6" ht="17.25" x14ac:dyDescent="0.25">
      <c r="A5" s="36" t="s">
        <v>77</v>
      </c>
      <c r="B5" s="7" t="s">
        <v>474</v>
      </c>
      <c r="C5" s="7">
        <v>0.34</v>
      </c>
      <c r="D5" s="7" t="s">
        <v>475</v>
      </c>
      <c r="E5" s="214"/>
      <c r="F5" s="214"/>
    </row>
    <row r="6" spans="1:6" ht="17.25" x14ac:dyDescent="0.25">
      <c r="A6" s="36" t="s">
        <v>119</v>
      </c>
      <c r="B6" s="7" t="s">
        <v>474</v>
      </c>
      <c r="C6" s="7">
        <v>0</v>
      </c>
      <c r="D6" s="7" t="s">
        <v>475</v>
      </c>
      <c r="E6" s="214"/>
      <c r="F6" s="214"/>
    </row>
    <row r="7" spans="1:6" ht="17.25" x14ac:dyDescent="0.25">
      <c r="A7" s="36" t="s">
        <v>405</v>
      </c>
      <c r="B7" s="7" t="s">
        <v>474</v>
      </c>
      <c r="C7" s="7">
        <v>0</v>
      </c>
      <c r="D7" s="7" t="s">
        <v>475</v>
      </c>
      <c r="E7" s="214"/>
      <c r="F7" s="214"/>
    </row>
    <row r="8" spans="1:6" ht="17.25" x14ac:dyDescent="0.25">
      <c r="A8" s="36" t="s">
        <v>112</v>
      </c>
      <c r="B8" s="7" t="s">
        <v>474</v>
      </c>
      <c r="C8" s="7">
        <v>0</v>
      </c>
      <c r="D8" s="7" t="s">
        <v>475</v>
      </c>
      <c r="E8" s="214"/>
      <c r="F8" s="214"/>
    </row>
    <row r="9" spans="1:6" ht="17.25" x14ac:dyDescent="0.25">
      <c r="A9" s="36" t="s">
        <v>124</v>
      </c>
      <c r="B9" s="7" t="s">
        <v>474</v>
      </c>
      <c r="C9" s="7">
        <v>0.26</v>
      </c>
      <c r="D9" s="7" t="s">
        <v>475</v>
      </c>
      <c r="E9" s="214"/>
      <c r="F9" s="214"/>
    </row>
    <row r="10" spans="1:6" ht="17.25" x14ac:dyDescent="0.25">
      <c r="A10" s="36" t="s">
        <v>122</v>
      </c>
      <c r="B10" s="7" t="s">
        <v>474</v>
      </c>
      <c r="C10" s="7">
        <v>0.2</v>
      </c>
      <c r="D10" s="7" t="s">
        <v>475</v>
      </c>
      <c r="E10" s="214"/>
      <c r="F10" s="214"/>
    </row>
    <row r="11" spans="1:6" ht="17.25" x14ac:dyDescent="0.25">
      <c r="A11" s="36" t="s">
        <v>137</v>
      </c>
      <c r="B11" s="7" t="s">
        <v>474</v>
      </c>
      <c r="C11" s="7">
        <v>0.34</v>
      </c>
      <c r="D11" s="7" t="s">
        <v>475</v>
      </c>
      <c r="E11" s="214"/>
      <c r="F11" s="214"/>
    </row>
    <row r="12" spans="1:6" ht="17.25" x14ac:dyDescent="0.25">
      <c r="A12" s="36" t="s">
        <v>138</v>
      </c>
      <c r="B12" s="7" t="s">
        <v>474</v>
      </c>
      <c r="C12" s="7">
        <v>0.2</v>
      </c>
      <c r="D12" s="7" t="s">
        <v>475</v>
      </c>
      <c r="E12" s="214"/>
      <c r="F12" s="214"/>
    </row>
    <row r="13" spans="1:6" ht="17.25" x14ac:dyDescent="0.25">
      <c r="A13" s="36" t="s">
        <v>384</v>
      </c>
      <c r="B13" s="7" t="s">
        <v>474</v>
      </c>
      <c r="C13" s="7">
        <v>0</v>
      </c>
      <c r="D13" s="7" t="s">
        <v>475</v>
      </c>
      <c r="E13" s="214"/>
      <c r="F13" s="214"/>
    </row>
    <row r="14" spans="1:6" ht="17.25" x14ac:dyDescent="0.25">
      <c r="A14" s="36" t="s">
        <v>147</v>
      </c>
      <c r="B14" s="7" t="s">
        <v>474</v>
      </c>
      <c r="C14" s="7">
        <v>0</v>
      </c>
      <c r="D14" s="7" t="s">
        <v>475</v>
      </c>
      <c r="E14" s="214"/>
      <c r="F14" s="214"/>
    </row>
    <row r="15" spans="1:6" ht="17.25" x14ac:dyDescent="0.25">
      <c r="A15" s="36" t="s">
        <v>278</v>
      </c>
      <c r="B15" s="7" t="s">
        <v>474</v>
      </c>
      <c r="C15" s="7">
        <v>0</v>
      </c>
      <c r="D15" s="7" t="s">
        <v>475</v>
      </c>
      <c r="E15" s="214"/>
      <c r="F15" s="214"/>
    </row>
    <row r="16" spans="1:6" ht="17.25" x14ac:dyDescent="0.25">
      <c r="A16" s="36" t="s">
        <v>423</v>
      </c>
      <c r="B16" s="7" t="s">
        <v>474</v>
      </c>
      <c r="C16" s="7">
        <v>0</v>
      </c>
      <c r="D16" s="7" t="s">
        <v>475</v>
      </c>
      <c r="E16" s="214"/>
      <c r="F16" s="214"/>
    </row>
    <row r="17" spans="1:4" x14ac:dyDescent="0.25">
      <c r="A17" s="36" t="s">
        <v>114</v>
      </c>
      <c r="B17" s="7" t="s">
        <v>474</v>
      </c>
      <c r="C17" s="7">
        <v>0</v>
      </c>
      <c r="D17" s="7" t="s">
        <v>475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AC219"/>
  <sheetViews>
    <sheetView zoomScale="65" zoomScaleNormal="65" workbookViewId="0">
      <pane xSplit="2" ySplit="1" topLeftCell="C2" activePane="bottomRight" state="frozen"/>
      <selection pane="topRight" activeCell="C1" sqref="C1"/>
      <selection pane="bottomLeft" activeCell="A2" sqref="A2"/>
      <selection pane="bottomRight" activeCell="G223" sqref="G223"/>
    </sheetView>
  </sheetViews>
  <sheetFormatPr baseColWidth="10" defaultColWidth="8.5703125" defaultRowHeight="15" x14ac:dyDescent="0.25"/>
  <cols>
    <col min="1" max="1" width="10.42578125" customWidth="1"/>
    <col min="2" max="2" width="64.140625" customWidth="1"/>
    <col min="3" max="3" width="15.85546875" customWidth="1"/>
    <col min="4" max="4" width="14" style="7" customWidth="1"/>
    <col min="5" max="5" width="13.5703125" style="7" customWidth="1"/>
    <col min="6" max="6" width="12.140625" style="7" customWidth="1"/>
    <col min="7" max="7" width="19.140625" style="7" customWidth="1"/>
    <col min="8" max="8" width="15.85546875" style="7" customWidth="1"/>
    <col min="9" max="10" width="15.5703125" style="7" customWidth="1"/>
    <col min="11" max="11" width="16.42578125" style="7" customWidth="1"/>
    <col min="12" max="12" width="23.5703125" style="7" customWidth="1"/>
    <col min="13" max="15" width="13.5703125" style="7" customWidth="1"/>
    <col min="16" max="18" width="15.5703125" style="7" customWidth="1"/>
    <col min="19" max="19" width="17.5703125" style="7" customWidth="1"/>
    <col min="20" max="21" width="15.5703125" style="7" customWidth="1"/>
    <col min="22" max="22" width="18" style="7" customWidth="1"/>
    <col min="23" max="29" width="15.5703125" style="7" customWidth="1"/>
  </cols>
  <sheetData>
    <row r="1" spans="1:29" ht="51.75" x14ac:dyDescent="0.25">
      <c r="B1" s="2" t="s">
        <v>43</v>
      </c>
      <c r="C1" s="2" t="s">
        <v>609</v>
      </c>
      <c r="D1" s="3" t="s">
        <v>44</v>
      </c>
      <c r="E1" s="3" t="s">
        <v>45</v>
      </c>
      <c r="F1" s="3" t="s">
        <v>46</v>
      </c>
      <c r="G1" s="3" t="s">
        <v>47</v>
      </c>
      <c r="H1" s="9" t="s">
        <v>48</v>
      </c>
      <c r="I1" s="3" t="s">
        <v>49</v>
      </c>
      <c r="J1" s="3" t="s">
        <v>50</v>
      </c>
      <c r="K1" s="3" t="s">
        <v>610</v>
      </c>
      <c r="L1" s="3" t="s">
        <v>52</v>
      </c>
      <c r="M1" s="3" t="s">
        <v>611</v>
      </c>
      <c r="N1" s="3" t="s">
        <v>612</v>
      </c>
      <c r="O1" s="3" t="s">
        <v>613</v>
      </c>
      <c r="P1" s="3" t="s">
        <v>53</v>
      </c>
      <c r="Q1" s="3" t="s">
        <v>54</v>
      </c>
      <c r="R1" s="3" t="s">
        <v>55</v>
      </c>
      <c r="S1" s="3" t="s">
        <v>56</v>
      </c>
      <c r="T1" s="3" t="s">
        <v>59</v>
      </c>
      <c r="U1" s="3" t="s">
        <v>62</v>
      </c>
      <c r="V1" s="3" t="s">
        <v>63</v>
      </c>
      <c r="W1" s="3" t="s">
        <v>67</v>
      </c>
      <c r="X1" s="3" t="s">
        <v>68</v>
      </c>
      <c r="Y1" s="3" t="s">
        <v>69</v>
      </c>
      <c r="Z1" s="3" t="s">
        <v>70</v>
      </c>
      <c r="AA1" s="3" t="s">
        <v>614</v>
      </c>
      <c r="AB1" s="3" t="s">
        <v>73</v>
      </c>
      <c r="AC1" s="10" t="s">
        <v>74</v>
      </c>
    </row>
    <row r="2" spans="1:29" hidden="1" x14ac:dyDescent="0.25">
      <c r="A2" s="14" t="s">
        <v>13</v>
      </c>
      <c r="B2" s="133" t="s">
        <v>199</v>
      </c>
      <c r="C2" s="134" t="s">
        <v>200</v>
      </c>
      <c r="D2" s="37" t="s">
        <v>201</v>
      </c>
      <c r="E2" s="22" t="s">
        <v>147</v>
      </c>
      <c r="F2" s="22" t="s">
        <v>78</v>
      </c>
      <c r="G2" s="22" t="s">
        <v>615</v>
      </c>
      <c r="H2" s="22">
        <v>75</v>
      </c>
      <c r="I2" s="22" t="s">
        <v>80</v>
      </c>
      <c r="J2" s="22" t="s">
        <v>80</v>
      </c>
      <c r="K2" s="22" t="s">
        <v>80</v>
      </c>
      <c r="L2" s="135">
        <v>2043</v>
      </c>
      <c r="M2" s="22" t="s">
        <v>148</v>
      </c>
      <c r="N2" s="22">
        <v>1.1000000000000001</v>
      </c>
      <c r="O2" s="22"/>
      <c r="P2" s="17" t="s">
        <v>80</v>
      </c>
      <c r="Q2" s="17" t="s">
        <v>80</v>
      </c>
      <c r="R2" s="17" t="s">
        <v>80</v>
      </c>
      <c r="S2" s="17" t="s">
        <v>80</v>
      </c>
      <c r="T2" s="136">
        <v>0</v>
      </c>
      <c r="U2" s="17">
        <v>2176</v>
      </c>
      <c r="V2" s="17">
        <v>0</v>
      </c>
      <c r="W2" s="17" t="s">
        <v>80</v>
      </c>
      <c r="X2" s="17" t="s">
        <v>80</v>
      </c>
      <c r="Y2" s="17" t="s">
        <v>80</v>
      </c>
      <c r="Z2" s="17" t="s">
        <v>80</v>
      </c>
      <c r="AA2" s="17" t="s">
        <v>80</v>
      </c>
      <c r="AB2" s="7">
        <v>-27.378969000000001</v>
      </c>
      <c r="AC2" s="7">
        <v>23.012989000000001</v>
      </c>
    </row>
    <row r="3" spans="1:29" hidden="1" x14ac:dyDescent="0.25">
      <c r="A3" s="21" t="s">
        <v>13</v>
      </c>
      <c r="B3" s="36" t="s">
        <v>276</v>
      </c>
      <c r="C3" s="37" t="s">
        <v>277</v>
      </c>
      <c r="D3" s="37" t="s">
        <v>146</v>
      </c>
      <c r="E3" s="7" t="s">
        <v>278</v>
      </c>
      <c r="F3" s="7" t="s">
        <v>78</v>
      </c>
      <c r="G3" s="7" t="s">
        <v>615</v>
      </c>
      <c r="H3" s="7">
        <v>135.80000000000001</v>
      </c>
      <c r="I3" s="7" t="s">
        <v>80</v>
      </c>
      <c r="J3" s="7" t="s">
        <v>80</v>
      </c>
      <c r="K3" s="137">
        <f>L3-20</f>
        <v>2014</v>
      </c>
      <c r="L3" s="137">
        <v>2034</v>
      </c>
      <c r="P3" s="7" t="s">
        <v>80</v>
      </c>
      <c r="Q3" s="7" t="s">
        <v>80</v>
      </c>
      <c r="R3" s="7" t="s">
        <v>80</v>
      </c>
      <c r="S3" s="7" t="s">
        <v>80</v>
      </c>
      <c r="T3" s="138">
        <v>0</v>
      </c>
      <c r="U3" s="7">
        <v>1513</v>
      </c>
      <c r="V3" s="7">
        <v>0</v>
      </c>
      <c r="W3" s="7" t="s">
        <v>80</v>
      </c>
      <c r="X3" s="7" t="s">
        <v>80</v>
      </c>
      <c r="Y3" s="7" t="s">
        <v>80</v>
      </c>
      <c r="Z3" s="7" t="s">
        <v>80</v>
      </c>
      <c r="AA3" s="7" t="s">
        <v>80</v>
      </c>
      <c r="AB3" s="7">
        <v>-32.746063646340197</v>
      </c>
      <c r="AC3" s="29">
        <v>25.807017154113002</v>
      </c>
    </row>
    <row r="4" spans="1:29" hidden="1" x14ac:dyDescent="0.25">
      <c r="A4" s="21" t="s">
        <v>13</v>
      </c>
      <c r="B4" s="36" t="s">
        <v>279</v>
      </c>
      <c r="C4" s="37" t="s">
        <v>280</v>
      </c>
      <c r="D4" s="37" t="s">
        <v>146</v>
      </c>
      <c r="E4" s="22" t="s">
        <v>278</v>
      </c>
      <c r="F4" s="22" t="s">
        <v>78</v>
      </c>
      <c r="G4" s="22" t="s">
        <v>615</v>
      </c>
      <c r="H4" s="22">
        <v>27</v>
      </c>
      <c r="I4" s="22" t="s">
        <v>80</v>
      </c>
      <c r="J4" s="22" t="s">
        <v>80</v>
      </c>
      <c r="K4" s="137">
        <f>L4-20</f>
        <v>2014</v>
      </c>
      <c r="L4" s="139">
        <v>2034</v>
      </c>
      <c r="M4" s="22"/>
      <c r="N4" s="22"/>
      <c r="O4" s="22"/>
      <c r="P4" s="22" t="s">
        <v>80</v>
      </c>
      <c r="Q4" s="22" t="s">
        <v>80</v>
      </c>
      <c r="R4" s="22" t="s">
        <v>80</v>
      </c>
      <c r="S4" s="22" t="s">
        <v>80</v>
      </c>
      <c r="T4" s="140">
        <v>0</v>
      </c>
      <c r="U4" s="22">
        <v>1513</v>
      </c>
      <c r="V4" s="22">
        <v>0</v>
      </c>
      <c r="W4" s="22" t="s">
        <v>80</v>
      </c>
      <c r="X4" s="22" t="s">
        <v>80</v>
      </c>
      <c r="Y4" s="22" t="s">
        <v>80</v>
      </c>
      <c r="Z4" s="22" t="s">
        <v>80</v>
      </c>
      <c r="AA4" s="22" t="s">
        <v>80</v>
      </c>
      <c r="AB4" s="22">
        <v>-34.232370000000003</v>
      </c>
      <c r="AC4" s="24">
        <v>19.42878</v>
      </c>
    </row>
    <row r="5" spans="1:29" hidden="1" x14ac:dyDescent="0.25">
      <c r="A5" s="21" t="s">
        <v>13</v>
      </c>
      <c r="B5" s="36" t="s">
        <v>212</v>
      </c>
      <c r="C5" s="37" t="s">
        <v>213</v>
      </c>
      <c r="D5" s="37" t="s">
        <v>214</v>
      </c>
      <c r="E5" s="22" t="s">
        <v>147</v>
      </c>
      <c r="F5" s="22" t="s">
        <v>78</v>
      </c>
      <c r="G5" s="22" t="s">
        <v>615</v>
      </c>
      <c r="H5" s="22">
        <v>40</v>
      </c>
      <c r="I5" s="22" t="s">
        <v>80</v>
      </c>
      <c r="J5" s="22" t="s">
        <v>80</v>
      </c>
      <c r="K5" s="22" t="s">
        <v>80</v>
      </c>
      <c r="L5" s="139">
        <v>2046</v>
      </c>
      <c r="M5" s="22" t="s">
        <v>616</v>
      </c>
      <c r="N5" s="22">
        <v>1.1499999999999999</v>
      </c>
      <c r="O5" s="22"/>
      <c r="P5" s="22" t="s">
        <v>80</v>
      </c>
      <c r="Q5" s="22" t="s">
        <v>80</v>
      </c>
      <c r="R5" s="22" t="s">
        <v>80</v>
      </c>
      <c r="S5" s="22" t="s">
        <v>80</v>
      </c>
      <c r="T5" s="140">
        <v>0</v>
      </c>
      <c r="U5" s="22">
        <v>872</v>
      </c>
      <c r="V5" s="22">
        <v>0</v>
      </c>
      <c r="W5" s="22" t="s">
        <v>80</v>
      </c>
      <c r="X5" s="22" t="s">
        <v>80</v>
      </c>
      <c r="Y5" s="22" t="s">
        <v>80</v>
      </c>
      <c r="Z5" s="22" t="s">
        <v>80</v>
      </c>
      <c r="AA5" s="22" t="s">
        <v>80</v>
      </c>
      <c r="AB5" s="7">
        <v>-29.235793999999999</v>
      </c>
      <c r="AC5" s="7">
        <v>18.897656000000001</v>
      </c>
    </row>
    <row r="6" spans="1:29" hidden="1" x14ac:dyDescent="0.25">
      <c r="A6" s="21" t="s">
        <v>13</v>
      </c>
      <c r="B6" s="36" t="s">
        <v>308</v>
      </c>
      <c r="C6" s="37" t="s">
        <v>309</v>
      </c>
      <c r="D6" s="37" t="s">
        <v>146</v>
      </c>
      <c r="E6" s="22" t="s">
        <v>278</v>
      </c>
      <c r="F6" s="22" t="s">
        <v>78</v>
      </c>
      <c r="G6" s="22" t="s">
        <v>615</v>
      </c>
      <c r="H6" s="22">
        <v>97.53</v>
      </c>
      <c r="I6" s="22" t="s">
        <v>80</v>
      </c>
      <c r="J6" s="22" t="s">
        <v>80</v>
      </c>
      <c r="K6" s="137">
        <f>L6-20</f>
        <v>2014</v>
      </c>
      <c r="L6" s="139">
        <v>2034</v>
      </c>
      <c r="M6" s="22"/>
      <c r="N6" s="22"/>
      <c r="O6" s="22"/>
      <c r="P6" s="22" t="s">
        <v>80</v>
      </c>
      <c r="Q6" s="22" t="s">
        <v>80</v>
      </c>
      <c r="R6" s="22" t="s">
        <v>80</v>
      </c>
      <c r="S6" s="22" t="s">
        <v>80</v>
      </c>
      <c r="T6" s="140">
        <v>0</v>
      </c>
      <c r="U6" s="22">
        <v>1513</v>
      </c>
      <c r="V6" s="22">
        <v>0</v>
      </c>
      <c r="W6" s="22" t="s">
        <v>80</v>
      </c>
      <c r="X6" s="22" t="s">
        <v>80</v>
      </c>
      <c r="Y6" s="22" t="s">
        <v>80</v>
      </c>
      <c r="Z6" s="22" t="s">
        <v>80</v>
      </c>
      <c r="AA6" s="22" t="s">
        <v>80</v>
      </c>
      <c r="AB6" s="22">
        <v>-31.396281749242</v>
      </c>
      <c r="AC6" s="24">
        <v>26.353794968770501</v>
      </c>
    </row>
    <row r="7" spans="1:29" s="8" customFormat="1" hidden="1" x14ac:dyDescent="0.25">
      <c r="A7" s="21" t="s">
        <v>13</v>
      </c>
      <c r="B7" s="36" t="s">
        <v>617</v>
      </c>
      <c r="C7" s="37" t="s">
        <v>145</v>
      </c>
      <c r="D7" s="37" t="s">
        <v>146</v>
      </c>
      <c r="E7" s="22" t="s">
        <v>147</v>
      </c>
      <c r="F7" s="22" t="s">
        <v>78</v>
      </c>
      <c r="G7" s="22" t="s">
        <v>615</v>
      </c>
      <c r="H7" s="22">
        <v>9.65</v>
      </c>
      <c r="I7" s="22" t="s">
        <v>80</v>
      </c>
      <c r="J7" s="22" t="s">
        <v>80</v>
      </c>
      <c r="K7" s="22" t="s">
        <v>80</v>
      </c>
      <c r="L7" s="139">
        <v>2039</v>
      </c>
      <c r="M7" s="22" t="s">
        <v>148</v>
      </c>
      <c r="N7" s="22">
        <v>1.1399999999999999</v>
      </c>
      <c r="O7" s="22"/>
      <c r="P7" s="22" t="s">
        <v>80</v>
      </c>
      <c r="Q7" s="22" t="s">
        <v>80</v>
      </c>
      <c r="R7" s="22" t="s">
        <v>80</v>
      </c>
      <c r="S7" s="22" t="s">
        <v>80</v>
      </c>
      <c r="T7" s="140">
        <v>0</v>
      </c>
      <c r="U7" s="22">
        <v>3649</v>
      </c>
      <c r="V7" s="22">
        <v>0</v>
      </c>
      <c r="W7" s="22" t="s">
        <v>80</v>
      </c>
      <c r="X7" s="22" t="s">
        <v>80</v>
      </c>
      <c r="Y7" s="22" t="s">
        <v>80</v>
      </c>
      <c r="Z7" s="22" t="s">
        <v>80</v>
      </c>
      <c r="AA7" s="22" t="s">
        <v>80</v>
      </c>
      <c r="AB7" s="8">
        <v>-29.496506</v>
      </c>
      <c r="AC7" s="8">
        <v>20.785119000000002</v>
      </c>
    </row>
    <row r="8" spans="1:29" s="8" customFormat="1" hidden="1" x14ac:dyDescent="0.25">
      <c r="A8" s="21" t="s">
        <v>13</v>
      </c>
      <c r="B8" s="36" t="s">
        <v>618</v>
      </c>
      <c r="C8" s="37" t="s">
        <v>183</v>
      </c>
      <c r="D8" s="37" t="s">
        <v>184</v>
      </c>
      <c r="E8" s="22" t="s">
        <v>147</v>
      </c>
      <c r="F8" s="22" t="s">
        <v>78</v>
      </c>
      <c r="G8" s="22" t="s">
        <v>615</v>
      </c>
      <c r="H8" s="22">
        <v>8.9</v>
      </c>
      <c r="I8" s="22" t="s">
        <v>80</v>
      </c>
      <c r="J8" s="22" t="s">
        <v>80</v>
      </c>
      <c r="K8" s="22" t="s">
        <v>80</v>
      </c>
      <c r="L8" s="139">
        <v>2042</v>
      </c>
      <c r="M8" s="22" t="s">
        <v>148</v>
      </c>
      <c r="N8" s="22">
        <v>1.17</v>
      </c>
      <c r="O8" s="22"/>
      <c r="P8" s="22" t="s">
        <v>80</v>
      </c>
      <c r="Q8" s="22" t="s">
        <v>80</v>
      </c>
      <c r="R8" s="22" t="s">
        <v>80</v>
      </c>
      <c r="S8" s="22" t="s">
        <v>80</v>
      </c>
      <c r="T8" s="140">
        <v>0</v>
      </c>
      <c r="U8" s="22">
        <v>2176</v>
      </c>
      <c r="V8" s="22">
        <v>0</v>
      </c>
      <c r="W8" s="22" t="s">
        <v>80</v>
      </c>
      <c r="X8" s="22" t="s">
        <v>80</v>
      </c>
      <c r="Y8" s="22" t="s">
        <v>80</v>
      </c>
      <c r="Z8" s="22" t="s">
        <v>80</v>
      </c>
      <c r="AA8" s="22" t="s">
        <v>80</v>
      </c>
      <c r="AB8" s="8">
        <v>-32.641343999999997</v>
      </c>
      <c r="AC8" s="8">
        <v>18.497288999999999</v>
      </c>
    </row>
    <row r="9" spans="1:29" s="8" customFormat="1" hidden="1" x14ac:dyDescent="0.25">
      <c r="A9" s="21" t="s">
        <v>13</v>
      </c>
      <c r="B9" s="36" t="s">
        <v>283</v>
      </c>
      <c r="C9" s="37" t="s">
        <v>619</v>
      </c>
      <c r="D9" s="37" t="s">
        <v>146</v>
      </c>
      <c r="E9" s="7" t="s">
        <v>278</v>
      </c>
      <c r="F9" s="7" t="s">
        <v>78</v>
      </c>
      <c r="G9" s="7" t="s">
        <v>615</v>
      </c>
      <c r="H9" s="7">
        <v>135.11000000000001</v>
      </c>
      <c r="I9" s="7" t="s">
        <v>80</v>
      </c>
      <c r="J9" s="7" t="s">
        <v>80</v>
      </c>
      <c r="K9" s="137">
        <f>L9-20</f>
        <v>2014</v>
      </c>
      <c r="L9" s="137">
        <v>2034</v>
      </c>
      <c r="M9" s="7"/>
      <c r="N9" s="7"/>
      <c r="O9" s="7"/>
      <c r="P9" s="7" t="s">
        <v>80</v>
      </c>
      <c r="Q9" s="7" t="s">
        <v>80</v>
      </c>
      <c r="R9" s="7" t="s">
        <v>80</v>
      </c>
      <c r="S9" s="7" t="s">
        <v>80</v>
      </c>
      <c r="T9" s="138">
        <v>0</v>
      </c>
      <c r="U9" s="7">
        <v>1513</v>
      </c>
      <c r="V9" s="7">
        <v>0</v>
      </c>
      <c r="W9" s="7" t="s">
        <v>80</v>
      </c>
      <c r="X9" s="7" t="s">
        <v>80</v>
      </c>
      <c r="Y9" s="7" t="s">
        <v>80</v>
      </c>
      <c r="Z9" s="7" t="s">
        <v>80</v>
      </c>
      <c r="AA9" s="7" t="s">
        <v>80</v>
      </c>
      <c r="AB9" s="7">
        <v>-34.0504867484226</v>
      </c>
      <c r="AC9" s="29">
        <v>24.9060733313712</v>
      </c>
    </row>
    <row r="10" spans="1:29" s="8" customFormat="1" hidden="1" x14ac:dyDescent="0.25">
      <c r="A10" s="21" t="s">
        <v>13</v>
      </c>
      <c r="B10" s="36" t="s">
        <v>263</v>
      </c>
      <c r="C10" s="37" t="s">
        <v>264</v>
      </c>
      <c r="D10" s="37" t="s">
        <v>265</v>
      </c>
      <c r="E10" s="7" t="s">
        <v>147</v>
      </c>
      <c r="F10" s="7"/>
      <c r="G10" s="7"/>
      <c r="H10" s="7"/>
      <c r="I10" s="7"/>
      <c r="J10" s="7"/>
      <c r="K10" s="7"/>
      <c r="L10" s="137"/>
      <c r="M10" s="7" t="s">
        <v>616</v>
      </c>
      <c r="N10" s="7">
        <v>1.1499999999999999</v>
      </c>
      <c r="O10" s="7"/>
      <c r="P10" s="7"/>
      <c r="Q10" s="7"/>
      <c r="R10" s="7"/>
      <c r="S10" s="7"/>
      <c r="T10" s="138"/>
      <c r="U10" s="7"/>
      <c r="V10" s="7"/>
      <c r="W10" s="7"/>
      <c r="X10" s="7"/>
      <c r="Y10" s="7"/>
      <c r="Z10" s="7"/>
      <c r="AA10" s="7"/>
      <c r="AB10" s="8">
        <v>-26.014161999999999</v>
      </c>
      <c r="AC10" s="8">
        <v>26.105823000000001</v>
      </c>
    </row>
    <row r="11" spans="1:29" s="8" customFormat="1" hidden="1" x14ac:dyDescent="0.25">
      <c r="A11" s="21" t="s">
        <v>13</v>
      </c>
      <c r="B11" s="36" t="s">
        <v>620</v>
      </c>
      <c r="C11" s="37" t="s">
        <v>621</v>
      </c>
      <c r="D11" s="37" t="s">
        <v>214</v>
      </c>
      <c r="E11" s="7" t="s">
        <v>147</v>
      </c>
      <c r="F11" s="7" t="s">
        <v>78</v>
      </c>
      <c r="G11" s="7" t="s">
        <v>615</v>
      </c>
      <c r="H11" s="7">
        <v>55</v>
      </c>
      <c r="I11" s="7" t="s">
        <v>80</v>
      </c>
      <c r="J11" s="7" t="s">
        <v>80</v>
      </c>
      <c r="K11" s="7" t="s">
        <v>80</v>
      </c>
      <c r="L11" s="137">
        <v>2046</v>
      </c>
      <c r="M11" s="7" t="s">
        <v>616</v>
      </c>
      <c r="N11" s="7">
        <v>1.1499999999999999</v>
      </c>
      <c r="O11" s="7"/>
      <c r="P11" s="7" t="s">
        <v>80</v>
      </c>
      <c r="Q11" s="7" t="s">
        <v>80</v>
      </c>
      <c r="R11" s="7" t="s">
        <v>80</v>
      </c>
      <c r="S11" s="7" t="s">
        <v>80</v>
      </c>
      <c r="T11" s="138">
        <v>0</v>
      </c>
      <c r="U11" s="7">
        <v>872</v>
      </c>
      <c r="V11" s="7">
        <v>0</v>
      </c>
      <c r="W11" s="7" t="s">
        <v>80</v>
      </c>
      <c r="X11" s="7" t="s">
        <v>80</v>
      </c>
      <c r="Y11" s="7" t="s">
        <v>80</v>
      </c>
      <c r="Z11" s="7" t="s">
        <v>80</v>
      </c>
      <c r="AA11" s="7" t="s">
        <v>80</v>
      </c>
      <c r="AB11" s="7">
        <v>-29.115135854396001</v>
      </c>
      <c r="AC11" s="29">
        <v>23.7490965967927</v>
      </c>
    </row>
    <row r="12" spans="1:29" s="8" customFormat="1" hidden="1" x14ac:dyDescent="0.25">
      <c r="A12" s="21" t="s">
        <v>13</v>
      </c>
      <c r="B12" s="36" t="s">
        <v>382</v>
      </c>
      <c r="C12" s="37" t="s">
        <v>383</v>
      </c>
      <c r="D12" s="37" t="s">
        <v>146</v>
      </c>
      <c r="E12" s="7" t="s">
        <v>384</v>
      </c>
      <c r="F12" s="7" t="s">
        <v>78</v>
      </c>
      <c r="G12" s="7" t="s">
        <v>615</v>
      </c>
      <c r="H12" s="7">
        <v>100</v>
      </c>
      <c r="I12" s="7" t="s">
        <v>80</v>
      </c>
      <c r="J12" s="7" t="s">
        <v>80</v>
      </c>
      <c r="K12" s="7" t="s">
        <v>80</v>
      </c>
      <c r="L12" s="137">
        <v>2045</v>
      </c>
      <c r="M12" s="7"/>
      <c r="N12" s="7"/>
      <c r="O12" s="7"/>
      <c r="P12" s="7" t="s">
        <v>80</v>
      </c>
      <c r="Q12" s="7" t="s">
        <v>80</v>
      </c>
      <c r="R12" s="7" t="s">
        <v>80</v>
      </c>
      <c r="S12" s="7" t="s">
        <v>80</v>
      </c>
      <c r="T12" s="138">
        <v>0</v>
      </c>
      <c r="U12" s="7">
        <v>3554</v>
      </c>
      <c r="V12" s="7">
        <v>0</v>
      </c>
      <c r="W12" s="7" t="s">
        <v>80</v>
      </c>
      <c r="X12" s="7" t="s">
        <v>80</v>
      </c>
      <c r="Y12" s="7" t="s">
        <v>80</v>
      </c>
      <c r="Z12" s="7" t="s">
        <v>80</v>
      </c>
      <c r="AA12" s="7">
        <v>3</v>
      </c>
      <c r="AB12" s="7">
        <v>-28.525200000000002</v>
      </c>
      <c r="AC12" s="29">
        <v>19.3535</v>
      </c>
    </row>
    <row r="13" spans="1:29" s="8" customFormat="1" hidden="1" x14ac:dyDescent="0.25">
      <c r="A13" s="21" t="s">
        <v>13</v>
      </c>
      <c r="B13" s="36" t="s">
        <v>385</v>
      </c>
      <c r="C13" s="37" t="s">
        <v>386</v>
      </c>
      <c r="D13" s="37" t="s">
        <v>146</v>
      </c>
      <c r="E13" s="22" t="s">
        <v>384</v>
      </c>
      <c r="F13" s="22" t="s">
        <v>78</v>
      </c>
      <c r="G13" s="22" t="s">
        <v>615</v>
      </c>
      <c r="H13" s="22">
        <v>50</v>
      </c>
      <c r="I13" s="22"/>
      <c r="J13" s="22"/>
      <c r="K13" s="22" t="s">
        <v>80</v>
      </c>
      <c r="L13" s="139">
        <v>2045</v>
      </c>
      <c r="M13" s="22"/>
      <c r="N13" s="22"/>
      <c r="O13" s="22"/>
      <c r="P13" s="22" t="s">
        <v>80</v>
      </c>
      <c r="Q13" s="22" t="s">
        <v>80</v>
      </c>
      <c r="R13" s="22" t="s">
        <v>80</v>
      </c>
      <c r="S13" s="22" t="s">
        <v>80</v>
      </c>
      <c r="T13" s="140">
        <v>0</v>
      </c>
      <c r="U13" s="22">
        <v>3554</v>
      </c>
      <c r="V13" s="22">
        <v>0</v>
      </c>
      <c r="W13" s="22" t="s">
        <v>80</v>
      </c>
      <c r="X13" s="22" t="s">
        <v>80</v>
      </c>
      <c r="Y13" s="22" t="s">
        <v>80</v>
      </c>
      <c r="Z13" s="22" t="s">
        <v>80</v>
      </c>
      <c r="AA13" s="22">
        <v>6</v>
      </c>
      <c r="AB13" s="22">
        <v>-28.321400000000001</v>
      </c>
      <c r="AC13" s="24">
        <v>21.439</v>
      </c>
    </row>
    <row r="14" spans="1:29" s="8" customFormat="1" hidden="1" x14ac:dyDescent="0.25">
      <c r="A14" s="21" t="s">
        <v>13</v>
      </c>
      <c r="B14" s="36" t="s">
        <v>215</v>
      </c>
      <c r="C14" s="37" t="s">
        <v>215</v>
      </c>
      <c r="D14" s="37" t="s">
        <v>214</v>
      </c>
      <c r="E14" s="22" t="s">
        <v>147</v>
      </c>
      <c r="F14" s="22" t="s">
        <v>78</v>
      </c>
      <c r="G14" s="22" t="s">
        <v>615</v>
      </c>
      <c r="H14" s="22">
        <v>67.900000000000006</v>
      </c>
      <c r="I14" s="22" t="s">
        <v>80</v>
      </c>
      <c r="J14" s="22" t="s">
        <v>80</v>
      </c>
      <c r="K14" s="22" t="s">
        <v>80</v>
      </c>
      <c r="L14" s="139">
        <v>2046</v>
      </c>
      <c r="M14" s="22" t="s">
        <v>616</v>
      </c>
      <c r="N14" s="22">
        <v>1.1499999999999999</v>
      </c>
      <c r="O14" s="22"/>
      <c r="P14" s="22" t="s">
        <v>80</v>
      </c>
      <c r="Q14" s="22" t="s">
        <v>80</v>
      </c>
      <c r="R14" s="22" t="s">
        <v>80</v>
      </c>
      <c r="S14" s="22" t="s">
        <v>80</v>
      </c>
      <c r="T14" s="140">
        <v>0</v>
      </c>
      <c r="U14" s="22">
        <v>872</v>
      </c>
      <c r="V14" s="22">
        <v>0</v>
      </c>
      <c r="W14" s="22" t="s">
        <v>80</v>
      </c>
      <c r="X14" s="22" t="s">
        <v>80</v>
      </c>
      <c r="Y14" s="22" t="s">
        <v>80</v>
      </c>
      <c r="Z14" s="22" t="s">
        <v>80</v>
      </c>
      <c r="AA14" s="22" t="s">
        <v>80</v>
      </c>
      <c r="AB14" s="8">
        <v>-26.854002390000002</v>
      </c>
      <c r="AC14" s="8">
        <v>26.642110710000001</v>
      </c>
    </row>
    <row r="15" spans="1:29" s="8" customFormat="1" hidden="1" x14ac:dyDescent="0.25">
      <c r="A15" s="21" t="s">
        <v>13</v>
      </c>
      <c r="B15" s="36" t="s">
        <v>285</v>
      </c>
      <c r="C15" s="37" t="s">
        <v>286</v>
      </c>
      <c r="D15" s="37" t="s">
        <v>146</v>
      </c>
      <c r="E15" s="22" t="s">
        <v>278</v>
      </c>
      <c r="F15" s="22" t="s">
        <v>78</v>
      </c>
      <c r="G15" s="22" t="s">
        <v>615</v>
      </c>
      <c r="H15" s="22">
        <v>77.7</v>
      </c>
      <c r="I15" s="22" t="s">
        <v>80</v>
      </c>
      <c r="J15" s="22" t="s">
        <v>80</v>
      </c>
      <c r="K15" s="137">
        <f>L15-20</f>
        <v>2014</v>
      </c>
      <c r="L15" s="139">
        <v>2034</v>
      </c>
      <c r="M15" s="22"/>
      <c r="N15" s="22"/>
      <c r="O15" s="22"/>
      <c r="P15" s="22" t="s">
        <v>80</v>
      </c>
      <c r="Q15" s="22" t="s">
        <v>80</v>
      </c>
      <c r="R15" s="22" t="s">
        <v>80</v>
      </c>
      <c r="S15" s="22" t="s">
        <v>80</v>
      </c>
      <c r="T15" s="140">
        <v>0</v>
      </c>
      <c r="U15" s="22">
        <v>1513</v>
      </c>
      <c r="V15" s="22">
        <v>0</v>
      </c>
      <c r="W15" s="22" t="s">
        <v>80</v>
      </c>
      <c r="X15" s="22" t="s">
        <v>80</v>
      </c>
      <c r="Y15" s="22" t="s">
        <v>80</v>
      </c>
      <c r="Z15" s="22" t="s">
        <v>80</v>
      </c>
      <c r="AA15" s="22" t="s">
        <v>80</v>
      </c>
      <c r="AB15" s="22">
        <v>-34.001606610332303</v>
      </c>
      <c r="AC15" s="24">
        <v>24.7416286318375</v>
      </c>
    </row>
    <row r="16" spans="1:29" s="8" customFormat="1" hidden="1" x14ac:dyDescent="0.25">
      <c r="A16" s="21" t="s">
        <v>13</v>
      </c>
      <c r="B16" s="36" t="s">
        <v>185</v>
      </c>
      <c r="C16" s="37" t="s">
        <v>186</v>
      </c>
      <c r="D16" s="37" t="s">
        <v>184</v>
      </c>
      <c r="E16" s="22" t="s">
        <v>147</v>
      </c>
      <c r="F16" s="22" t="s">
        <v>78</v>
      </c>
      <c r="G16" s="22" t="s">
        <v>615</v>
      </c>
      <c r="H16" s="22">
        <v>57</v>
      </c>
      <c r="I16" s="22" t="s">
        <v>80</v>
      </c>
      <c r="J16" s="22" t="s">
        <v>80</v>
      </c>
      <c r="K16" s="22" t="s">
        <v>80</v>
      </c>
      <c r="L16" s="139">
        <v>2042</v>
      </c>
      <c r="M16" s="22" t="s">
        <v>616</v>
      </c>
      <c r="N16" s="22">
        <v>1.1000000000000001</v>
      </c>
      <c r="O16" s="22"/>
      <c r="P16" s="22" t="s">
        <v>80</v>
      </c>
      <c r="Q16" s="22" t="s">
        <v>80</v>
      </c>
      <c r="R16" s="22" t="s">
        <v>80</v>
      </c>
      <c r="S16" s="22" t="s">
        <v>80</v>
      </c>
      <c r="T16" s="140">
        <v>0</v>
      </c>
      <c r="U16" s="22">
        <v>2176</v>
      </c>
      <c r="V16" s="22">
        <v>0</v>
      </c>
      <c r="W16" s="22" t="s">
        <v>80</v>
      </c>
      <c r="X16" s="22" t="s">
        <v>80</v>
      </c>
      <c r="Y16" s="22" t="s">
        <v>80</v>
      </c>
      <c r="Z16" s="22" t="s">
        <v>80</v>
      </c>
      <c r="AA16" s="22" t="s">
        <v>80</v>
      </c>
      <c r="AB16" s="22">
        <v>-28.5392488895511</v>
      </c>
      <c r="AC16" s="24">
        <v>25.213105911553999</v>
      </c>
    </row>
    <row r="17" spans="1:29" s="8" customFormat="1" hidden="1" x14ac:dyDescent="0.25">
      <c r="A17" s="21" t="s">
        <v>13</v>
      </c>
      <c r="B17" s="36" t="s">
        <v>622</v>
      </c>
      <c r="C17" s="37" t="s">
        <v>150</v>
      </c>
      <c r="D17" s="37" t="s">
        <v>146</v>
      </c>
      <c r="E17" s="7" t="s">
        <v>147</v>
      </c>
      <c r="F17" s="7" t="s">
        <v>78</v>
      </c>
      <c r="G17" s="7" t="s">
        <v>615</v>
      </c>
      <c r="H17" s="7">
        <v>45.6</v>
      </c>
      <c r="I17" s="7" t="s">
        <v>80</v>
      </c>
      <c r="J17" s="7" t="s">
        <v>80</v>
      </c>
      <c r="K17" s="7" t="s">
        <v>80</v>
      </c>
      <c r="L17" s="137">
        <f>L14</f>
        <v>2046</v>
      </c>
      <c r="M17" s="22" t="s">
        <v>148</v>
      </c>
      <c r="N17" s="7">
        <v>1.01</v>
      </c>
      <c r="O17" s="7"/>
      <c r="P17" s="7" t="s">
        <v>80</v>
      </c>
      <c r="Q17" s="7" t="s">
        <v>80</v>
      </c>
      <c r="R17" s="7" t="s">
        <v>80</v>
      </c>
      <c r="S17" s="7" t="s">
        <v>80</v>
      </c>
      <c r="T17" s="138">
        <v>0</v>
      </c>
      <c r="U17" s="7">
        <v>3649</v>
      </c>
      <c r="V17" s="7">
        <v>0</v>
      </c>
      <c r="W17" s="7" t="s">
        <v>80</v>
      </c>
      <c r="X17" s="7" t="s">
        <v>80</v>
      </c>
      <c r="Y17" s="7" t="s">
        <v>80</v>
      </c>
      <c r="Z17" s="7" t="s">
        <v>80</v>
      </c>
      <c r="AA17" s="7" t="s">
        <v>80</v>
      </c>
      <c r="AB17" s="7">
        <v>-30.659949999999998</v>
      </c>
      <c r="AC17" s="29">
        <v>24.01981</v>
      </c>
    </row>
    <row r="18" spans="1:29" s="8" customFormat="1" hidden="1" x14ac:dyDescent="0.25">
      <c r="A18" s="21" t="s">
        <v>13</v>
      </c>
      <c r="B18" s="36" t="s">
        <v>287</v>
      </c>
      <c r="C18" s="37" t="s">
        <v>288</v>
      </c>
      <c r="D18" s="37" t="s">
        <v>146</v>
      </c>
      <c r="E18" s="7" t="s">
        <v>278</v>
      </c>
      <c r="F18" s="7" t="s">
        <v>78</v>
      </c>
      <c r="G18" s="7" t="s">
        <v>615</v>
      </c>
      <c r="H18" s="7">
        <v>27</v>
      </c>
      <c r="I18" s="7" t="s">
        <v>80</v>
      </c>
      <c r="J18" s="7" t="s">
        <v>80</v>
      </c>
      <c r="K18" s="137">
        <f>L18-20</f>
        <v>2014</v>
      </c>
      <c r="L18" s="137">
        <v>2034</v>
      </c>
      <c r="M18" s="7"/>
      <c r="N18" s="7"/>
      <c r="O18" s="7"/>
      <c r="P18" s="7" t="s">
        <v>80</v>
      </c>
      <c r="Q18" s="7" t="s">
        <v>80</v>
      </c>
      <c r="R18" s="7" t="s">
        <v>80</v>
      </c>
      <c r="S18" s="7" t="s">
        <v>80</v>
      </c>
      <c r="T18" s="138">
        <v>0</v>
      </c>
      <c r="U18" s="7">
        <v>1513</v>
      </c>
      <c r="V18" s="7">
        <v>0</v>
      </c>
      <c r="W18" s="7" t="s">
        <v>80</v>
      </c>
      <c r="X18" s="7" t="s">
        <v>80</v>
      </c>
      <c r="Y18" s="7" t="s">
        <v>80</v>
      </c>
      <c r="Z18" s="7" t="s">
        <v>80</v>
      </c>
      <c r="AA18" s="7" t="s">
        <v>80</v>
      </c>
      <c r="AB18" s="7">
        <v>-33.804784994143098</v>
      </c>
      <c r="AC18" s="29">
        <v>25.490491714836399</v>
      </c>
    </row>
    <row r="19" spans="1:29" s="8" customFormat="1" hidden="1" x14ac:dyDescent="0.25">
      <c r="A19" s="21" t="s">
        <v>13</v>
      </c>
      <c r="B19" s="36" t="s">
        <v>216</v>
      </c>
      <c r="C19" s="37" t="s">
        <v>217</v>
      </c>
      <c r="D19" s="37" t="s">
        <v>214</v>
      </c>
      <c r="E19" s="22" t="s">
        <v>147</v>
      </c>
      <c r="F19" s="22" t="s">
        <v>78</v>
      </c>
      <c r="G19" s="22" t="s">
        <v>615</v>
      </c>
      <c r="H19" s="22">
        <v>50</v>
      </c>
      <c r="I19" s="22" t="s">
        <v>80</v>
      </c>
      <c r="J19" s="22" t="s">
        <v>80</v>
      </c>
      <c r="K19" s="22" t="s">
        <v>80</v>
      </c>
      <c r="L19" s="139">
        <v>2046</v>
      </c>
      <c r="M19" s="7" t="s">
        <v>155</v>
      </c>
      <c r="N19" s="22">
        <v>1.1599999999999999</v>
      </c>
      <c r="O19" s="22"/>
      <c r="P19" s="22" t="s">
        <v>80</v>
      </c>
      <c r="Q19" s="22" t="s">
        <v>80</v>
      </c>
      <c r="R19" s="22" t="s">
        <v>80</v>
      </c>
      <c r="S19" s="22" t="s">
        <v>80</v>
      </c>
      <c r="T19" s="140">
        <v>0</v>
      </c>
      <c r="U19" s="22">
        <v>872</v>
      </c>
      <c r="V19" s="22">
        <v>0</v>
      </c>
      <c r="W19" s="22" t="s">
        <v>80</v>
      </c>
      <c r="X19" s="22" t="s">
        <v>80</v>
      </c>
      <c r="Y19" s="22" t="s">
        <v>80</v>
      </c>
      <c r="Z19" s="22" t="s">
        <v>80</v>
      </c>
      <c r="AA19" s="22" t="s">
        <v>80</v>
      </c>
      <c r="AB19" s="8">
        <v>-25.609668729999999</v>
      </c>
      <c r="AC19" s="8">
        <v>27.807654159999998</v>
      </c>
    </row>
    <row r="20" spans="1:29" s="8" customFormat="1" hidden="1" x14ac:dyDescent="0.25">
      <c r="A20" s="21" t="s">
        <v>13</v>
      </c>
      <c r="B20" s="36" t="s">
        <v>266</v>
      </c>
      <c r="C20" s="37" t="s">
        <v>267</v>
      </c>
      <c r="D20" s="37" t="s">
        <v>265</v>
      </c>
      <c r="E20" s="22" t="s">
        <v>147</v>
      </c>
      <c r="F20" s="22"/>
      <c r="G20" s="22"/>
      <c r="H20" s="22"/>
      <c r="I20" s="22"/>
      <c r="J20" s="22"/>
      <c r="K20" s="22"/>
      <c r="L20" s="139"/>
      <c r="M20" s="7" t="s">
        <v>616</v>
      </c>
      <c r="N20" s="22">
        <v>1.1499999999999999</v>
      </c>
      <c r="O20" s="22"/>
      <c r="P20" s="22"/>
      <c r="Q20" s="22"/>
      <c r="R20" s="22"/>
      <c r="S20" s="22"/>
      <c r="T20" s="140"/>
      <c r="U20" s="22"/>
      <c r="V20" s="22"/>
      <c r="W20" s="22"/>
      <c r="X20" s="22"/>
      <c r="Y20" s="22"/>
      <c r="Z20" s="22"/>
      <c r="AA20" s="22"/>
      <c r="AB20" s="8">
        <v>-26.726353</v>
      </c>
      <c r="AC20" s="8">
        <v>26.620317</v>
      </c>
    </row>
    <row r="21" spans="1:29" s="8" customFormat="1" hidden="1" x14ac:dyDescent="0.25">
      <c r="A21" s="21" t="s">
        <v>13</v>
      </c>
      <c r="B21" s="36" t="s">
        <v>191</v>
      </c>
      <c r="C21" s="37" t="s">
        <v>191</v>
      </c>
      <c r="D21" s="37" t="s">
        <v>184</v>
      </c>
      <c r="E21" s="22" t="s">
        <v>147</v>
      </c>
      <c r="F21" s="22" t="s">
        <v>78</v>
      </c>
      <c r="G21" s="22" t="s">
        <v>615</v>
      </c>
      <c r="H21" s="22">
        <v>69.599999999999994</v>
      </c>
      <c r="I21" s="22" t="s">
        <v>80</v>
      </c>
      <c r="J21" s="22" t="s">
        <v>80</v>
      </c>
      <c r="K21" s="22" t="s">
        <v>80</v>
      </c>
      <c r="L21" s="139">
        <v>2042</v>
      </c>
      <c r="M21" s="22"/>
      <c r="N21" s="22"/>
      <c r="O21" s="22"/>
      <c r="P21" s="22" t="s">
        <v>80</v>
      </c>
      <c r="Q21" s="22" t="s">
        <v>80</v>
      </c>
      <c r="R21" s="22" t="s">
        <v>80</v>
      </c>
      <c r="S21" s="22" t="s">
        <v>80</v>
      </c>
      <c r="T21" s="140">
        <v>0</v>
      </c>
      <c r="U21" s="22">
        <v>2176</v>
      </c>
      <c r="V21" s="22">
        <v>0</v>
      </c>
      <c r="W21" s="22" t="s">
        <v>80</v>
      </c>
      <c r="X21" s="22" t="s">
        <v>80</v>
      </c>
      <c r="Y21" s="22" t="s">
        <v>80</v>
      </c>
      <c r="Z21" s="22" t="s">
        <v>80</v>
      </c>
      <c r="AA21" s="22" t="s">
        <v>80</v>
      </c>
      <c r="AB21" s="22">
        <v>-30.997352851430101</v>
      </c>
      <c r="AC21" s="24">
        <v>26.330198203529498</v>
      </c>
    </row>
    <row r="22" spans="1:29" s="8" customFormat="1" hidden="1" x14ac:dyDescent="0.25">
      <c r="A22" s="21" t="s">
        <v>13</v>
      </c>
      <c r="B22" s="36" t="s">
        <v>289</v>
      </c>
      <c r="C22" s="37" t="s">
        <v>623</v>
      </c>
      <c r="D22" s="37" t="s">
        <v>146</v>
      </c>
      <c r="E22" s="22" t="s">
        <v>278</v>
      </c>
      <c r="F22" s="22" t="s">
        <v>78</v>
      </c>
      <c r="G22" s="22" t="s">
        <v>615</v>
      </c>
      <c r="H22" s="22">
        <v>73.8</v>
      </c>
      <c r="I22" s="22" t="s">
        <v>80</v>
      </c>
      <c r="J22" s="22" t="s">
        <v>80</v>
      </c>
      <c r="K22" s="137">
        <f>L22-20</f>
        <v>2014</v>
      </c>
      <c r="L22" s="139">
        <v>2034</v>
      </c>
      <c r="M22" s="22"/>
      <c r="N22" s="22"/>
      <c r="O22" s="22"/>
      <c r="P22" s="22" t="s">
        <v>80</v>
      </c>
      <c r="Q22" s="22" t="s">
        <v>80</v>
      </c>
      <c r="R22" s="22" t="s">
        <v>80</v>
      </c>
      <c r="S22" s="22" t="s">
        <v>80</v>
      </c>
      <c r="T22" s="140">
        <v>0</v>
      </c>
      <c r="U22" s="22">
        <v>1513</v>
      </c>
      <c r="V22" s="22">
        <v>0</v>
      </c>
      <c r="W22" s="22" t="s">
        <v>80</v>
      </c>
      <c r="X22" s="22" t="s">
        <v>80</v>
      </c>
      <c r="Y22" s="22" t="s">
        <v>80</v>
      </c>
      <c r="Z22" s="22" t="s">
        <v>80</v>
      </c>
      <c r="AA22" s="22" t="s">
        <v>80</v>
      </c>
      <c r="AB22" s="22">
        <v>-31.422242229804301</v>
      </c>
      <c r="AC22" s="24">
        <v>23.114920144479999</v>
      </c>
    </row>
    <row r="23" spans="1:29" s="8" customFormat="1" hidden="1" x14ac:dyDescent="0.25">
      <c r="A23" s="21" t="s">
        <v>13</v>
      </c>
      <c r="B23" s="36" t="s">
        <v>624</v>
      </c>
      <c r="C23" s="37" t="s">
        <v>152</v>
      </c>
      <c r="D23" s="37" t="s">
        <v>146</v>
      </c>
      <c r="E23" s="7" t="s">
        <v>147</v>
      </c>
      <c r="F23" s="7" t="s">
        <v>78</v>
      </c>
      <c r="G23" s="7" t="s">
        <v>615</v>
      </c>
      <c r="H23" s="7">
        <v>45.4</v>
      </c>
      <c r="I23" s="7" t="s">
        <v>80</v>
      </c>
      <c r="J23" s="7" t="s">
        <v>80</v>
      </c>
      <c r="K23" s="7" t="s">
        <v>80</v>
      </c>
      <c r="L23" s="137">
        <f>L22</f>
        <v>2034</v>
      </c>
      <c r="M23" s="7"/>
      <c r="N23" s="7"/>
      <c r="O23" s="7"/>
      <c r="P23" s="7" t="s">
        <v>80</v>
      </c>
      <c r="Q23" s="7" t="s">
        <v>80</v>
      </c>
      <c r="R23" s="7" t="s">
        <v>80</v>
      </c>
      <c r="S23" s="7" t="s">
        <v>80</v>
      </c>
      <c r="T23" s="138">
        <v>0</v>
      </c>
      <c r="U23" s="7">
        <v>3649</v>
      </c>
      <c r="V23" s="7">
        <v>0</v>
      </c>
      <c r="W23" s="7" t="s">
        <v>80</v>
      </c>
      <c r="X23" s="7" t="s">
        <v>80</v>
      </c>
      <c r="Y23" s="7" t="s">
        <v>80</v>
      </c>
      <c r="Z23" s="7" t="s">
        <v>80</v>
      </c>
      <c r="AA23" s="7" t="s">
        <v>80</v>
      </c>
      <c r="AB23" s="7">
        <v>-28.725062150784801</v>
      </c>
      <c r="AC23" s="29">
        <v>24.7517010039161</v>
      </c>
    </row>
    <row r="24" spans="1:29" s="8" customFormat="1" hidden="1" x14ac:dyDescent="0.25">
      <c r="A24" s="21"/>
      <c r="B24" s="36" t="s">
        <v>625</v>
      </c>
      <c r="C24" s="37" t="s">
        <v>219</v>
      </c>
      <c r="D24" s="37" t="s">
        <v>214</v>
      </c>
      <c r="E24" s="7" t="s">
        <v>147</v>
      </c>
      <c r="F24" s="7"/>
      <c r="G24" s="7"/>
      <c r="H24" s="7"/>
      <c r="I24" s="7"/>
      <c r="J24" s="7"/>
      <c r="K24" s="7"/>
      <c r="L24" s="137"/>
      <c r="M24" s="7"/>
      <c r="N24" s="7"/>
      <c r="O24" s="7"/>
      <c r="P24" s="7"/>
      <c r="Q24" s="7"/>
      <c r="R24" s="7"/>
      <c r="S24" s="7"/>
      <c r="T24" s="138"/>
      <c r="U24" s="7"/>
      <c r="V24" s="7"/>
      <c r="W24" s="7"/>
      <c r="X24" s="7"/>
      <c r="Y24" s="7"/>
      <c r="Z24" s="7"/>
      <c r="AA24" s="7"/>
      <c r="AB24" s="7"/>
      <c r="AC24" s="29"/>
    </row>
    <row r="25" spans="1:29" s="8" customFormat="1" hidden="1" x14ac:dyDescent="0.25">
      <c r="A25" s="21"/>
      <c r="B25" s="36" t="s">
        <v>239</v>
      </c>
      <c r="C25" s="37" t="s">
        <v>240</v>
      </c>
      <c r="D25" s="37" t="s">
        <v>238</v>
      </c>
      <c r="E25" s="7" t="s">
        <v>147</v>
      </c>
      <c r="F25" s="7"/>
      <c r="G25" s="7"/>
      <c r="H25" s="7"/>
      <c r="I25" s="7"/>
      <c r="J25" s="7"/>
      <c r="K25" s="7"/>
      <c r="L25" s="137"/>
      <c r="M25" s="7"/>
      <c r="N25" s="7"/>
      <c r="O25" s="7"/>
      <c r="P25" s="7"/>
      <c r="Q25" s="7"/>
      <c r="R25" s="7"/>
      <c r="S25" s="7"/>
      <c r="T25" s="138"/>
      <c r="U25" s="7"/>
      <c r="V25" s="7"/>
      <c r="W25" s="7"/>
      <c r="X25" s="7"/>
      <c r="Y25" s="7"/>
      <c r="Z25" s="7"/>
      <c r="AA25" s="7"/>
      <c r="AB25" s="7"/>
      <c r="AC25" s="29"/>
    </row>
    <row r="26" spans="1:29" s="8" customFormat="1" hidden="1" x14ac:dyDescent="0.25">
      <c r="A26" s="21" t="s">
        <v>13</v>
      </c>
      <c r="B26" s="36" t="s">
        <v>626</v>
      </c>
      <c r="C26" s="37" t="s">
        <v>221</v>
      </c>
      <c r="D26" s="37" t="s">
        <v>214</v>
      </c>
      <c r="E26" s="7" t="s">
        <v>147</v>
      </c>
      <c r="F26" s="7" t="s">
        <v>78</v>
      </c>
      <c r="G26" s="7" t="s">
        <v>615</v>
      </c>
      <c r="H26" s="7">
        <v>75</v>
      </c>
      <c r="I26" s="7" t="s">
        <v>80</v>
      </c>
      <c r="J26" s="7" t="s">
        <v>80</v>
      </c>
      <c r="K26" s="7" t="s">
        <v>80</v>
      </c>
      <c r="L26" s="137">
        <v>2046</v>
      </c>
      <c r="M26" s="7"/>
      <c r="N26" s="7"/>
      <c r="O26" s="7"/>
      <c r="P26" s="7" t="s">
        <v>80</v>
      </c>
      <c r="Q26" s="7" t="s">
        <v>80</v>
      </c>
      <c r="R26" s="7" t="s">
        <v>80</v>
      </c>
      <c r="S26" s="7" t="s">
        <v>80</v>
      </c>
      <c r="T26" s="138">
        <v>0</v>
      </c>
      <c r="U26" s="7">
        <v>872</v>
      </c>
      <c r="V26" s="7">
        <v>0</v>
      </c>
      <c r="W26" s="7" t="s">
        <v>80</v>
      </c>
      <c r="X26" s="7" t="s">
        <v>80</v>
      </c>
      <c r="Y26" s="7" t="s">
        <v>80</v>
      </c>
      <c r="Z26" s="7" t="s">
        <v>80</v>
      </c>
      <c r="AA26" s="7" t="s">
        <v>80</v>
      </c>
      <c r="AB26" s="7">
        <v>-28.414926727986401</v>
      </c>
      <c r="AC26" s="29">
        <v>21.221905297254199</v>
      </c>
    </row>
    <row r="27" spans="1:29" s="8" customFormat="1" hidden="1" x14ac:dyDescent="0.25">
      <c r="A27" s="21" t="s">
        <v>13</v>
      </c>
      <c r="B27" s="36" t="s">
        <v>627</v>
      </c>
      <c r="C27" s="37" t="s">
        <v>223</v>
      </c>
      <c r="D27" s="37" t="s">
        <v>214</v>
      </c>
      <c r="E27" s="22" t="s">
        <v>147</v>
      </c>
      <c r="F27" s="22" t="s">
        <v>78</v>
      </c>
      <c r="G27" s="22" t="s">
        <v>615</v>
      </c>
      <c r="H27" s="22">
        <v>75</v>
      </c>
      <c r="I27" s="22" t="s">
        <v>80</v>
      </c>
      <c r="J27" s="22" t="s">
        <v>80</v>
      </c>
      <c r="K27" s="22" t="s">
        <v>80</v>
      </c>
      <c r="L27" s="139">
        <v>2046</v>
      </c>
      <c r="M27" s="22"/>
      <c r="N27" s="22"/>
      <c r="O27" s="22"/>
      <c r="P27" s="22" t="s">
        <v>80</v>
      </c>
      <c r="Q27" s="22" t="s">
        <v>80</v>
      </c>
      <c r="R27" s="22" t="s">
        <v>80</v>
      </c>
      <c r="S27" s="22" t="s">
        <v>80</v>
      </c>
      <c r="T27" s="140">
        <v>0</v>
      </c>
      <c r="U27" s="22">
        <v>872</v>
      </c>
      <c r="V27" s="22">
        <v>0</v>
      </c>
      <c r="W27" s="22" t="s">
        <v>80</v>
      </c>
      <c r="X27" s="22" t="s">
        <v>80</v>
      </c>
      <c r="Y27" s="22" t="s">
        <v>80</v>
      </c>
      <c r="Z27" s="22" t="s">
        <v>80</v>
      </c>
      <c r="AA27" s="22" t="s">
        <v>80</v>
      </c>
      <c r="AB27" s="22">
        <v>-28.414926727986401</v>
      </c>
      <c r="AC27" s="24">
        <v>21.221905297254199</v>
      </c>
    </row>
    <row r="28" spans="1:29" s="8" customFormat="1" hidden="1" x14ac:dyDescent="0.25">
      <c r="A28" s="21"/>
      <c r="B28" s="36" t="s">
        <v>628</v>
      </c>
      <c r="C28" s="37" t="s">
        <v>203</v>
      </c>
      <c r="D28" s="37" t="s">
        <v>201</v>
      </c>
      <c r="E28" s="22" t="s">
        <v>147</v>
      </c>
      <c r="F28" s="22"/>
      <c r="G28" s="22"/>
      <c r="H28" s="22"/>
      <c r="I28" s="22"/>
      <c r="J28" s="22"/>
      <c r="K28" s="22"/>
      <c r="L28" s="139"/>
      <c r="M28" s="22"/>
      <c r="N28" s="22"/>
      <c r="O28" s="22"/>
      <c r="P28" s="22"/>
      <c r="Q28" s="22"/>
      <c r="R28" s="22"/>
      <c r="S28" s="22"/>
      <c r="T28" s="140"/>
      <c r="U28" s="22"/>
      <c r="V28" s="22"/>
      <c r="W28" s="22"/>
      <c r="X28" s="22"/>
      <c r="Y28" s="22"/>
      <c r="Z28" s="22"/>
      <c r="AA28" s="22"/>
      <c r="AB28" s="22"/>
      <c r="AC28" s="24"/>
    </row>
    <row r="29" spans="1:29" s="8" customFormat="1" hidden="1" x14ac:dyDescent="0.25">
      <c r="A29" s="21"/>
      <c r="B29" s="36" t="s">
        <v>268</v>
      </c>
      <c r="C29" s="37" t="s">
        <v>269</v>
      </c>
      <c r="D29" s="37" t="s">
        <v>265</v>
      </c>
      <c r="E29" s="22" t="s">
        <v>147</v>
      </c>
      <c r="F29" s="22"/>
      <c r="G29" s="22"/>
      <c r="H29" s="22"/>
      <c r="I29" s="22"/>
      <c r="J29" s="22"/>
      <c r="K29" s="22"/>
      <c r="L29" s="139"/>
      <c r="M29" s="22"/>
      <c r="N29" s="22"/>
      <c r="O29" s="22"/>
      <c r="P29" s="22"/>
      <c r="Q29" s="22"/>
      <c r="R29" s="22"/>
      <c r="S29" s="22"/>
      <c r="T29" s="140"/>
      <c r="U29" s="22"/>
      <c r="V29" s="22"/>
      <c r="W29" s="22"/>
      <c r="X29" s="22"/>
      <c r="Y29" s="22"/>
      <c r="Z29" s="22"/>
      <c r="AA29" s="22"/>
      <c r="AB29" s="22"/>
      <c r="AC29" s="24"/>
    </row>
    <row r="30" spans="1:29" s="8" customFormat="1" hidden="1" x14ac:dyDescent="0.25">
      <c r="A30" s="21"/>
      <c r="B30" s="36" t="s">
        <v>241</v>
      </c>
      <c r="C30" s="37" t="s">
        <v>242</v>
      </c>
      <c r="D30" s="37" t="s">
        <v>238</v>
      </c>
      <c r="E30" s="22" t="s">
        <v>147</v>
      </c>
      <c r="F30" s="22"/>
      <c r="G30" s="22"/>
      <c r="H30" s="22"/>
      <c r="I30" s="22"/>
      <c r="J30" s="22"/>
      <c r="K30" s="22"/>
      <c r="L30" s="139"/>
      <c r="M30" s="22"/>
      <c r="N30" s="22"/>
      <c r="O30" s="22"/>
      <c r="P30" s="22"/>
      <c r="Q30" s="22"/>
      <c r="R30" s="22"/>
      <c r="S30" s="22"/>
      <c r="T30" s="140"/>
      <c r="U30" s="22"/>
      <c r="V30" s="22"/>
      <c r="W30" s="22"/>
      <c r="X30" s="22"/>
      <c r="Y30" s="22"/>
      <c r="Z30" s="22"/>
      <c r="AA30" s="22"/>
      <c r="AB30" s="22"/>
      <c r="AC30" s="24"/>
    </row>
    <row r="31" spans="1:29" s="8" customFormat="1" hidden="1" x14ac:dyDescent="0.25">
      <c r="A31" s="21" t="s">
        <v>13</v>
      </c>
      <c r="B31" s="36" t="s">
        <v>629</v>
      </c>
      <c r="C31" s="37" t="s">
        <v>154</v>
      </c>
      <c r="D31" s="37" t="s">
        <v>146</v>
      </c>
      <c r="E31" s="7" t="s">
        <v>147</v>
      </c>
      <c r="F31" s="7" t="s">
        <v>78</v>
      </c>
      <c r="G31" s="7" t="s">
        <v>615</v>
      </c>
      <c r="H31" s="7">
        <v>9.9</v>
      </c>
      <c r="I31" s="7" t="s">
        <v>80</v>
      </c>
      <c r="J31" s="7" t="s">
        <v>80</v>
      </c>
      <c r="K31" s="7" t="s">
        <v>80</v>
      </c>
      <c r="L31" s="137">
        <f>L26</f>
        <v>2046</v>
      </c>
      <c r="M31" s="7" t="s">
        <v>616</v>
      </c>
      <c r="N31" s="7"/>
      <c r="O31" s="7"/>
      <c r="P31" s="7" t="s">
        <v>80</v>
      </c>
      <c r="Q31" s="7" t="s">
        <v>80</v>
      </c>
      <c r="R31" s="7" t="s">
        <v>80</v>
      </c>
      <c r="S31" s="7" t="s">
        <v>80</v>
      </c>
      <c r="T31" s="138">
        <v>0</v>
      </c>
      <c r="U31" s="7">
        <v>3649</v>
      </c>
      <c r="V31" s="7">
        <v>0</v>
      </c>
      <c r="W31" s="7" t="s">
        <v>80</v>
      </c>
      <c r="X31" s="7" t="s">
        <v>80</v>
      </c>
      <c r="Y31" s="7" t="s">
        <v>80</v>
      </c>
      <c r="Z31" s="7" t="s">
        <v>80</v>
      </c>
      <c r="AA31" s="7" t="s">
        <v>80</v>
      </c>
      <c r="AB31" s="7">
        <v>-29.115135854396001</v>
      </c>
      <c r="AC31" s="29">
        <v>23.7490965967927</v>
      </c>
    </row>
    <row r="32" spans="1:29" s="8" customFormat="1" hidden="1" x14ac:dyDescent="0.25">
      <c r="A32" s="21"/>
      <c r="B32" s="36" t="s">
        <v>630</v>
      </c>
      <c r="C32" s="37" t="s">
        <v>225</v>
      </c>
      <c r="D32" s="37" t="s">
        <v>214</v>
      </c>
      <c r="E32" s="7" t="s">
        <v>147</v>
      </c>
      <c r="F32" s="7"/>
      <c r="G32" s="7"/>
      <c r="H32" s="7"/>
      <c r="I32" s="7"/>
      <c r="J32" s="7"/>
      <c r="K32" s="7"/>
      <c r="L32" s="137"/>
      <c r="M32" s="7" t="s">
        <v>616</v>
      </c>
      <c r="N32" s="7"/>
      <c r="O32" s="7"/>
      <c r="P32" s="7"/>
      <c r="Q32" s="7"/>
      <c r="R32" s="7"/>
      <c r="S32" s="7"/>
      <c r="T32" s="138"/>
      <c r="U32" s="7"/>
      <c r="V32" s="7"/>
      <c r="W32" s="7"/>
      <c r="X32" s="7"/>
      <c r="Y32" s="7"/>
      <c r="Z32" s="7"/>
      <c r="AA32" s="7"/>
      <c r="AB32" s="7"/>
      <c r="AC32" s="29"/>
    </row>
    <row r="33" spans="1:29" s="8" customFormat="1" hidden="1" x14ac:dyDescent="0.25">
      <c r="A33" s="21"/>
      <c r="B33" s="36" t="s">
        <v>631</v>
      </c>
      <c r="C33" s="37" t="s">
        <v>632</v>
      </c>
      <c r="D33" s="37" t="s">
        <v>238</v>
      </c>
      <c r="E33" s="7" t="s">
        <v>147</v>
      </c>
      <c r="F33" s="7"/>
      <c r="G33" s="7"/>
      <c r="H33" s="7"/>
      <c r="I33" s="7"/>
      <c r="J33" s="7"/>
      <c r="K33" s="7"/>
      <c r="L33" s="137"/>
      <c r="M33" s="7" t="s">
        <v>616</v>
      </c>
      <c r="N33" s="7">
        <v>1.1499999999999999</v>
      </c>
      <c r="O33" s="7"/>
      <c r="P33" s="7"/>
      <c r="Q33" s="7"/>
      <c r="R33" s="7"/>
      <c r="S33" s="7"/>
      <c r="T33" s="138"/>
      <c r="U33" s="7"/>
      <c r="V33" s="7"/>
      <c r="W33" s="7"/>
      <c r="X33" s="7"/>
      <c r="Y33" s="7"/>
      <c r="Z33" s="7"/>
      <c r="AA33" s="7"/>
      <c r="AB33" s="7"/>
      <c r="AC33" s="29"/>
    </row>
    <row r="34" spans="1:29" s="8" customFormat="1" hidden="1" x14ac:dyDescent="0.25">
      <c r="A34" s="21"/>
      <c r="B34" s="36" t="s">
        <v>633</v>
      </c>
      <c r="C34" s="37" t="s">
        <v>246</v>
      </c>
      <c r="D34" s="37" t="s">
        <v>238</v>
      </c>
      <c r="E34" s="7" t="s">
        <v>147</v>
      </c>
      <c r="F34" s="7"/>
      <c r="G34" s="7"/>
      <c r="H34" s="7"/>
      <c r="I34" s="7"/>
      <c r="J34" s="7"/>
      <c r="K34" s="7"/>
      <c r="L34" s="137"/>
      <c r="M34" s="7" t="s">
        <v>616</v>
      </c>
      <c r="N34" s="7">
        <v>1.1499999999999999</v>
      </c>
      <c r="O34" s="7"/>
      <c r="P34" s="7"/>
      <c r="Q34" s="7"/>
      <c r="R34" s="7"/>
      <c r="S34" s="7"/>
      <c r="T34" s="138"/>
      <c r="U34" s="7"/>
      <c r="V34" s="7"/>
      <c r="W34" s="7"/>
      <c r="X34" s="7"/>
      <c r="Y34" s="7"/>
      <c r="Z34" s="7"/>
      <c r="AA34" s="7"/>
      <c r="AB34" s="7"/>
      <c r="AC34" s="29"/>
    </row>
    <row r="35" spans="1:29" s="8" customFormat="1" hidden="1" x14ac:dyDescent="0.25">
      <c r="A35" s="21"/>
      <c r="B35" s="36" t="s">
        <v>634</v>
      </c>
      <c r="C35" s="37" t="s">
        <v>248</v>
      </c>
      <c r="D35" s="37" t="s">
        <v>238</v>
      </c>
      <c r="E35" s="7" t="s">
        <v>147</v>
      </c>
      <c r="F35" s="7"/>
      <c r="G35" s="7"/>
      <c r="H35" s="7"/>
      <c r="I35" s="7"/>
      <c r="J35" s="7"/>
      <c r="K35" s="7"/>
      <c r="L35" s="137"/>
      <c r="M35" s="7" t="s">
        <v>616</v>
      </c>
      <c r="N35" s="7">
        <v>1.1499999999999999</v>
      </c>
      <c r="O35" s="7"/>
      <c r="P35" s="7"/>
      <c r="Q35" s="7"/>
      <c r="R35" s="7"/>
      <c r="S35" s="7"/>
      <c r="T35" s="138"/>
      <c r="U35" s="7"/>
      <c r="V35" s="7"/>
      <c r="W35" s="7"/>
      <c r="X35" s="7"/>
      <c r="Y35" s="7"/>
      <c r="Z35" s="7"/>
      <c r="AA35" s="7"/>
      <c r="AB35" s="7"/>
      <c r="AC35" s="29"/>
    </row>
    <row r="36" spans="1:29" s="8" customFormat="1" hidden="1" x14ac:dyDescent="0.25">
      <c r="A36" s="21"/>
      <c r="B36" s="36" t="s">
        <v>249</v>
      </c>
      <c r="C36" s="37" t="s">
        <v>250</v>
      </c>
      <c r="D36" s="37" t="s">
        <v>238</v>
      </c>
      <c r="E36" s="7" t="s">
        <v>147</v>
      </c>
      <c r="F36" s="7"/>
      <c r="G36" s="7"/>
      <c r="H36" s="7"/>
      <c r="I36" s="7"/>
      <c r="J36" s="7"/>
      <c r="K36" s="7"/>
      <c r="L36" s="137"/>
      <c r="M36" s="7" t="s">
        <v>616</v>
      </c>
      <c r="N36" s="7">
        <v>1.1499999999999999</v>
      </c>
      <c r="O36" s="7"/>
      <c r="P36" s="7"/>
      <c r="Q36" s="7"/>
      <c r="R36" s="7"/>
      <c r="S36" s="7"/>
      <c r="T36" s="138"/>
      <c r="U36" s="7"/>
      <c r="V36" s="7"/>
      <c r="W36" s="7"/>
      <c r="X36" s="7"/>
      <c r="Y36" s="7"/>
      <c r="Z36" s="7"/>
      <c r="AA36" s="7"/>
      <c r="AB36" s="7"/>
      <c r="AC36" s="29"/>
    </row>
    <row r="37" spans="1:29" s="8" customFormat="1" hidden="1" x14ac:dyDescent="0.25">
      <c r="A37" s="21" t="s">
        <v>13</v>
      </c>
      <c r="B37" s="36" t="s">
        <v>156</v>
      </c>
      <c r="C37" s="37" t="s">
        <v>157</v>
      </c>
      <c r="D37" s="37" t="s">
        <v>146</v>
      </c>
      <c r="E37" s="22" t="s">
        <v>147</v>
      </c>
      <c r="F37" s="22" t="s">
        <v>78</v>
      </c>
      <c r="G37" s="22" t="s">
        <v>615</v>
      </c>
      <c r="H37" s="22">
        <v>19.899999999999999</v>
      </c>
      <c r="I37" s="22" t="s">
        <v>80</v>
      </c>
      <c r="J37" s="22" t="s">
        <v>80</v>
      </c>
      <c r="K37" s="22" t="s">
        <v>80</v>
      </c>
      <c r="L37" s="139">
        <f>L31</f>
        <v>2046</v>
      </c>
      <c r="M37" s="22" t="s">
        <v>148</v>
      </c>
      <c r="N37" s="22">
        <v>1.1100000000000001</v>
      </c>
      <c r="O37" s="22"/>
      <c r="P37" s="22" t="s">
        <v>80</v>
      </c>
      <c r="Q37" s="22" t="s">
        <v>80</v>
      </c>
      <c r="R37" s="22" t="s">
        <v>80</v>
      </c>
      <c r="S37" s="22" t="s">
        <v>80</v>
      </c>
      <c r="T37" s="140">
        <v>0</v>
      </c>
      <c r="U37" s="22">
        <v>3649</v>
      </c>
      <c r="V37" s="22">
        <v>0</v>
      </c>
      <c r="W37" s="22" t="s">
        <v>80</v>
      </c>
      <c r="X37" s="22" t="s">
        <v>80</v>
      </c>
      <c r="Y37" s="22" t="s">
        <v>80</v>
      </c>
      <c r="Z37" s="22" t="s">
        <v>80</v>
      </c>
      <c r="AA37" s="22" t="s">
        <v>80</v>
      </c>
      <c r="AB37" s="22">
        <v>-29.115135854396001</v>
      </c>
      <c r="AC37" s="24">
        <v>23.7490965967927</v>
      </c>
    </row>
    <row r="38" spans="1:29" hidden="1" x14ac:dyDescent="0.25">
      <c r="A38" s="21" t="s">
        <v>13</v>
      </c>
      <c r="B38" s="36" t="s">
        <v>187</v>
      </c>
      <c r="C38" s="37" t="s">
        <v>188</v>
      </c>
      <c r="D38" s="37" t="s">
        <v>184</v>
      </c>
      <c r="E38" s="7" t="s">
        <v>147</v>
      </c>
      <c r="F38" s="7" t="s">
        <v>78</v>
      </c>
      <c r="G38" s="7" t="s">
        <v>615</v>
      </c>
      <c r="H38" s="7">
        <v>75</v>
      </c>
      <c r="I38" s="7" t="s">
        <v>80</v>
      </c>
      <c r="J38" s="7" t="s">
        <v>80</v>
      </c>
      <c r="K38" s="7" t="s">
        <v>80</v>
      </c>
      <c r="L38" s="137">
        <v>2042</v>
      </c>
      <c r="M38" s="7" t="s">
        <v>148</v>
      </c>
      <c r="P38" s="7" t="s">
        <v>80</v>
      </c>
      <c r="Q38" s="7" t="s">
        <v>80</v>
      </c>
      <c r="R38" s="7" t="s">
        <v>80</v>
      </c>
      <c r="S38" s="7" t="s">
        <v>80</v>
      </c>
      <c r="T38" s="138">
        <v>0</v>
      </c>
      <c r="U38" s="7">
        <v>2176</v>
      </c>
      <c r="V38" s="7">
        <v>0</v>
      </c>
      <c r="W38" s="7" t="s">
        <v>80</v>
      </c>
      <c r="X38" s="7" t="s">
        <v>80</v>
      </c>
      <c r="Y38" s="7" t="s">
        <v>80</v>
      </c>
      <c r="Z38" s="7" t="s">
        <v>80</v>
      </c>
      <c r="AA38" s="7" t="s">
        <v>80</v>
      </c>
      <c r="AB38" s="7">
        <v>-28.309522111023199</v>
      </c>
      <c r="AC38" s="29">
        <v>23.104063371285399</v>
      </c>
    </row>
    <row r="39" spans="1:29" hidden="1" x14ac:dyDescent="0.25">
      <c r="A39" s="21" t="s">
        <v>13</v>
      </c>
      <c r="B39" s="36" t="s">
        <v>158</v>
      </c>
      <c r="C39" s="37" t="s">
        <v>158</v>
      </c>
      <c r="D39" s="37" t="s">
        <v>146</v>
      </c>
      <c r="E39" s="22" t="s">
        <v>147</v>
      </c>
      <c r="F39" s="22" t="s">
        <v>78</v>
      </c>
      <c r="G39" s="22" t="s">
        <v>615</v>
      </c>
      <c r="H39" s="22">
        <v>72.400000000000006</v>
      </c>
      <c r="I39" s="22" t="s">
        <v>80</v>
      </c>
      <c r="J39" s="22" t="s">
        <v>80</v>
      </c>
      <c r="K39" s="22" t="s">
        <v>80</v>
      </c>
      <c r="L39" s="139">
        <f>L37</f>
        <v>2046</v>
      </c>
      <c r="M39" s="22"/>
      <c r="N39" s="22"/>
      <c r="O39" s="22"/>
      <c r="P39" s="22" t="s">
        <v>80</v>
      </c>
      <c r="Q39" s="22" t="s">
        <v>80</v>
      </c>
      <c r="R39" s="22" t="s">
        <v>80</v>
      </c>
      <c r="S39" s="22" t="s">
        <v>80</v>
      </c>
      <c r="T39" s="140">
        <v>0</v>
      </c>
      <c r="U39" s="22">
        <v>3649</v>
      </c>
      <c r="V39" s="22">
        <v>0</v>
      </c>
      <c r="W39" s="22" t="s">
        <v>80</v>
      </c>
      <c r="X39" s="22" t="s">
        <v>80</v>
      </c>
      <c r="Y39" s="22" t="s">
        <v>80</v>
      </c>
      <c r="Z39" s="22" t="s">
        <v>80</v>
      </c>
      <c r="AA39" s="22" t="s">
        <v>80</v>
      </c>
      <c r="AB39" s="22">
        <v>-30.437897824878402</v>
      </c>
      <c r="AC39" s="24">
        <v>24.470440941304901</v>
      </c>
    </row>
    <row r="40" spans="1:29" hidden="1" x14ac:dyDescent="0.25">
      <c r="A40" s="21" t="s">
        <v>13</v>
      </c>
      <c r="B40" s="36" t="s">
        <v>281</v>
      </c>
      <c r="C40" s="37" t="s">
        <v>635</v>
      </c>
      <c r="D40" s="37" t="s">
        <v>146</v>
      </c>
      <c r="E40" s="22" t="s">
        <v>278</v>
      </c>
      <c r="F40" s="22" t="s">
        <v>78</v>
      </c>
      <c r="G40" s="22" t="s">
        <v>615</v>
      </c>
      <c r="H40" s="22">
        <v>65.400000000000006</v>
      </c>
      <c r="I40" s="22" t="s">
        <v>80</v>
      </c>
      <c r="J40" s="22" t="s">
        <v>80</v>
      </c>
      <c r="K40" s="137">
        <f>L40-20</f>
        <v>2014</v>
      </c>
      <c r="L40" s="139">
        <v>2034</v>
      </c>
      <c r="M40" s="22"/>
      <c r="N40" s="22"/>
      <c r="O40" s="22"/>
      <c r="P40" s="22" t="s">
        <v>80</v>
      </c>
      <c r="Q40" s="22" t="s">
        <v>80</v>
      </c>
      <c r="R40" s="22" t="s">
        <v>80</v>
      </c>
      <c r="S40" s="22" t="s">
        <v>80</v>
      </c>
      <c r="T40" s="140">
        <v>0</v>
      </c>
      <c r="U40" s="22">
        <v>1513</v>
      </c>
      <c r="V40" s="22">
        <v>0</v>
      </c>
      <c r="W40" s="22" t="s">
        <v>80</v>
      </c>
      <c r="X40" s="22" t="s">
        <v>80</v>
      </c>
      <c r="Y40" s="22" t="s">
        <v>80</v>
      </c>
      <c r="Z40" s="22" t="s">
        <v>80</v>
      </c>
      <c r="AA40" s="22" t="s">
        <v>80</v>
      </c>
      <c r="AB40" s="22">
        <v>-33.0285539672266</v>
      </c>
      <c r="AC40" s="24">
        <v>18.307536545625499</v>
      </c>
    </row>
    <row r="41" spans="1:29" hidden="1" x14ac:dyDescent="0.25">
      <c r="A41" s="21" t="s">
        <v>13</v>
      </c>
      <c r="B41" s="36" t="s">
        <v>226</v>
      </c>
      <c r="C41" s="37" t="s">
        <v>162</v>
      </c>
      <c r="D41" s="37" t="s">
        <v>214</v>
      </c>
      <c r="E41" s="7" t="s">
        <v>147</v>
      </c>
      <c r="F41" s="7" t="s">
        <v>78</v>
      </c>
      <c r="G41" s="7" t="s">
        <v>615</v>
      </c>
      <c r="H41" s="7">
        <v>75</v>
      </c>
      <c r="I41" s="7" t="s">
        <v>80</v>
      </c>
      <c r="J41" s="7" t="s">
        <v>80</v>
      </c>
      <c r="K41" s="7" t="s">
        <v>80</v>
      </c>
      <c r="L41" s="137">
        <v>2046</v>
      </c>
      <c r="P41" s="7" t="s">
        <v>80</v>
      </c>
      <c r="Q41" s="7" t="s">
        <v>80</v>
      </c>
      <c r="R41" s="7" t="s">
        <v>80</v>
      </c>
      <c r="S41" s="7" t="s">
        <v>80</v>
      </c>
      <c r="T41" s="138">
        <v>0</v>
      </c>
      <c r="U41" s="7">
        <v>872</v>
      </c>
      <c r="V41" s="7">
        <v>0</v>
      </c>
      <c r="W41" s="7" t="s">
        <v>80</v>
      </c>
      <c r="X41" s="7" t="s">
        <v>80</v>
      </c>
      <c r="Y41" s="7" t="s">
        <v>80</v>
      </c>
      <c r="Z41" s="7" t="s">
        <v>80</v>
      </c>
      <c r="AA41" s="7" t="s">
        <v>80</v>
      </c>
      <c r="AB41" s="7">
        <v>-29.162091148510498</v>
      </c>
      <c r="AC41" s="29">
        <v>19.386264306318001</v>
      </c>
    </row>
    <row r="42" spans="1:29" hidden="1" x14ac:dyDescent="0.25">
      <c r="A42" s="21" t="s">
        <v>13</v>
      </c>
      <c r="B42" s="36" t="s">
        <v>295</v>
      </c>
      <c r="C42" s="37" t="s">
        <v>296</v>
      </c>
      <c r="D42" s="37" t="s">
        <v>184</v>
      </c>
      <c r="E42" s="22" t="s">
        <v>278</v>
      </c>
      <c r="F42" s="22" t="s">
        <v>78</v>
      </c>
      <c r="G42" s="22" t="s">
        <v>615</v>
      </c>
      <c r="H42" s="22">
        <v>131.05000000000001</v>
      </c>
      <c r="I42" s="22" t="s">
        <v>80</v>
      </c>
      <c r="J42" s="22" t="s">
        <v>80</v>
      </c>
      <c r="K42" s="137">
        <f>L42-20</f>
        <v>2017</v>
      </c>
      <c r="L42" s="139">
        <v>2037</v>
      </c>
      <c r="M42" s="22"/>
      <c r="N42" s="22"/>
      <c r="O42" s="22"/>
      <c r="P42" s="22" t="s">
        <v>80</v>
      </c>
      <c r="Q42" s="22" t="s">
        <v>80</v>
      </c>
      <c r="R42" s="22" t="s">
        <v>80</v>
      </c>
      <c r="S42" s="22" t="s">
        <v>80</v>
      </c>
      <c r="T42" s="140">
        <v>0</v>
      </c>
      <c r="U42" s="22">
        <v>1186</v>
      </c>
      <c r="V42" s="22">
        <v>0</v>
      </c>
      <c r="W42" s="22" t="s">
        <v>80</v>
      </c>
      <c r="X42" s="22" t="s">
        <v>80</v>
      </c>
      <c r="Y42" s="22" t="s">
        <v>80</v>
      </c>
      <c r="Z42" s="22" t="s">
        <v>80</v>
      </c>
      <c r="AA42" s="22" t="s">
        <v>80</v>
      </c>
      <c r="AB42" s="22">
        <v>-32.687836241114901</v>
      </c>
      <c r="AC42" s="24">
        <v>26.106440829574002</v>
      </c>
    </row>
    <row r="43" spans="1:29" hidden="1" x14ac:dyDescent="0.25">
      <c r="A43" s="21" t="s">
        <v>13</v>
      </c>
      <c r="B43" s="36" t="s">
        <v>297</v>
      </c>
      <c r="C43" s="37" t="s">
        <v>183</v>
      </c>
      <c r="D43" s="37" t="s">
        <v>184</v>
      </c>
      <c r="E43" s="7" t="s">
        <v>278</v>
      </c>
      <c r="F43" s="7" t="s">
        <v>78</v>
      </c>
      <c r="G43" s="7" t="s">
        <v>615</v>
      </c>
      <c r="H43" s="7">
        <v>90.82</v>
      </c>
      <c r="I43" s="7" t="s">
        <v>80</v>
      </c>
      <c r="J43" s="7" t="s">
        <v>80</v>
      </c>
      <c r="K43" s="137">
        <f>L43-20</f>
        <v>2017</v>
      </c>
      <c r="L43" s="137">
        <v>2037</v>
      </c>
      <c r="P43" s="7" t="s">
        <v>80</v>
      </c>
      <c r="Q43" s="7" t="s">
        <v>80</v>
      </c>
      <c r="R43" s="7" t="s">
        <v>80</v>
      </c>
      <c r="S43" s="7" t="s">
        <v>80</v>
      </c>
      <c r="T43" s="138">
        <v>0</v>
      </c>
      <c r="U43" s="7">
        <v>1186</v>
      </c>
      <c r="V43" s="7">
        <v>0</v>
      </c>
      <c r="W43" s="7" t="s">
        <v>80</v>
      </c>
      <c r="X43" s="7" t="s">
        <v>80</v>
      </c>
      <c r="Y43" s="7" t="s">
        <v>80</v>
      </c>
      <c r="Z43" s="7" t="s">
        <v>80</v>
      </c>
      <c r="AA43" s="7" t="s">
        <v>80</v>
      </c>
      <c r="AB43" s="7">
        <v>-32.907881921540699</v>
      </c>
      <c r="AC43" s="29">
        <v>17.9958467059943</v>
      </c>
    </row>
    <row r="44" spans="1:29" hidden="1" x14ac:dyDescent="0.25">
      <c r="A44" s="21" t="s">
        <v>13</v>
      </c>
      <c r="B44" s="36" t="s">
        <v>636</v>
      </c>
      <c r="C44" s="37" t="s">
        <v>162</v>
      </c>
      <c r="D44" s="37" t="s">
        <v>146</v>
      </c>
      <c r="E44" s="7" t="s">
        <v>147</v>
      </c>
      <c r="F44" s="7" t="s">
        <v>78</v>
      </c>
      <c r="G44" s="7" t="s">
        <v>615</v>
      </c>
      <c r="H44" s="7">
        <v>9.65</v>
      </c>
      <c r="I44" s="7" t="s">
        <v>80</v>
      </c>
      <c r="J44" s="7" t="s">
        <v>80</v>
      </c>
      <c r="K44" s="7" t="s">
        <v>80</v>
      </c>
      <c r="L44" s="137">
        <f>L41</f>
        <v>2046</v>
      </c>
      <c r="P44" s="7" t="s">
        <v>80</v>
      </c>
      <c r="Q44" s="7" t="s">
        <v>80</v>
      </c>
      <c r="R44" s="7" t="s">
        <v>80</v>
      </c>
      <c r="S44" s="7" t="s">
        <v>80</v>
      </c>
      <c r="T44" s="138">
        <v>0</v>
      </c>
      <c r="U44" s="7">
        <v>3649</v>
      </c>
      <c r="V44" s="7">
        <v>0</v>
      </c>
      <c r="W44" s="7" t="s">
        <v>80</v>
      </c>
      <c r="X44" s="7" t="s">
        <v>80</v>
      </c>
      <c r="Y44" s="7" t="s">
        <v>80</v>
      </c>
      <c r="Z44" s="7" t="s">
        <v>80</v>
      </c>
      <c r="AA44" s="7" t="s">
        <v>80</v>
      </c>
      <c r="AB44" s="7">
        <v>-29.162091148510498</v>
      </c>
      <c r="AC44" s="29">
        <v>19.386264306318001</v>
      </c>
    </row>
    <row r="45" spans="1:29" hidden="1" x14ac:dyDescent="0.25">
      <c r="A45" s="21" t="s">
        <v>13</v>
      </c>
      <c r="B45" s="36" t="s">
        <v>387</v>
      </c>
      <c r="C45" s="37" t="s">
        <v>388</v>
      </c>
      <c r="D45" s="37" t="s">
        <v>184</v>
      </c>
      <c r="E45" s="7" t="s">
        <v>384</v>
      </c>
      <c r="F45" s="7" t="s">
        <v>78</v>
      </c>
      <c r="G45" s="7" t="s">
        <v>615</v>
      </c>
      <c r="H45" s="7">
        <v>50</v>
      </c>
      <c r="I45" s="7" t="s">
        <v>80</v>
      </c>
      <c r="J45" s="7" t="s">
        <v>80</v>
      </c>
      <c r="K45" s="7" t="s">
        <v>80</v>
      </c>
      <c r="L45" s="137">
        <v>2048</v>
      </c>
      <c r="P45" s="7" t="s">
        <v>80</v>
      </c>
      <c r="Q45" s="7" t="s">
        <v>80</v>
      </c>
      <c r="R45" s="7" t="s">
        <v>80</v>
      </c>
      <c r="S45" s="7" t="s">
        <v>80</v>
      </c>
      <c r="T45" s="138">
        <v>0</v>
      </c>
      <c r="U45" s="7">
        <v>3324</v>
      </c>
      <c r="V45" s="7">
        <v>0</v>
      </c>
      <c r="W45" s="7" t="s">
        <v>80</v>
      </c>
      <c r="X45" s="7" t="s">
        <v>80</v>
      </c>
      <c r="Y45" s="7" t="s">
        <v>80</v>
      </c>
      <c r="Z45" s="7" t="s">
        <v>80</v>
      </c>
      <c r="AA45" s="7">
        <v>9</v>
      </c>
      <c r="AB45" s="7">
        <v>-28.877855028206501</v>
      </c>
      <c r="AC45" s="29">
        <v>21.919975876760699</v>
      </c>
    </row>
    <row r="46" spans="1:29" hidden="1" x14ac:dyDescent="0.25">
      <c r="A46" s="21" t="s">
        <v>13</v>
      </c>
      <c r="B46" s="36" t="s">
        <v>163</v>
      </c>
      <c r="C46" s="37" t="s">
        <v>164</v>
      </c>
      <c r="D46" s="37" t="s">
        <v>146</v>
      </c>
      <c r="E46" s="7" t="s">
        <v>147</v>
      </c>
      <c r="F46" s="7" t="s">
        <v>78</v>
      </c>
      <c r="G46" s="7" t="s">
        <v>615</v>
      </c>
      <c r="H46" s="7">
        <v>64</v>
      </c>
      <c r="I46" s="7" t="s">
        <v>80</v>
      </c>
      <c r="J46" s="7" t="s">
        <v>80</v>
      </c>
      <c r="K46" s="7" t="s">
        <v>80</v>
      </c>
      <c r="L46" s="137">
        <f>L44</f>
        <v>2046</v>
      </c>
      <c r="P46" s="7" t="s">
        <v>80</v>
      </c>
      <c r="Q46" s="7" t="s">
        <v>80</v>
      </c>
      <c r="R46" s="7" t="s">
        <v>80</v>
      </c>
      <c r="S46" s="7" t="s">
        <v>80</v>
      </c>
      <c r="T46" s="138">
        <v>0</v>
      </c>
      <c r="U46" s="7">
        <v>3649</v>
      </c>
      <c r="V46" s="7">
        <v>0</v>
      </c>
      <c r="W46" s="7" t="s">
        <v>80</v>
      </c>
      <c r="X46" s="7" t="s">
        <v>80</v>
      </c>
      <c r="Y46" s="7" t="s">
        <v>80</v>
      </c>
      <c r="Z46" s="7" t="s">
        <v>80</v>
      </c>
      <c r="AA46" s="7" t="s">
        <v>80</v>
      </c>
      <c r="AB46" s="7">
        <v>-28.309522111023199</v>
      </c>
      <c r="AC46" s="29">
        <v>23.104063371285399</v>
      </c>
    </row>
    <row r="47" spans="1:29" hidden="1" x14ac:dyDescent="0.25">
      <c r="A47" s="21" t="s">
        <v>13</v>
      </c>
      <c r="B47" s="36" t="s">
        <v>298</v>
      </c>
      <c r="C47" s="37" t="s">
        <v>299</v>
      </c>
      <c r="D47" s="37" t="s">
        <v>184</v>
      </c>
      <c r="E47" s="7" t="s">
        <v>278</v>
      </c>
      <c r="F47" s="7" t="s">
        <v>78</v>
      </c>
      <c r="G47" s="7" t="s">
        <v>615</v>
      </c>
      <c r="H47" s="7">
        <v>21</v>
      </c>
      <c r="I47" s="7" t="s">
        <v>80</v>
      </c>
      <c r="J47" s="7" t="s">
        <v>80</v>
      </c>
      <c r="K47" s="137">
        <f>L47-20</f>
        <v>2016</v>
      </c>
      <c r="L47" s="137">
        <v>2036</v>
      </c>
      <c r="P47" s="7" t="s">
        <v>80</v>
      </c>
      <c r="Q47" s="7" t="s">
        <v>80</v>
      </c>
      <c r="R47" s="7" t="s">
        <v>80</v>
      </c>
      <c r="S47" s="7" t="s">
        <v>80</v>
      </c>
      <c r="T47" s="138">
        <v>0</v>
      </c>
      <c r="U47" s="7">
        <v>1186</v>
      </c>
      <c r="V47" s="7">
        <v>0</v>
      </c>
      <c r="W47" s="7" t="s">
        <v>80</v>
      </c>
      <c r="X47" s="7" t="s">
        <v>80</v>
      </c>
      <c r="Y47" s="7" t="s">
        <v>80</v>
      </c>
      <c r="Z47" s="7" t="s">
        <v>80</v>
      </c>
      <c r="AA47" s="7" t="s">
        <v>80</v>
      </c>
      <c r="AB47" s="7">
        <v>-32.587910936796497</v>
      </c>
      <c r="AC47" s="29">
        <v>27.879187501376201</v>
      </c>
    </row>
    <row r="48" spans="1:29" hidden="1" x14ac:dyDescent="0.25">
      <c r="A48" s="21" t="s">
        <v>13</v>
      </c>
      <c r="B48" s="36" t="s">
        <v>165</v>
      </c>
      <c r="C48" s="37" t="s">
        <v>166</v>
      </c>
      <c r="D48" s="37" t="s">
        <v>146</v>
      </c>
      <c r="E48" s="22" t="s">
        <v>147</v>
      </c>
      <c r="F48" s="22" t="s">
        <v>78</v>
      </c>
      <c r="G48" s="22" t="s">
        <v>615</v>
      </c>
      <c r="H48" s="22">
        <v>64</v>
      </c>
      <c r="I48" s="22" t="s">
        <v>80</v>
      </c>
      <c r="J48" s="22" t="s">
        <v>80</v>
      </c>
      <c r="K48" s="22" t="s">
        <v>80</v>
      </c>
      <c r="L48" s="139">
        <f>L47</f>
        <v>2036</v>
      </c>
      <c r="M48" s="22"/>
      <c r="N48" s="22"/>
      <c r="O48" s="22"/>
      <c r="P48" s="22" t="s">
        <v>80</v>
      </c>
      <c r="Q48" s="22" t="s">
        <v>80</v>
      </c>
      <c r="R48" s="22" t="s">
        <v>80</v>
      </c>
      <c r="S48" s="22" t="s">
        <v>80</v>
      </c>
      <c r="T48" s="140">
        <v>0</v>
      </c>
      <c r="U48" s="22">
        <v>3649</v>
      </c>
      <c r="V48" s="22">
        <v>0</v>
      </c>
      <c r="W48" s="22" t="s">
        <v>80</v>
      </c>
      <c r="X48" s="22" t="s">
        <v>80</v>
      </c>
      <c r="Y48" s="22" t="s">
        <v>80</v>
      </c>
      <c r="Z48" s="22" t="s">
        <v>80</v>
      </c>
      <c r="AA48" s="22" t="s">
        <v>80</v>
      </c>
      <c r="AB48" s="22">
        <v>-29.1121361717905</v>
      </c>
      <c r="AC48" s="24">
        <v>26.215664708397899</v>
      </c>
    </row>
    <row r="49" spans="1:29" hidden="1" x14ac:dyDescent="0.25">
      <c r="A49" s="21" t="s">
        <v>13</v>
      </c>
      <c r="B49" s="36" t="s">
        <v>300</v>
      </c>
      <c r="C49" s="37" t="s">
        <v>301</v>
      </c>
      <c r="D49" s="37" t="s">
        <v>184</v>
      </c>
      <c r="E49" s="7" t="s">
        <v>278</v>
      </c>
      <c r="F49" s="7" t="s">
        <v>78</v>
      </c>
      <c r="G49" s="7" t="s">
        <v>615</v>
      </c>
      <c r="H49" s="7">
        <v>135.5</v>
      </c>
      <c r="I49" s="7" t="s">
        <v>80</v>
      </c>
      <c r="J49" s="7" t="s">
        <v>80</v>
      </c>
      <c r="K49" s="137">
        <f>L49-20</f>
        <v>2017</v>
      </c>
      <c r="L49" s="137">
        <v>2037</v>
      </c>
      <c r="P49" s="7" t="s">
        <v>80</v>
      </c>
      <c r="Q49" s="7" t="s">
        <v>80</v>
      </c>
      <c r="R49" s="7" t="s">
        <v>80</v>
      </c>
      <c r="S49" s="7" t="s">
        <v>80</v>
      </c>
      <c r="T49" s="138">
        <v>0</v>
      </c>
      <c r="U49" s="7">
        <v>1186</v>
      </c>
      <c r="V49" s="7">
        <v>0</v>
      </c>
      <c r="W49" s="7" t="s">
        <v>80</v>
      </c>
      <c r="X49" s="7" t="s">
        <v>80</v>
      </c>
      <c r="Y49" s="7" t="s">
        <v>80</v>
      </c>
      <c r="Z49" s="7" t="s">
        <v>80</v>
      </c>
      <c r="AA49" s="7" t="s">
        <v>80</v>
      </c>
      <c r="AB49" s="7">
        <v>-33.294371609195601</v>
      </c>
      <c r="AC49" s="29">
        <v>19.043998428834399</v>
      </c>
    </row>
    <row r="50" spans="1:29" hidden="1" x14ac:dyDescent="0.25">
      <c r="A50" s="21" t="s">
        <v>13</v>
      </c>
      <c r="B50" s="36" t="s">
        <v>302</v>
      </c>
      <c r="C50" s="37" t="s">
        <v>303</v>
      </c>
      <c r="D50" s="37" t="s">
        <v>184</v>
      </c>
      <c r="E50" s="22" t="s">
        <v>278</v>
      </c>
      <c r="F50" s="22" t="s">
        <v>78</v>
      </c>
      <c r="G50" s="22" t="s">
        <v>615</v>
      </c>
      <c r="H50" s="22">
        <v>59.8</v>
      </c>
      <c r="I50" s="22" t="s">
        <v>80</v>
      </c>
      <c r="J50" s="22" t="s">
        <v>80</v>
      </c>
      <c r="K50" s="137">
        <f>L50-20</f>
        <v>2017</v>
      </c>
      <c r="L50" s="139">
        <v>2037</v>
      </c>
      <c r="M50" s="22"/>
      <c r="N50" s="22"/>
      <c r="O50" s="22"/>
      <c r="P50" s="22" t="s">
        <v>80</v>
      </c>
      <c r="Q50" s="22" t="s">
        <v>80</v>
      </c>
      <c r="R50" s="22" t="s">
        <v>80</v>
      </c>
      <c r="S50" s="22" t="s">
        <v>80</v>
      </c>
      <c r="T50" s="140">
        <v>0</v>
      </c>
      <c r="U50" s="22">
        <v>1186</v>
      </c>
      <c r="V50" s="22">
        <v>0</v>
      </c>
      <c r="W50" s="22" t="s">
        <v>80</v>
      </c>
      <c r="X50" s="22" t="s">
        <v>80</v>
      </c>
      <c r="Y50" s="22" t="s">
        <v>80</v>
      </c>
      <c r="Z50" s="22" t="s">
        <v>80</v>
      </c>
      <c r="AA50" s="22" t="s">
        <v>80</v>
      </c>
      <c r="AB50" s="22">
        <v>-33.795668435658897</v>
      </c>
      <c r="AC50" s="24">
        <v>25.672221076962899</v>
      </c>
    </row>
    <row r="51" spans="1:29" hidden="1" x14ac:dyDescent="0.25">
      <c r="A51" s="21" t="s">
        <v>13</v>
      </c>
      <c r="B51" s="36" t="s">
        <v>189</v>
      </c>
      <c r="C51" s="37" t="s">
        <v>189</v>
      </c>
      <c r="D51" s="37" t="s">
        <v>184</v>
      </c>
      <c r="E51" s="22" t="s">
        <v>147</v>
      </c>
      <c r="F51" s="22" t="s">
        <v>78</v>
      </c>
      <c r="G51" s="22" t="s">
        <v>615</v>
      </c>
      <c r="H51" s="22">
        <v>36.799999999999997</v>
      </c>
      <c r="I51" s="22" t="s">
        <v>80</v>
      </c>
      <c r="J51" s="22" t="s">
        <v>80</v>
      </c>
      <c r="K51" s="22" t="s">
        <v>80</v>
      </c>
      <c r="L51" s="139">
        <v>2042</v>
      </c>
      <c r="M51" s="22"/>
      <c r="N51" s="22"/>
      <c r="O51" s="22"/>
      <c r="P51" s="22" t="s">
        <v>80</v>
      </c>
      <c r="Q51" s="22" t="s">
        <v>80</v>
      </c>
      <c r="R51" s="22" t="s">
        <v>80</v>
      </c>
      <c r="S51" s="22" t="s">
        <v>80</v>
      </c>
      <c r="T51" s="140">
        <v>0</v>
      </c>
      <c r="U51" s="22">
        <v>2176</v>
      </c>
      <c r="V51" s="22">
        <v>0</v>
      </c>
      <c r="W51" s="22" t="s">
        <v>80</v>
      </c>
      <c r="X51" s="22" t="s">
        <v>80</v>
      </c>
      <c r="Y51" s="22" t="s">
        <v>80</v>
      </c>
      <c r="Z51" s="22" t="s">
        <v>80</v>
      </c>
      <c r="AA51" s="22" t="s">
        <v>80</v>
      </c>
      <c r="AB51" s="22">
        <v>-31.045206634951601</v>
      </c>
      <c r="AC51" s="24">
        <v>24.441833856689101</v>
      </c>
    </row>
    <row r="52" spans="1:29" hidden="1" x14ac:dyDescent="0.25">
      <c r="A52" s="21" t="s">
        <v>13</v>
      </c>
      <c r="B52" s="36" t="s">
        <v>637</v>
      </c>
      <c r="C52" s="37" t="s">
        <v>552</v>
      </c>
      <c r="D52" s="37" t="s">
        <v>214</v>
      </c>
      <c r="E52" s="7" t="s">
        <v>147</v>
      </c>
      <c r="F52" s="7" t="s">
        <v>78</v>
      </c>
      <c r="G52" s="7" t="s">
        <v>615</v>
      </c>
      <c r="H52" s="7">
        <v>75</v>
      </c>
      <c r="I52" s="7" t="s">
        <v>80</v>
      </c>
      <c r="J52" s="7" t="s">
        <v>80</v>
      </c>
      <c r="K52" s="7" t="s">
        <v>80</v>
      </c>
      <c r="L52" s="137">
        <v>2046</v>
      </c>
      <c r="P52" s="7" t="s">
        <v>80</v>
      </c>
      <c r="Q52" s="7" t="s">
        <v>80</v>
      </c>
      <c r="R52" s="7" t="s">
        <v>80</v>
      </c>
      <c r="S52" s="7" t="s">
        <v>80</v>
      </c>
      <c r="T52" s="138">
        <v>0</v>
      </c>
      <c r="U52" s="7">
        <v>872</v>
      </c>
      <c r="V52" s="7">
        <v>0</v>
      </c>
      <c r="W52" s="7" t="s">
        <v>80</v>
      </c>
      <c r="X52" s="7" t="s">
        <v>80</v>
      </c>
      <c r="Y52" s="7" t="s">
        <v>80</v>
      </c>
      <c r="Z52" s="7" t="s">
        <v>80</v>
      </c>
      <c r="AA52" s="7" t="s">
        <v>80</v>
      </c>
      <c r="AB52" s="7">
        <v>-28.725062150784801</v>
      </c>
      <c r="AC52" s="29">
        <v>24.7517010039161</v>
      </c>
    </row>
    <row r="53" spans="1:29" hidden="1" x14ac:dyDescent="0.25">
      <c r="A53" s="21" t="s">
        <v>13</v>
      </c>
      <c r="B53" s="36" t="s">
        <v>397</v>
      </c>
      <c r="C53" s="37" t="s">
        <v>398</v>
      </c>
      <c r="D53" s="37" t="s">
        <v>128</v>
      </c>
      <c r="E53" s="7" t="s">
        <v>119</v>
      </c>
      <c r="F53" s="7" t="s">
        <v>78</v>
      </c>
      <c r="G53" s="7" t="s">
        <v>615</v>
      </c>
      <c r="H53" s="7">
        <v>10</v>
      </c>
      <c r="I53" s="7" t="s">
        <v>80</v>
      </c>
      <c r="J53" s="7" t="s">
        <v>80</v>
      </c>
      <c r="K53" s="7" t="s">
        <v>80</v>
      </c>
      <c r="L53" s="137" t="s">
        <v>96</v>
      </c>
      <c r="P53" s="7" t="s">
        <v>80</v>
      </c>
      <c r="Q53" s="7" t="s">
        <v>80</v>
      </c>
      <c r="R53" s="7" t="s">
        <v>80</v>
      </c>
      <c r="S53" s="7" t="s">
        <v>80</v>
      </c>
      <c r="T53" s="138">
        <v>0</v>
      </c>
      <c r="U53" s="7">
        <v>1363</v>
      </c>
      <c r="V53" s="7">
        <v>0</v>
      </c>
      <c r="W53" s="7" t="s">
        <v>80</v>
      </c>
      <c r="X53" s="7" t="s">
        <v>80</v>
      </c>
      <c r="Y53" s="7" t="s">
        <v>80</v>
      </c>
      <c r="Z53" s="7" t="s">
        <v>80</v>
      </c>
      <c r="AA53" s="7" t="s">
        <v>80</v>
      </c>
      <c r="AB53" s="7">
        <v>-28.752696592251599</v>
      </c>
      <c r="AC53" s="29">
        <v>20.533500298364299</v>
      </c>
    </row>
    <row r="54" spans="1:29" hidden="1" x14ac:dyDescent="0.25">
      <c r="A54" s="21" t="s">
        <v>13</v>
      </c>
      <c r="B54" s="36" t="s">
        <v>204</v>
      </c>
      <c r="C54" s="37" t="s">
        <v>638</v>
      </c>
      <c r="D54" s="37" t="s">
        <v>201</v>
      </c>
      <c r="E54" s="22" t="s">
        <v>147</v>
      </c>
      <c r="F54" s="22" t="s">
        <v>78</v>
      </c>
      <c r="G54" s="22" t="s">
        <v>615</v>
      </c>
      <c r="H54" s="22">
        <v>75</v>
      </c>
      <c r="I54" s="22" t="s">
        <v>80</v>
      </c>
      <c r="J54" s="22" t="s">
        <v>80</v>
      </c>
      <c r="K54" s="22" t="s">
        <v>80</v>
      </c>
      <c r="L54" s="139">
        <v>2043</v>
      </c>
      <c r="M54" s="22"/>
      <c r="N54" s="22"/>
      <c r="O54" s="22"/>
      <c r="P54" s="22" t="s">
        <v>80</v>
      </c>
      <c r="Q54" s="22" t="s">
        <v>80</v>
      </c>
      <c r="R54" s="22" t="s">
        <v>80</v>
      </c>
      <c r="S54" s="22" t="s">
        <v>80</v>
      </c>
      <c r="T54" s="140">
        <v>0</v>
      </c>
      <c r="U54" s="22">
        <v>1165</v>
      </c>
      <c r="V54" s="22">
        <v>0</v>
      </c>
      <c r="W54" s="22" t="s">
        <v>80</v>
      </c>
      <c r="X54" s="22" t="s">
        <v>80</v>
      </c>
      <c r="Y54" s="22" t="s">
        <v>80</v>
      </c>
      <c r="Z54" s="22" t="s">
        <v>80</v>
      </c>
      <c r="AA54" s="22" t="s">
        <v>80</v>
      </c>
      <c r="AB54" s="22">
        <v>-29.964699122395899</v>
      </c>
      <c r="AC54" s="24">
        <v>22.339438357413599</v>
      </c>
    </row>
    <row r="55" spans="1:29" hidden="1" x14ac:dyDescent="0.25">
      <c r="A55" s="21" t="s">
        <v>13</v>
      </c>
      <c r="B55" s="36" t="s">
        <v>167</v>
      </c>
      <c r="C55" s="37" t="s">
        <v>638</v>
      </c>
      <c r="D55" s="37" t="s">
        <v>146</v>
      </c>
      <c r="E55" s="22" t="s">
        <v>147</v>
      </c>
      <c r="F55" s="22" t="s">
        <v>78</v>
      </c>
      <c r="G55" s="22" t="s">
        <v>615</v>
      </c>
      <c r="H55" s="22">
        <v>10</v>
      </c>
      <c r="I55" s="22" t="s">
        <v>80</v>
      </c>
      <c r="J55" s="22" t="s">
        <v>80</v>
      </c>
      <c r="K55" s="22" t="s">
        <v>80</v>
      </c>
      <c r="L55" s="139" t="str">
        <f>L53</f>
        <v>beyond 2050</v>
      </c>
      <c r="M55" s="22"/>
      <c r="N55" s="22"/>
      <c r="O55" s="22"/>
      <c r="P55" s="22" t="s">
        <v>80</v>
      </c>
      <c r="Q55" s="22" t="s">
        <v>80</v>
      </c>
      <c r="R55" s="22" t="s">
        <v>80</v>
      </c>
      <c r="S55" s="22" t="s">
        <v>80</v>
      </c>
      <c r="T55" s="140">
        <v>0</v>
      </c>
      <c r="U55" s="22">
        <v>3649</v>
      </c>
      <c r="V55" s="22">
        <v>0</v>
      </c>
      <c r="W55" s="22" t="s">
        <v>80</v>
      </c>
      <c r="X55" s="22" t="s">
        <v>80</v>
      </c>
      <c r="Y55" s="22" t="s">
        <v>80</v>
      </c>
      <c r="Z55" s="22" t="s">
        <v>80</v>
      </c>
      <c r="AA55" s="22" t="s">
        <v>80</v>
      </c>
      <c r="AB55" s="22">
        <v>-30.659949999999998</v>
      </c>
      <c r="AC55" s="24">
        <v>24.01981</v>
      </c>
    </row>
    <row r="56" spans="1:29" hidden="1" x14ac:dyDescent="0.25">
      <c r="A56" s="21" t="s">
        <v>13</v>
      </c>
      <c r="B56" s="36" t="s">
        <v>399</v>
      </c>
      <c r="C56" s="37" t="s">
        <v>400</v>
      </c>
      <c r="D56" s="37" t="s">
        <v>128</v>
      </c>
      <c r="E56" s="22" t="s">
        <v>119</v>
      </c>
      <c r="F56" s="22" t="s">
        <v>78</v>
      </c>
      <c r="G56" s="22" t="s">
        <v>615</v>
      </c>
      <c r="H56" s="22">
        <v>4.22</v>
      </c>
      <c r="I56" s="22" t="s">
        <v>80</v>
      </c>
      <c r="J56" s="22" t="s">
        <v>80</v>
      </c>
      <c r="K56" s="22" t="s">
        <v>80</v>
      </c>
      <c r="L56" s="139" t="s">
        <v>96</v>
      </c>
      <c r="M56" s="22"/>
      <c r="N56" s="22"/>
      <c r="O56" s="22"/>
      <c r="P56" s="22" t="s">
        <v>80</v>
      </c>
      <c r="Q56" s="22" t="s">
        <v>80</v>
      </c>
      <c r="R56" s="22" t="s">
        <v>80</v>
      </c>
      <c r="S56" s="22" t="s">
        <v>80</v>
      </c>
      <c r="T56" s="140">
        <v>0</v>
      </c>
      <c r="U56" s="22">
        <v>1363</v>
      </c>
      <c r="V56" s="22">
        <v>0</v>
      </c>
      <c r="W56" s="22" t="s">
        <v>80</v>
      </c>
      <c r="X56" s="22" t="s">
        <v>80</v>
      </c>
      <c r="Y56" s="22" t="s">
        <v>80</v>
      </c>
      <c r="Z56" s="22" t="s">
        <v>80</v>
      </c>
      <c r="AA56" s="22" t="s">
        <v>80</v>
      </c>
      <c r="AB56" s="22">
        <v>-28.514154148940701</v>
      </c>
      <c r="AC56" s="24">
        <v>28.4101438223705</v>
      </c>
    </row>
    <row r="57" spans="1:29" hidden="1" x14ac:dyDescent="0.25">
      <c r="A57" s="21" t="s">
        <v>13</v>
      </c>
      <c r="B57" s="36" t="s">
        <v>304</v>
      </c>
      <c r="C57" s="37" t="s">
        <v>639</v>
      </c>
      <c r="D57" s="37" t="s">
        <v>184</v>
      </c>
      <c r="E57" s="7" t="s">
        <v>278</v>
      </c>
      <c r="F57" s="7" t="s">
        <v>78</v>
      </c>
      <c r="G57" s="7" t="s">
        <v>615</v>
      </c>
      <c r="H57" s="7">
        <v>93.68</v>
      </c>
      <c r="I57" s="7" t="s">
        <v>80</v>
      </c>
      <c r="J57" s="7" t="s">
        <v>80</v>
      </c>
      <c r="K57" s="137">
        <f>L57-20</f>
        <v>2017</v>
      </c>
      <c r="L57" s="137">
        <v>2037</v>
      </c>
      <c r="P57" s="7" t="s">
        <v>80</v>
      </c>
      <c r="Q57" s="7" t="s">
        <v>80</v>
      </c>
      <c r="R57" s="7" t="s">
        <v>80</v>
      </c>
      <c r="S57" s="7" t="s">
        <v>80</v>
      </c>
      <c r="T57" s="138">
        <v>0</v>
      </c>
      <c r="U57" s="7">
        <v>1186</v>
      </c>
      <c r="V57" s="7">
        <v>0</v>
      </c>
      <c r="W57" s="7" t="s">
        <v>80</v>
      </c>
      <c r="X57" s="7" t="s">
        <v>80</v>
      </c>
      <c r="Y57" s="7" t="s">
        <v>80</v>
      </c>
      <c r="Z57" s="7" t="s">
        <v>80</v>
      </c>
      <c r="AA57" s="7" t="s">
        <v>80</v>
      </c>
      <c r="AB57" s="7">
        <v>-34.0151067849757</v>
      </c>
      <c r="AC57" s="29">
        <v>24.344621690645798</v>
      </c>
    </row>
    <row r="58" spans="1:29" hidden="1" x14ac:dyDescent="0.25">
      <c r="A58" s="21" t="s">
        <v>13</v>
      </c>
      <c r="B58" s="36" t="s">
        <v>169</v>
      </c>
      <c r="C58" s="37" t="s">
        <v>638</v>
      </c>
      <c r="D58" s="37" t="s">
        <v>146</v>
      </c>
      <c r="E58" s="7" t="s">
        <v>147</v>
      </c>
      <c r="F58" s="7" t="s">
        <v>78</v>
      </c>
      <c r="G58" s="7" t="s">
        <v>615</v>
      </c>
      <c r="H58" s="7">
        <v>19.12</v>
      </c>
      <c r="I58" s="7" t="s">
        <v>80</v>
      </c>
      <c r="J58" s="7" t="s">
        <v>80</v>
      </c>
      <c r="K58" s="7" t="s">
        <v>80</v>
      </c>
      <c r="L58" s="137">
        <f>L57</f>
        <v>2037</v>
      </c>
      <c r="P58" s="7" t="s">
        <v>80</v>
      </c>
      <c r="Q58" s="7" t="s">
        <v>80</v>
      </c>
      <c r="R58" s="7" t="s">
        <v>80</v>
      </c>
      <c r="S58" s="7" t="s">
        <v>80</v>
      </c>
      <c r="T58" s="138">
        <v>0</v>
      </c>
      <c r="U58" s="7">
        <v>3649</v>
      </c>
      <c r="V58" s="7">
        <v>0</v>
      </c>
      <c r="W58" s="7" t="s">
        <v>80</v>
      </c>
      <c r="X58" s="7" t="s">
        <v>80</v>
      </c>
      <c r="Y58" s="7" t="s">
        <v>80</v>
      </c>
      <c r="Z58" s="7" t="s">
        <v>80</v>
      </c>
      <c r="AA58" s="7" t="s">
        <v>80</v>
      </c>
      <c r="AB58" s="7">
        <v>-29.964699122395899</v>
      </c>
      <c r="AC58" s="29">
        <v>22.339438357413599</v>
      </c>
    </row>
    <row r="59" spans="1:29" hidden="1" x14ac:dyDescent="0.25">
      <c r="A59" s="21" t="s">
        <v>13</v>
      </c>
      <c r="B59" s="36" t="s">
        <v>206</v>
      </c>
      <c r="C59" s="37" t="s">
        <v>638</v>
      </c>
      <c r="D59" s="37" t="s">
        <v>201</v>
      </c>
      <c r="E59" s="7" t="s">
        <v>147</v>
      </c>
      <c r="F59" s="7" t="s">
        <v>78</v>
      </c>
      <c r="G59" s="7" t="s">
        <v>615</v>
      </c>
      <c r="H59" s="7">
        <v>75</v>
      </c>
      <c r="I59" s="7" t="s">
        <v>80</v>
      </c>
      <c r="J59" s="7" t="s">
        <v>80</v>
      </c>
      <c r="K59" s="7" t="s">
        <v>80</v>
      </c>
      <c r="L59" s="137">
        <v>2043</v>
      </c>
      <c r="P59" s="7" t="s">
        <v>80</v>
      </c>
      <c r="Q59" s="7" t="s">
        <v>80</v>
      </c>
      <c r="R59" s="7" t="s">
        <v>80</v>
      </c>
      <c r="S59" s="7" t="s">
        <v>80</v>
      </c>
      <c r="T59" s="138">
        <v>0</v>
      </c>
      <c r="U59" s="7">
        <v>1165</v>
      </c>
      <c r="V59" s="7">
        <v>0</v>
      </c>
      <c r="W59" s="7" t="s">
        <v>80</v>
      </c>
      <c r="X59" s="7" t="s">
        <v>80</v>
      </c>
      <c r="Y59" s="7" t="s">
        <v>80</v>
      </c>
      <c r="Z59" s="7" t="s">
        <v>80</v>
      </c>
      <c r="AA59" s="7" t="s">
        <v>80</v>
      </c>
      <c r="AB59" s="7">
        <v>-29.964699122395899</v>
      </c>
      <c r="AC59" s="29">
        <v>22.339438357413599</v>
      </c>
    </row>
    <row r="60" spans="1:29" hidden="1" x14ac:dyDescent="0.25">
      <c r="A60" s="21" t="s">
        <v>13</v>
      </c>
      <c r="B60" s="36" t="s">
        <v>306</v>
      </c>
      <c r="C60" s="37" t="s">
        <v>307</v>
      </c>
      <c r="D60" s="37" t="s">
        <v>184</v>
      </c>
      <c r="E60" s="22" t="s">
        <v>278</v>
      </c>
      <c r="F60" s="22" t="s">
        <v>78</v>
      </c>
      <c r="G60" s="22" t="s">
        <v>615</v>
      </c>
      <c r="H60" s="22">
        <v>23.28</v>
      </c>
      <c r="I60" s="22" t="s">
        <v>80</v>
      </c>
      <c r="J60" s="22" t="s">
        <v>80</v>
      </c>
      <c r="K60" s="137">
        <f>L60-20</f>
        <v>2017</v>
      </c>
      <c r="L60" s="139">
        <v>2037</v>
      </c>
      <c r="M60" s="22"/>
      <c r="N60" s="22"/>
      <c r="O60" s="22"/>
      <c r="P60" s="22" t="s">
        <v>80</v>
      </c>
      <c r="Q60" s="22" t="s">
        <v>80</v>
      </c>
      <c r="R60" s="22" t="s">
        <v>80</v>
      </c>
      <c r="S60" s="22" t="s">
        <v>80</v>
      </c>
      <c r="T60" s="140">
        <v>0</v>
      </c>
      <c r="U60" s="22">
        <v>1186</v>
      </c>
      <c r="V60" s="22">
        <v>0</v>
      </c>
      <c r="W60" s="22" t="s">
        <v>80</v>
      </c>
      <c r="X60" s="22" t="s">
        <v>80</v>
      </c>
      <c r="Y60" s="22" t="s">
        <v>80</v>
      </c>
      <c r="Z60" s="22" t="s">
        <v>80</v>
      </c>
      <c r="AA60" s="22" t="s">
        <v>80</v>
      </c>
      <c r="AB60" s="22">
        <v>-33.309010376613898</v>
      </c>
      <c r="AC60" s="24">
        <v>26.5316768686796</v>
      </c>
    </row>
    <row r="61" spans="1:29" hidden="1" x14ac:dyDescent="0.25">
      <c r="A61" s="21" t="s">
        <v>13</v>
      </c>
      <c r="B61" s="36" t="s">
        <v>389</v>
      </c>
      <c r="C61" s="37" t="s">
        <v>390</v>
      </c>
      <c r="D61" s="37" t="s">
        <v>201</v>
      </c>
      <c r="E61" s="7" t="s">
        <v>384</v>
      </c>
      <c r="F61" s="7" t="s">
        <v>78</v>
      </c>
      <c r="G61" s="7" t="s">
        <v>615</v>
      </c>
      <c r="H61" s="7">
        <v>100</v>
      </c>
      <c r="I61" s="7" t="s">
        <v>80</v>
      </c>
      <c r="J61" s="7" t="s">
        <v>80</v>
      </c>
      <c r="K61" s="7" t="s">
        <v>80</v>
      </c>
      <c r="L61" s="137">
        <v>2049</v>
      </c>
      <c r="P61" s="7" t="s">
        <v>80</v>
      </c>
      <c r="Q61" s="7" t="s">
        <v>80</v>
      </c>
      <c r="R61" s="7" t="s">
        <v>80</v>
      </c>
      <c r="S61" s="7" t="s">
        <v>80</v>
      </c>
      <c r="T61" s="138">
        <v>0</v>
      </c>
      <c r="U61" s="7">
        <v>3114</v>
      </c>
      <c r="V61" s="7">
        <v>0</v>
      </c>
      <c r="W61" s="7" t="s">
        <v>80</v>
      </c>
      <c r="X61" s="7" t="s">
        <v>80</v>
      </c>
      <c r="Y61" s="7" t="s">
        <v>80</v>
      </c>
      <c r="Z61" s="7" t="s">
        <v>80</v>
      </c>
      <c r="AA61" s="7">
        <v>6</v>
      </c>
      <c r="AB61" s="7">
        <v>-29.162091148510498</v>
      </c>
      <c r="AC61" s="29">
        <v>19.386264306318001</v>
      </c>
    </row>
    <row r="62" spans="1:29" hidden="1" x14ac:dyDescent="0.25">
      <c r="A62" s="21" t="s">
        <v>13</v>
      </c>
      <c r="B62" s="36" t="s">
        <v>640</v>
      </c>
      <c r="C62" s="37" t="s">
        <v>640</v>
      </c>
      <c r="D62" s="37" t="s">
        <v>201</v>
      </c>
      <c r="E62" s="22" t="s">
        <v>147</v>
      </c>
      <c r="F62" s="22" t="s">
        <v>78</v>
      </c>
      <c r="G62" s="22" t="s">
        <v>615</v>
      </c>
      <c r="H62" s="22">
        <v>75</v>
      </c>
      <c r="I62" s="22" t="s">
        <v>80</v>
      </c>
      <c r="J62" s="22" t="s">
        <v>80</v>
      </c>
      <c r="K62" s="22" t="s">
        <v>80</v>
      </c>
      <c r="L62" s="139">
        <v>2043</v>
      </c>
      <c r="M62" s="22"/>
      <c r="N62" s="22"/>
      <c r="O62" s="22"/>
      <c r="P62" s="22" t="s">
        <v>80</v>
      </c>
      <c r="Q62" s="22" t="s">
        <v>80</v>
      </c>
      <c r="R62" s="22" t="s">
        <v>80</v>
      </c>
      <c r="S62" s="22" t="s">
        <v>80</v>
      </c>
      <c r="T62" s="140">
        <v>0</v>
      </c>
      <c r="U62" s="22">
        <v>1165</v>
      </c>
      <c r="V62" s="22">
        <v>0</v>
      </c>
      <c r="W62" s="22" t="s">
        <v>80</v>
      </c>
      <c r="X62" s="22" t="s">
        <v>80</v>
      </c>
      <c r="Y62" s="22" t="s">
        <v>80</v>
      </c>
      <c r="Z62" s="22" t="s">
        <v>80</v>
      </c>
      <c r="AA62" s="22" t="s">
        <v>80</v>
      </c>
      <c r="AB62" s="22">
        <v>-32.196692081696199</v>
      </c>
      <c r="AC62" s="24">
        <v>18.895029014548101</v>
      </c>
    </row>
    <row r="63" spans="1:29" hidden="1" x14ac:dyDescent="0.25">
      <c r="A63" s="21" t="s">
        <v>13</v>
      </c>
      <c r="B63" s="36" t="s">
        <v>406</v>
      </c>
      <c r="C63" s="37" t="s">
        <v>641</v>
      </c>
      <c r="D63" s="37" t="s">
        <v>128</v>
      </c>
      <c r="E63" s="7" t="s">
        <v>422</v>
      </c>
      <c r="F63" s="7" t="s">
        <v>78</v>
      </c>
      <c r="G63" s="7" t="s">
        <v>615</v>
      </c>
      <c r="H63" s="7">
        <v>7.56</v>
      </c>
      <c r="I63" s="7" t="s">
        <v>80</v>
      </c>
      <c r="J63" s="7" t="s">
        <v>80</v>
      </c>
      <c r="K63" s="7" t="s">
        <v>80</v>
      </c>
      <c r="L63" s="137">
        <v>2049</v>
      </c>
      <c r="P63" s="7" t="s">
        <v>80</v>
      </c>
      <c r="Q63" s="7">
        <v>0</v>
      </c>
      <c r="R63" s="7" t="s">
        <v>80</v>
      </c>
      <c r="S63" s="7" t="s">
        <v>80</v>
      </c>
      <c r="T63" s="138">
        <v>0</v>
      </c>
      <c r="U63" s="7">
        <v>1109</v>
      </c>
      <c r="V63" s="7">
        <v>0</v>
      </c>
      <c r="W63" s="7" t="s">
        <v>80</v>
      </c>
      <c r="X63" s="7" t="s">
        <v>80</v>
      </c>
      <c r="Y63" s="7" t="s">
        <v>80</v>
      </c>
      <c r="Z63" s="7" t="s">
        <v>80</v>
      </c>
      <c r="AA63" s="7" t="s">
        <v>80</v>
      </c>
      <c r="AB63" s="7">
        <v>-26.1949542428945</v>
      </c>
      <c r="AC63" s="29">
        <v>28.032528400020201</v>
      </c>
    </row>
    <row r="64" spans="1:29" hidden="1" x14ac:dyDescent="0.25">
      <c r="A64" s="21" t="s">
        <v>13</v>
      </c>
      <c r="B64" s="36" t="s">
        <v>391</v>
      </c>
      <c r="C64" s="37" t="s">
        <v>392</v>
      </c>
      <c r="D64" s="37" t="s">
        <v>201</v>
      </c>
      <c r="E64" s="22" t="s">
        <v>384</v>
      </c>
      <c r="F64" s="22" t="s">
        <v>78</v>
      </c>
      <c r="G64" s="22" t="s">
        <v>615</v>
      </c>
      <c r="H64" s="22">
        <v>100</v>
      </c>
      <c r="I64" s="22" t="s">
        <v>80</v>
      </c>
      <c r="J64" s="22" t="s">
        <v>80</v>
      </c>
      <c r="K64" s="22" t="s">
        <v>80</v>
      </c>
      <c r="L64" s="139">
        <v>2049</v>
      </c>
      <c r="M64" s="22"/>
      <c r="N64" s="22"/>
      <c r="O64" s="22"/>
      <c r="P64" s="22" t="s">
        <v>80</v>
      </c>
      <c r="Q64" s="22" t="s">
        <v>80</v>
      </c>
      <c r="R64" s="22" t="s">
        <v>80</v>
      </c>
      <c r="S64" s="22" t="s">
        <v>80</v>
      </c>
      <c r="T64" s="140">
        <v>0</v>
      </c>
      <c r="U64" s="22">
        <v>3114</v>
      </c>
      <c r="V64" s="22">
        <v>0</v>
      </c>
      <c r="W64" s="22" t="s">
        <v>80</v>
      </c>
      <c r="X64" s="22" t="s">
        <v>80</v>
      </c>
      <c r="Y64" s="22" t="s">
        <v>80</v>
      </c>
      <c r="Z64" s="22" t="s">
        <v>80</v>
      </c>
      <c r="AA64" s="22">
        <v>6</v>
      </c>
      <c r="AB64" s="22">
        <v>-28.414926727986401</v>
      </c>
      <c r="AC64" s="24">
        <v>21.221905297254199</v>
      </c>
    </row>
    <row r="65" spans="1:29" hidden="1" x14ac:dyDescent="0.25">
      <c r="A65" s="21" t="s">
        <v>13</v>
      </c>
      <c r="B65" s="36" t="s">
        <v>310</v>
      </c>
      <c r="C65" s="37" t="s">
        <v>311</v>
      </c>
      <c r="D65" s="37" t="s">
        <v>201</v>
      </c>
      <c r="E65" s="7" t="s">
        <v>278</v>
      </c>
      <c r="F65" s="7" t="s">
        <v>78</v>
      </c>
      <c r="G65" s="7" t="s">
        <v>615</v>
      </c>
      <c r="H65" s="7">
        <v>137.74</v>
      </c>
      <c r="I65" s="7" t="s">
        <v>80</v>
      </c>
      <c r="J65" s="7" t="s">
        <v>80</v>
      </c>
      <c r="K65" s="137">
        <f>L65-20</f>
        <v>2018</v>
      </c>
      <c r="L65" s="137">
        <v>2038</v>
      </c>
      <c r="P65" s="7" t="s">
        <v>80</v>
      </c>
      <c r="Q65" s="7" t="s">
        <v>80</v>
      </c>
      <c r="R65" s="7" t="s">
        <v>80</v>
      </c>
      <c r="S65" s="7" t="s">
        <v>80</v>
      </c>
      <c r="T65" s="138">
        <v>0</v>
      </c>
      <c r="U65" s="7">
        <v>868</v>
      </c>
      <c r="V65" s="7">
        <v>0</v>
      </c>
      <c r="W65" s="7" t="s">
        <v>80</v>
      </c>
      <c r="X65" s="7" t="s">
        <v>80</v>
      </c>
      <c r="Y65" s="7" t="s">
        <v>80</v>
      </c>
      <c r="Z65" s="7" t="s">
        <v>80</v>
      </c>
      <c r="AA65" s="7" t="s">
        <v>80</v>
      </c>
      <c r="AB65" s="7">
        <v>-30.9181086104463</v>
      </c>
      <c r="AC65" s="29">
        <v>19.441043457444799</v>
      </c>
    </row>
    <row r="66" spans="1:29" hidden="1" x14ac:dyDescent="0.25">
      <c r="A66" s="21" t="s">
        <v>13</v>
      </c>
      <c r="B66" s="36" t="s">
        <v>312</v>
      </c>
      <c r="C66" s="37" t="s">
        <v>229</v>
      </c>
      <c r="D66" s="37" t="s">
        <v>201</v>
      </c>
      <c r="E66" s="22" t="s">
        <v>278</v>
      </c>
      <c r="F66" s="22" t="s">
        <v>78</v>
      </c>
      <c r="G66" s="22" t="s">
        <v>615</v>
      </c>
      <c r="H66" s="22">
        <v>138.22999999999999</v>
      </c>
      <c r="I66" s="22" t="s">
        <v>80</v>
      </c>
      <c r="J66" s="22" t="s">
        <v>80</v>
      </c>
      <c r="K66" s="137">
        <f>L66-20</f>
        <v>2018</v>
      </c>
      <c r="L66" s="139">
        <v>2038</v>
      </c>
      <c r="M66" s="22"/>
      <c r="N66" s="22"/>
      <c r="O66" s="22"/>
      <c r="P66" s="22" t="s">
        <v>80</v>
      </c>
      <c r="Q66" s="22" t="s">
        <v>80</v>
      </c>
      <c r="R66" s="22" t="s">
        <v>80</v>
      </c>
      <c r="S66" s="22" t="s">
        <v>80</v>
      </c>
      <c r="T66" s="140">
        <v>0</v>
      </c>
      <c r="U66" s="22">
        <v>868</v>
      </c>
      <c r="V66" s="22">
        <v>0</v>
      </c>
      <c r="W66" s="22" t="s">
        <v>80</v>
      </c>
      <c r="X66" s="22" t="s">
        <v>80</v>
      </c>
      <c r="Y66" s="22" t="s">
        <v>80</v>
      </c>
      <c r="Z66" s="22" t="s">
        <v>80</v>
      </c>
      <c r="AA66" s="22" t="s">
        <v>80</v>
      </c>
      <c r="AB66" s="22">
        <v>-30.9181086104463</v>
      </c>
      <c r="AC66" s="24">
        <v>19.441043457444799</v>
      </c>
    </row>
    <row r="67" spans="1:29" hidden="1" x14ac:dyDescent="0.25">
      <c r="A67" s="21" t="s">
        <v>13</v>
      </c>
      <c r="B67" s="36" t="s">
        <v>314</v>
      </c>
      <c r="C67" s="37" t="s">
        <v>642</v>
      </c>
      <c r="D67" s="37" t="s">
        <v>201</v>
      </c>
      <c r="E67" s="7" t="s">
        <v>278</v>
      </c>
      <c r="F67" s="7" t="s">
        <v>78</v>
      </c>
      <c r="G67" s="7" t="s">
        <v>615</v>
      </c>
      <c r="H67" s="7">
        <v>96.48</v>
      </c>
      <c r="I67" s="7" t="s">
        <v>80</v>
      </c>
      <c r="J67" s="7" t="s">
        <v>80</v>
      </c>
      <c r="K67" s="137">
        <f>L67-20</f>
        <v>2018</v>
      </c>
      <c r="L67" s="137">
        <v>2038</v>
      </c>
      <c r="P67" s="7" t="s">
        <v>80</v>
      </c>
      <c r="Q67" s="7" t="s">
        <v>80</v>
      </c>
      <c r="R67" s="7" t="s">
        <v>80</v>
      </c>
      <c r="S67" s="7" t="s">
        <v>80</v>
      </c>
      <c r="T67" s="138">
        <v>0</v>
      </c>
      <c r="U67" s="7">
        <v>868</v>
      </c>
      <c r="V67" s="7">
        <v>0</v>
      </c>
      <c r="W67" s="7" t="s">
        <v>80</v>
      </c>
      <c r="X67" s="7" t="s">
        <v>80</v>
      </c>
      <c r="Y67" s="7" t="s">
        <v>80</v>
      </c>
      <c r="Z67" s="7" t="s">
        <v>80</v>
      </c>
      <c r="AA67" s="7" t="s">
        <v>80</v>
      </c>
      <c r="AB67" s="7">
        <v>-30.659949999999998</v>
      </c>
      <c r="AC67" s="29">
        <v>24.01981</v>
      </c>
    </row>
    <row r="68" spans="1:29" hidden="1" x14ac:dyDescent="0.25">
      <c r="A68" s="21" t="s">
        <v>13</v>
      </c>
      <c r="B68" s="36" t="s">
        <v>316</v>
      </c>
      <c r="C68" s="37" t="s">
        <v>642</v>
      </c>
      <c r="D68" s="37" t="s">
        <v>201</v>
      </c>
      <c r="E68" s="22" t="s">
        <v>278</v>
      </c>
      <c r="F68" s="22" t="s">
        <v>78</v>
      </c>
      <c r="G68" s="22" t="s">
        <v>615</v>
      </c>
      <c r="H68" s="22">
        <v>138.96</v>
      </c>
      <c r="I68" s="22" t="s">
        <v>80</v>
      </c>
      <c r="J68" s="22" t="s">
        <v>80</v>
      </c>
      <c r="K68" s="137">
        <f>L68-20</f>
        <v>2018</v>
      </c>
      <c r="L68" s="139">
        <v>2038</v>
      </c>
      <c r="M68" s="22"/>
      <c r="N68" s="22"/>
      <c r="O68" s="22"/>
      <c r="P68" s="22" t="s">
        <v>80</v>
      </c>
      <c r="Q68" s="22" t="s">
        <v>80</v>
      </c>
      <c r="R68" s="22" t="s">
        <v>80</v>
      </c>
      <c r="S68" s="22" t="s">
        <v>80</v>
      </c>
      <c r="T68" s="140">
        <v>0</v>
      </c>
      <c r="U68" s="22">
        <v>868</v>
      </c>
      <c r="V68" s="22">
        <v>0</v>
      </c>
      <c r="W68" s="22" t="s">
        <v>80</v>
      </c>
      <c r="X68" s="22" t="s">
        <v>80</v>
      </c>
      <c r="Y68" s="22" t="s">
        <v>80</v>
      </c>
      <c r="Z68" s="22" t="s">
        <v>80</v>
      </c>
      <c r="AA68" s="22" t="s">
        <v>80</v>
      </c>
      <c r="AB68" s="22">
        <v>-30.659949999999998</v>
      </c>
      <c r="AC68" s="24">
        <v>24.01981</v>
      </c>
    </row>
    <row r="69" spans="1:29" hidden="1" x14ac:dyDescent="0.25">
      <c r="A69" s="21" t="s">
        <v>13</v>
      </c>
      <c r="B69" s="36" t="s">
        <v>409</v>
      </c>
      <c r="C69" s="37" t="s">
        <v>409</v>
      </c>
      <c r="D69" s="37" t="s">
        <v>128</v>
      </c>
      <c r="E69" s="7" t="s">
        <v>422</v>
      </c>
      <c r="F69" s="7" t="s">
        <v>78</v>
      </c>
      <c r="G69" s="7" t="s">
        <v>643</v>
      </c>
      <c r="H69" s="7">
        <v>16.5</v>
      </c>
      <c r="I69" s="7" t="s">
        <v>80</v>
      </c>
      <c r="J69" s="7">
        <v>32</v>
      </c>
      <c r="K69" s="7" t="s">
        <v>80</v>
      </c>
      <c r="L69" s="137" t="s">
        <v>96</v>
      </c>
      <c r="P69" s="7" t="s">
        <v>80</v>
      </c>
      <c r="Q69" s="7">
        <v>1650</v>
      </c>
      <c r="R69" s="7" t="s">
        <v>80</v>
      </c>
      <c r="S69" s="7" t="s">
        <v>80</v>
      </c>
      <c r="T69" s="138">
        <v>0</v>
      </c>
      <c r="U69" s="7">
        <v>1500</v>
      </c>
      <c r="V69" s="7">
        <v>0</v>
      </c>
      <c r="W69" s="7" t="s">
        <v>80</v>
      </c>
      <c r="X69" s="7">
        <v>6</v>
      </c>
      <c r="Y69" s="7">
        <v>4</v>
      </c>
      <c r="AB69" s="7">
        <v>-27.618037149128</v>
      </c>
      <c r="AC69" s="29">
        <v>32.0345129341963</v>
      </c>
    </row>
    <row r="70" spans="1:29" hidden="1" x14ac:dyDescent="0.25">
      <c r="A70" s="21" t="s">
        <v>13</v>
      </c>
      <c r="B70" s="36" t="s">
        <v>208</v>
      </c>
      <c r="C70" s="37" t="s">
        <v>209</v>
      </c>
      <c r="D70" s="37" t="s">
        <v>201</v>
      </c>
      <c r="E70" s="7" t="s">
        <v>147</v>
      </c>
      <c r="F70" s="7" t="s">
        <v>78</v>
      </c>
      <c r="G70" s="7" t="s">
        <v>615</v>
      </c>
      <c r="H70" s="7">
        <v>75</v>
      </c>
      <c r="I70" s="7" t="s">
        <v>80</v>
      </c>
      <c r="J70" s="7" t="s">
        <v>80</v>
      </c>
      <c r="K70" s="7" t="s">
        <v>80</v>
      </c>
      <c r="L70" s="137">
        <v>2043</v>
      </c>
      <c r="P70" s="7" t="s">
        <v>80</v>
      </c>
      <c r="Q70" s="7" t="s">
        <v>80</v>
      </c>
      <c r="R70" s="7" t="s">
        <v>80</v>
      </c>
      <c r="S70" s="7" t="s">
        <v>80</v>
      </c>
      <c r="T70" s="138">
        <v>0</v>
      </c>
      <c r="U70" s="7">
        <v>1165</v>
      </c>
      <c r="V70" s="7">
        <v>0</v>
      </c>
      <c r="W70" s="7" t="s">
        <v>80</v>
      </c>
      <c r="X70" s="7" t="s">
        <v>80</v>
      </c>
      <c r="Y70" s="7" t="s">
        <v>80</v>
      </c>
      <c r="Z70" s="7" t="s">
        <v>80</v>
      </c>
      <c r="AA70" s="7" t="s">
        <v>80</v>
      </c>
      <c r="AB70" s="7">
        <v>-29.133295927185699</v>
      </c>
      <c r="AC70" s="29">
        <v>24.798805920214701</v>
      </c>
    </row>
    <row r="71" spans="1:29" hidden="1" x14ac:dyDescent="0.25">
      <c r="A71" s="21" t="s">
        <v>13</v>
      </c>
      <c r="B71" s="36" t="s">
        <v>644</v>
      </c>
      <c r="C71" s="37" t="s">
        <v>644</v>
      </c>
      <c r="D71" s="37" t="s">
        <v>146</v>
      </c>
      <c r="E71" s="7" t="s">
        <v>147</v>
      </c>
      <c r="F71" s="7" t="s">
        <v>78</v>
      </c>
      <c r="G71" s="7" t="s">
        <v>615</v>
      </c>
      <c r="H71" s="7">
        <v>75</v>
      </c>
      <c r="I71" s="7" t="s">
        <v>80</v>
      </c>
      <c r="J71" s="7" t="s">
        <v>80</v>
      </c>
      <c r="K71" s="7" t="s">
        <v>80</v>
      </c>
      <c r="L71" s="137" t="str">
        <f>L69</f>
        <v>beyond 2050</v>
      </c>
      <c r="P71" s="7" t="s">
        <v>80</v>
      </c>
      <c r="Q71" s="7" t="s">
        <v>80</v>
      </c>
      <c r="R71" s="7" t="s">
        <v>80</v>
      </c>
      <c r="S71" s="7" t="s">
        <v>80</v>
      </c>
      <c r="T71" s="138">
        <v>0</v>
      </c>
      <c r="U71" s="7">
        <v>3649</v>
      </c>
      <c r="V71" s="7">
        <v>0</v>
      </c>
      <c r="W71" s="7" t="s">
        <v>80</v>
      </c>
      <c r="X71" s="7" t="s">
        <v>80</v>
      </c>
      <c r="Y71" s="7" t="s">
        <v>80</v>
      </c>
      <c r="Z71" s="7" t="s">
        <v>80</v>
      </c>
      <c r="AA71" s="7" t="s">
        <v>80</v>
      </c>
      <c r="AB71" s="7">
        <v>-27.758086493217501</v>
      </c>
      <c r="AC71" s="29">
        <v>23.015895825852599</v>
      </c>
    </row>
    <row r="72" spans="1:29" hidden="1" x14ac:dyDescent="0.25">
      <c r="A72" s="21" t="s">
        <v>13</v>
      </c>
      <c r="B72" s="36" t="s">
        <v>318</v>
      </c>
      <c r="C72" s="37" t="s">
        <v>319</v>
      </c>
      <c r="D72" s="37" t="s">
        <v>201</v>
      </c>
      <c r="E72" s="22" t="s">
        <v>278</v>
      </c>
      <c r="F72" s="22" t="s">
        <v>78</v>
      </c>
      <c r="G72" s="22" t="s">
        <v>615</v>
      </c>
      <c r="H72" s="22">
        <v>86.6</v>
      </c>
      <c r="I72" s="22" t="s">
        <v>80</v>
      </c>
      <c r="J72" s="22" t="s">
        <v>80</v>
      </c>
      <c r="K72" s="137">
        <f>L72-20</f>
        <v>2018</v>
      </c>
      <c r="L72" s="139">
        <v>2038</v>
      </c>
      <c r="M72" s="22"/>
      <c r="N72" s="22"/>
      <c r="O72" s="22"/>
      <c r="P72" s="22" t="s">
        <v>80</v>
      </c>
      <c r="Q72" s="22" t="s">
        <v>80</v>
      </c>
      <c r="R72" s="22" t="s">
        <v>80</v>
      </c>
      <c r="S72" s="22" t="s">
        <v>80</v>
      </c>
      <c r="T72" s="140">
        <v>0</v>
      </c>
      <c r="U72" s="22">
        <v>868</v>
      </c>
      <c r="V72" s="22">
        <v>0</v>
      </c>
      <c r="W72" s="22" t="s">
        <v>80</v>
      </c>
      <c r="X72" s="22" t="s">
        <v>80</v>
      </c>
      <c r="Y72" s="22" t="s">
        <v>80</v>
      </c>
      <c r="Z72" s="22" t="s">
        <v>80</v>
      </c>
      <c r="AA72" s="22" t="s">
        <v>80</v>
      </c>
      <c r="AB72" s="22">
        <v>-32.746063646340197</v>
      </c>
      <c r="AC72" s="24">
        <v>25.807017154113002</v>
      </c>
    </row>
    <row r="73" spans="1:29" hidden="1" x14ac:dyDescent="0.25">
      <c r="A73" s="21" t="s">
        <v>13</v>
      </c>
      <c r="B73" s="36" t="s">
        <v>320</v>
      </c>
      <c r="C73" s="37" t="s">
        <v>321</v>
      </c>
      <c r="D73" s="37" t="s">
        <v>201</v>
      </c>
      <c r="E73" s="7" t="s">
        <v>278</v>
      </c>
      <c r="F73" s="7" t="s">
        <v>78</v>
      </c>
      <c r="G73" s="7" t="s">
        <v>615</v>
      </c>
      <c r="H73" s="7">
        <v>79.05</v>
      </c>
      <c r="I73" s="7" t="s">
        <v>80</v>
      </c>
      <c r="J73" s="7" t="s">
        <v>80</v>
      </c>
      <c r="K73" s="137">
        <f>L73-20</f>
        <v>2018</v>
      </c>
      <c r="L73" s="137">
        <v>2038</v>
      </c>
      <c r="P73" s="7" t="s">
        <v>80</v>
      </c>
      <c r="Q73" s="7" t="s">
        <v>80</v>
      </c>
      <c r="R73" s="7" t="s">
        <v>80</v>
      </c>
      <c r="S73" s="7" t="s">
        <v>80</v>
      </c>
      <c r="T73" s="138">
        <v>0</v>
      </c>
      <c r="U73" s="7">
        <v>868</v>
      </c>
      <c r="V73" s="7">
        <v>0</v>
      </c>
      <c r="W73" s="7" t="s">
        <v>80</v>
      </c>
      <c r="X73" s="7" t="s">
        <v>80</v>
      </c>
      <c r="Y73" s="7" t="s">
        <v>80</v>
      </c>
      <c r="Z73" s="7" t="s">
        <v>80</v>
      </c>
      <c r="AA73" s="7" t="s">
        <v>80</v>
      </c>
      <c r="AB73" s="7">
        <v>-31.183850968469201</v>
      </c>
      <c r="AC73" s="29">
        <v>24.945973114014201</v>
      </c>
    </row>
    <row r="74" spans="1:29" hidden="1" x14ac:dyDescent="0.25">
      <c r="A74" s="21" t="s">
        <v>13</v>
      </c>
      <c r="B74" s="36" t="s">
        <v>171</v>
      </c>
      <c r="C74" s="37" t="s">
        <v>645</v>
      </c>
      <c r="D74" s="37" t="s">
        <v>146</v>
      </c>
      <c r="E74" s="22" t="s">
        <v>147</v>
      </c>
      <c r="F74" s="22" t="s">
        <v>78</v>
      </c>
      <c r="G74" s="22" t="s">
        <v>615</v>
      </c>
      <c r="H74" s="22">
        <v>6.93</v>
      </c>
      <c r="I74" s="22" t="s">
        <v>80</v>
      </c>
      <c r="J74" s="22" t="s">
        <v>80</v>
      </c>
      <c r="K74" s="22" t="s">
        <v>80</v>
      </c>
      <c r="L74" s="139">
        <f>L73</f>
        <v>2038</v>
      </c>
      <c r="M74" s="22"/>
      <c r="N74" s="22"/>
      <c r="O74" s="22"/>
      <c r="P74" s="22" t="s">
        <v>80</v>
      </c>
      <c r="Q74" s="22" t="s">
        <v>80</v>
      </c>
      <c r="R74" s="22" t="s">
        <v>80</v>
      </c>
      <c r="S74" s="22" t="s">
        <v>80</v>
      </c>
      <c r="T74" s="140">
        <v>0</v>
      </c>
      <c r="U74" s="22">
        <v>3649</v>
      </c>
      <c r="V74" s="22">
        <v>0</v>
      </c>
      <c r="W74" s="22" t="s">
        <v>80</v>
      </c>
      <c r="X74" s="22" t="s">
        <v>80</v>
      </c>
      <c r="Y74" s="22" t="s">
        <v>80</v>
      </c>
      <c r="Z74" s="22" t="s">
        <v>80</v>
      </c>
      <c r="AA74" s="22" t="s">
        <v>80</v>
      </c>
      <c r="AB74" s="22">
        <v>-25.653266613644998</v>
      </c>
      <c r="AC74" s="24">
        <v>27.249759062908101</v>
      </c>
    </row>
    <row r="75" spans="1:29" hidden="1" x14ac:dyDescent="0.25">
      <c r="A75" s="21" t="s">
        <v>13</v>
      </c>
      <c r="B75" s="36" t="s">
        <v>230</v>
      </c>
      <c r="C75" s="37" t="s">
        <v>231</v>
      </c>
      <c r="D75" s="37" t="s">
        <v>214</v>
      </c>
      <c r="E75" s="7" t="s">
        <v>147</v>
      </c>
      <c r="F75" s="7" t="s">
        <v>78</v>
      </c>
      <c r="G75" s="7" t="s">
        <v>615</v>
      </c>
      <c r="H75" s="7">
        <v>75</v>
      </c>
      <c r="I75" s="7" t="s">
        <v>80</v>
      </c>
      <c r="J75" s="7" t="s">
        <v>80</v>
      </c>
      <c r="K75" s="7" t="s">
        <v>80</v>
      </c>
      <c r="L75" s="137">
        <v>2046</v>
      </c>
      <c r="P75" s="7" t="s">
        <v>80</v>
      </c>
      <c r="Q75" s="7" t="s">
        <v>80</v>
      </c>
      <c r="R75" s="7" t="s">
        <v>80</v>
      </c>
      <c r="S75" s="7" t="s">
        <v>80</v>
      </c>
      <c r="T75" s="138">
        <v>0</v>
      </c>
      <c r="U75" s="7">
        <v>872</v>
      </c>
      <c r="V75" s="7">
        <v>0</v>
      </c>
      <c r="W75" s="7" t="s">
        <v>80</v>
      </c>
      <c r="X75" s="7" t="s">
        <v>80</v>
      </c>
      <c r="Y75" s="7" t="s">
        <v>80</v>
      </c>
      <c r="Z75" s="7" t="s">
        <v>80</v>
      </c>
      <c r="AA75" s="7" t="s">
        <v>80</v>
      </c>
      <c r="AB75" s="7">
        <v>-28.414926727986401</v>
      </c>
      <c r="AC75" s="29">
        <v>21.221905297254199</v>
      </c>
    </row>
    <row r="76" spans="1:29" hidden="1" x14ac:dyDescent="0.25">
      <c r="A76" s="21" t="s">
        <v>13</v>
      </c>
      <c r="B76" s="36" t="s">
        <v>291</v>
      </c>
      <c r="C76" s="37" t="s">
        <v>646</v>
      </c>
      <c r="D76" s="37" t="s">
        <v>201</v>
      </c>
      <c r="E76" s="22" t="s">
        <v>278</v>
      </c>
      <c r="F76" s="22" t="s">
        <v>78</v>
      </c>
      <c r="G76" s="22" t="s">
        <v>615</v>
      </c>
      <c r="H76" s="22">
        <v>108.25</v>
      </c>
      <c r="I76" s="22" t="s">
        <v>80</v>
      </c>
      <c r="J76" s="22" t="s">
        <v>80</v>
      </c>
      <c r="K76" s="137">
        <f>L76-20</f>
        <v>2018</v>
      </c>
      <c r="L76" s="139">
        <v>2038</v>
      </c>
      <c r="M76" s="22"/>
      <c r="N76" s="22"/>
      <c r="O76" s="22"/>
      <c r="P76" s="22" t="s">
        <v>80</v>
      </c>
      <c r="Q76" s="22" t="s">
        <v>80</v>
      </c>
      <c r="R76" s="22" t="s">
        <v>80</v>
      </c>
      <c r="S76" s="22" t="s">
        <v>80</v>
      </c>
      <c r="T76" s="140">
        <v>0</v>
      </c>
      <c r="U76" s="22">
        <v>868</v>
      </c>
      <c r="V76" s="22">
        <v>0</v>
      </c>
      <c r="W76" s="22" t="s">
        <v>80</v>
      </c>
      <c r="X76" s="22" t="s">
        <v>80</v>
      </c>
      <c r="Y76" s="22" t="s">
        <v>80</v>
      </c>
      <c r="Z76" s="22" t="s">
        <v>80</v>
      </c>
      <c r="AA76" s="22" t="s">
        <v>80</v>
      </c>
      <c r="AB76" s="22">
        <v>-34.001606610332303</v>
      </c>
      <c r="AC76" s="24">
        <v>24.7416286318375</v>
      </c>
    </row>
    <row r="77" spans="1:29" hidden="1" x14ac:dyDescent="0.25">
      <c r="A77" s="21" t="s">
        <v>13</v>
      </c>
      <c r="B77" s="36" t="s">
        <v>192</v>
      </c>
      <c r="C77" s="37" t="s">
        <v>193</v>
      </c>
      <c r="D77" s="37" t="s">
        <v>184</v>
      </c>
      <c r="E77" s="22" t="s">
        <v>147</v>
      </c>
      <c r="F77" s="22" t="s">
        <v>78</v>
      </c>
      <c r="G77" s="22" t="s">
        <v>615</v>
      </c>
      <c r="H77" s="22">
        <v>74</v>
      </c>
      <c r="I77" s="22" t="s">
        <v>80</v>
      </c>
      <c r="J77" s="22" t="s">
        <v>80</v>
      </c>
      <c r="K77" s="22" t="s">
        <v>80</v>
      </c>
      <c r="L77" s="139">
        <v>2042</v>
      </c>
      <c r="M77" s="22"/>
      <c r="N77" s="22"/>
      <c r="O77" s="22"/>
      <c r="P77" s="22" t="s">
        <v>80</v>
      </c>
      <c r="Q77" s="22" t="s">
        <v>80</v>
      </c>
      <c r="R77" s="22" t="s">
        <v>80</v>
      </c>
      <c r="S77" s="22" t="s">
        <v>80</v>
      </c>
      <c r="T77" s="140">
        <v>0</v>
      </c>
      <c r="U77" s="22">
        <v>2176</v>
      </c>
      <c r="V77" s="22">
        <v>0</v>
      </c>
      <c r="W77" s="22" t="s">
        <v>80</v>
      </c>
      <c r="X77" s="22" t="s">
        <v>80</v>
      </c>
      <c r="Y77" s="22" t="s">
        <v>80</v>
      </c>
      <c r="Z77" s="22" t="s">
        <v>80</v>
      </c>
      <c r="AA77" s="22" t="s">
        <v>80</v>
      </c>
      <c r="AB77" s="22">
        <v>-27.758086493217501</v>
      </c>
      <c r="AC77" s="24">
        <v>23.015895825852599</v>
      </c>
    </row>
    <row r="78" spans="1:29" hidden="1" x14ac:dyDescent="0.25">
      <c r="A78" s="21" t="s">
        <v>13</v>
      </c>
      <c r="B78" s="36" t="s">
        <v>393</v>
      </c>
      <c r="C78" s="37" t="s">
        <v>160</v>
      </c>
      <c r="D78" s="37" t="s">
        <v>394</v>
      </c>
      <c r="E78" s="22" t="s">
        <v>384</v>
      </c>
      <c r="F78" s="22" t="s">
        <v>78</v>
      </c>
      <c r="G78" s="22" t="s">
        <v>615</v>
      </c>
      <c r="H78" s="22">
        <v>100</v>
      </c>
      <c r="I78" s="22" t="s">
        <v>80</v>
      </c>
      <c r="J78" s="22" t="s">
        <v>80</v>
      </c>
      <c r="K78" s="22" t="s">
        <v>80</v>
      </c>
      <c r="L78" s="139" t="s">
        <v>96</v>
      </c>
      <c r="M78" s="22"/>
      <c r="N78" s="22"/>
      <c r="O78" s="22"/>
      <c r="P78" s="22" t="s">
        <v>80</v>
      </c>
      <c r="Q78" s="22" t="s">
        <v>80</v>
      </c>
      <c r="R78" s="22" t="s">
        <v>80</v>
      </c>
      <c r="S78" s="22" t="s">
        <v>80</v>
      </c>
      <c r="T78" s="140">
        <v>0</v>
      </c>
      <c r="U78" s="22">
        <v>2902</v>
      </c>
      <c r="V78" s="22">
        <v>0</v>
      </c>
      <c r="W78" s="22" t="s">
        <v>80</v>
      </c>
      <c r="X78" s="22" t="s">
        <v>80</v>
      </c>
      <c r="Y78" s="22" t="s">
        <v>80</v>
      </c>
      <c r="Z78" s="22" t="s">
        <v>80</v>
      </c>
      <c r="AA78" s="22">
        <v>6</v>
      </c>
      <c r="AB78" s="22">
        <v>-27.758086493217501</v>
      </c>
      <c r="AC78" s="24">
        <v>23.015895825852599</v>
      </c>
    </row>
    <row r="79" spans="1:29" hidden="1" x14ac:dyDescent="0.25">
      <c r="A79" s="21" t="s">
        <v>13</v>
      </c>
      <c r="B79" s="36" t="s">
        <v>395</v>
      </c>
      <c r="C79" s="37" t="s">
        <v>396</v>
      </c>
      <c r="D79" s="37" t="s">
        <v>394</v>
      </c>
      <c r="E79" s="7" t="s">
        <v>384</v>
      </c>
      <c r="F79" s="7" t="s">
        <v>78</v>
      </c>
      <c r="G79" s="7" t="s">
        <v>647</v>
      </c>
      <c r="H79" s="7">
        <v>100</v>
      </c>
      <c r="I79" s="7" t="s">
        <v>80</v>
      </c>
      <c r="J79" s="7" t="s">
        <v>80</v>
      </c>
      <c r="K79" s="7">
        <v>2024</v>
      </c>
      <c r="L79" s="137" t="s">
        <v>96</v>
      </c>
      <c r="P79" s="7" t="s">
        <v>80</v>
      </c>
      <c r="Q79" s="7" t="s">
        <v>80</v>
      </c>
      <c r="R79" s="7" t="s">
        <v>80</v>
      </c>
      <c r="S79" s="7" t="s">
        <v>80</v>
      </c>
      <c r="T79" s="138">
        <v>0</v>
      </c>
      <c r="U79" s="7">
        <v>2902</v>
      </c>
      <c r="V79" s="7">
        <v>0</v>
      </c>
      <c r="W79" s="7" t="s">
        <v>80</v>
      </c>
      <c r="X79" s="7" t="s">
        <v>80</v>
      </c>
      <c r="Y79" s="7" t="s">
        <v>80</v>
      </c>
      <c r="Z79" s="7" t="s">
        <v>80</v>
      </c>
      <c r="AA79" s="7">
        <v>9</v>
      </c>
      <c r="AB79" s="7">
        <v>-28.309522111023199</v>
      </c>
      <c r="AC79" s="29">
        <v>23.104063371285399</v>
      </c>
    </row>
    <row r="80" spans="1:29" hidden="1" x14ac:dyDescent="0.25">
      <c r="A80" s="21" t="s">
        <v>13</v>
      </c>
      <c r="B80" s="36" t="s">
        <v>648</v>
      </c>
      <c r="C80" s="37" t="s">
        <v>649</v>
      </c>
      <c r="D80" s="37" t="s">
        <v>146</v>
      </c>
      <c r="E80" s="22" t="s">
        <v>147</v>
      </c>
      <c r="F80" s="22" t="s">
        <v>78</v>
      </c>
      <c r="G80" s="22" t="s">
        <v>615</v>
      </c>
      <c r="H80" s="22">
        <v>5</v>
      </c>
      <c r="I80" s="22" t="s">
        <v>80</v>
      </c>
      <c r="J80" s="22" t="s">
        <v>80</v>
      </c>
      <c r="K80" s="22" t="s">
        <v>80</v>
      </c>
      <c r="L80" s="139" t="str">
        <f>L79</f>
        <v>beyond 2050</v>
      </c>
      <c r="M80" s="22"/>
      <c r="N80" s="22"/>
      <c r="O80" s="22"/>
      <c r="P80" s="22" t="s">
        <v>80</v>
      </c>
      <c r="Q80" s="22" t="s">
        <v>80</v>
      </c>
      <c r="R80" s="22" t="s">
        <v>80</v>
      </c>
      <c r="S80" s="22" t="s">
        <v>80</v>
      </c>
      <c r="T80" s="140">
        <v>0</v>
      </c>
      <c r="U80" s="22">
        <v>3649</v>
      </c>
      <c r="V80" s="22">
        <v>0</v>
      </c>
      <c r="W80" s="22" t="s">
        <v>80</v>
      </c>
      <c r="X80" s="22" t="s">
        <v>80</v>
      </c>
      <c r="Y80" s="22" t="s">
        <v>80</v>
      </c>
      <c r="Z80" s="22" t="s">
        <v>80</v>
      </c>
      <c r="AA80" s="22" t="s">
        <v>80</v>
      </c>
      <c r="AB80" s="22">
        <v>-33.457799999999999</v>
      </c>
      <c r="AC80" s="24">
        <v>18.723320000000001</v>
      </c>
    </row>
    <row r="81" spans="1:29" hidden="1" x14ac:dyDescent="0.25">
      <c r="A81" s="21" t="s">
        <v>13</v>
      </c>
      <c r="B81" s="36" t="s">
        <v>175</v>
      </c>
      <c r="C81" s="37" t="s">
        <v>650</v>
      </c>
      <c r="D81" s="37" t="s">
        <v>146</v>
      </c>
      <c r="E81" s="7" t="s">
        <v>147</v>
      </c>
      <c r="F81" s="7" t="s">
        <v>78</v>
      </c>
      <c r="G81" s="7" t="s">
        <v>615</v>
      </c>
      <c r="H81" s="7">
        <v>75</v>
      </c>
      <c r="I81" s="7" t="s">
        <v>80</v>
      </c>
      <c r="J81" s="7" t="s">
        <v>80</v>
      </c>
      <c r="K81" s="7" t="s">
        <v>80</v>
      </c>
      <c r="L81" s="137" t="str">
        <f>L80</f>
        <v>beyond 2050</v>
      </c>
      <c r="P81" s="7" t="s">
        <v>80</v>
      </c>
      <c r="Q81" s="7" t="s">
        <v>80</v>
      </c>
      <c r="R81" s="7" t="s">
        <v>80</v>
      </c>
      <c r="S81" s="7" t="s">
        <v>80</v>
      </c>
      <c r="T81" s="138">
        <v>0</v>
      </c>
      <c r="U81" s="7">
        <v>3649</v>
      </c>
      <c r="V81" s="7">
        <v>0</v>
      </c>
      <c r="W81" s="7" t="s">
        <v>80</v>
      </c>
      <c r="X81" s="7" t="s">
        <v>80</v>
      </c>
      <c r="Y81" s="7" t="s">
        <v>80</v>
      </c>
      <c r="Z81" s="7" t="s">
        <v>80</v>
      </c>
      <c r="AA81" s="7" t="s">
        <v>80</v>
      </c>
      <c r="AB81" s="7">
        <v>-30.659949999999998</v>
      </c>
      <c r="AC81" s="29">
        <v>24.01981</v>
      </c>
    </row>
    <row r="82" spans="1:29" hidden="1" x14ac:dyDescent="0.25">
      <c r="A82" s="21" t="s">
        <v>13</v>
      </c>
      <c r="B82" s="36" t="s">
        <v>194</v>
      </c>
      <c r="C82" s="37" t="s">
        <v>650</v>
      </c>
      <c r="D82" s="37" t="s">
        <v>184</v>
      </c>
      <c r="E82" s="7" t="s">
        <v>147</v>
      </c>
      <c r="F82" s="7" t="s">
        <v>78</v>
      </c>
      <c r="G82" s="7" t="s">
        <v>615</v>
      </c>
      <c r="H82" s="7">
        <v>75</v>
      </c>
      <c r="I82" s="7" t="s">
        <v>80</v>
      </c>
      <c r="J82" s="7" t="s">
        <v>80</v>
      </c>
      <c r="K82" s="7" t="s">
        <v>80</v>
      </c>
      <c r="L82" s="137">
        <v>2042</v>
      </c>
      <c r="P82" s="7" t="s">
        <v>80</v>
      </c>
      <c r="Q82" s="7" t="s">
        <v>80</v>
      </c>
      <c r="R82" s="7" t="s">
        <v>80</v>
      </c>
      <c r="S82" s="7" t="s">
        <v>80</v>
      </c>
      <c r="T82" s="138">
        <v>0</v>
      </c>
      <c r="U82" s="7">
        <v>2176</v>
      </c>
      <c r="V82" s="7">
        <v>0</v>
      </c>
      <c r="W82" s="7" t="s">
        <v>80</v>
      </c>
      <c r="X82" s="7" t="s">
        <v>80</v>
      </c>
      <c r="Y82" s="7" t="s">
        <v>80</v>
      </c>
      <c r="Z82" s="7" t="s">
        <v>80</v>
      </c>
      <c r="AA82" s="7" t="s">
        <v>80</v>
      </c>
      <c r="AB82" s="7">
        <v>-30.659949999999998</v>
      </c>
      <c r="AC82" s="29">
        <v>24.01981</v>
      </c>
    </row>
    <row r="83" spans="1:29" hidden="1" x14ac:dyDescent="0.25">
      <c r="A83" s="21" t="s">
        <v>13</v>
      </c>
      <c r="B83" s="36" t="s">
        <v>322</v>
      </c>
      <c r="C83" s="37" t="s">
        <v>323</v>
      </c>
      <c r="D83" s="37" t="s">
        <v>214</v>
      </c>
      <c r="E83" s="7" t="s">
        <v>278</v>
      </c>
      <c r="F83" s="7" t="s">
        <v>78</v>
      </c>
      <c r="G83" s="7" t="s">
        <v>615</v>
      </c>
      <c r="H83" s="7">
        <v>102</v>
      </c>
      <c r="I83" s="7" t="s">
        <v>80</v>
      </c>
      <c r="J83" s="7" t="s">
        <v>80</v>
      </c>
      <c r="K83" s="137">
        <f>L83-20</f>
        <v>2021</v>
      </c>
      <c r="L83" s="137">
        <v>2041</v>
      </c>
      <c r="P83" s="7" t="s">
        <v>80</v>
      </c>
      <c r="Q83" s="7" t="s">
        <v>80</v>
      </c>
      <c r="R83" s="7" t="s">
        <v>80</v>
      </c>
      <c r="S83" s="7" t="s">
        <v>80</v>
      </c>
      <c r="T83" s="138">
        <v>0</v>
      </c>
      <c r="U83" s="7">
        <v>687</v>
      </c>
      <c r="V83" s="7">
        <v>0</v>
      </c>
      <c r="W83" s="7" t="s">
        <v>80</v>
      </c>
      <c r="X83" s="7" t="s">
        <v>80</v>
      </c>
      <c r="Y83" s="7" t="s">
        <v>80</v>
      </c>
      <c r="Z83" s="7" t="s">
        <v>80</v>
      </c>
      <c r="AA83" s="7" t="s">
        <v>80</v>
      </c>
      <c r="AB83" s="7">
        <v>-29.964699122395899</v>
      </c>
      <c r="AC83" s="29">
        <v>22.339438357413599</v>
      </c>
    </row>
    <row r="84" spans="1:29" hidden="1" x14ac:dyDescent="0.25">
      <c r="A84" s="21" t="s">
        <v>13</v>
      </c>
      <c r="B84" s="36" t="s">
        <v>651</v>
      </c>
      <c r="C84" s="37" t="s">
        <v>650</v>
      </c>
      <c r="D84" s="37" t="s">
        <v>214</v>
      </c>
      <c r="E84" s="7" t="s">
        <v>147</v>
      </c>
      <c r="F84" s="7" t="s">
        <v>78</v>
      </c>
      <c r="G84" s="7" t="s">
        <v>647</v>
      </c>
      <c r="H84" s="7">
        <v>75</v>
      </c>
      <c r="I84" s="7" t="s">
        <v>80</v>
      </c>
      <c r="J84" s="7" t="s">
        <v>80</v>
      </c>
      <c r="K84" s="7">
        <v>2023</v>
      </c>
      <c r="L84" s="137">
        <v>2047</v>
      </c>
      <c r="P84" s="7" t="s">
        <v>80</v>
      </c>
      <c r="Q84" s="7" t="s">
        <v>80</v>
      </c>
      <c r="R84" s="7" t="s">
        <v>80</v>
      </c>
      <c r="S84" s="7" t="s">
        <v>80</v>
      </c>
      <c r="T84" s="138">
        <v>0</v>
      </c>
      <c r="U84" s="7">
        <v>872</v>
      </c>
      <c r="V84" s="7">
        <v>0</v>
      </c>
      <c r="W84" s="7" t="s">
        <v>80</v>
      </c>
      <c r="X84" s="7" t="s">
        <v>80</v>
      </c>
      <c r="Y84" s="7" t="s">
        <v>80</v>
      </c>
      <c r="Z84" s="7" t="s">
        <v>80</v>
      </c>
      <c r="AA84" s="7" t="s">
        <v>80</v>
      </c>
      <c r="AB84" s="7">
        <v>-30.9181086104463</v>
      </c>
      <c r="AC84" s="29">
        <v>19.441043457444799</v>
      </c>
    </row>
    <row r="85" spans="1:29" hidden="1" x14ac:dyDescent="0.25">
      <c r="A85" s="21" t="s">
        <v>13</v>
      </c>
      <c r="B85" s="36" t="s">
        <v>177</v>
      </c>
      <c r="C85" s="37" t="s">
        <v>178</v>
      </c>
      <c r="D85" s="37" t="s">
        <v>146</v>
      </c>
      <c r="E85" s="22" t="s">
        <v>147</v>
      </c>
      <c r="F85" s="22" t="s">
        <v>78</v>
      </c>
      <c r="G85" s="22" t="s">
        <v>615</v>
      </c>
      <c r="H85" s="22">
        <v>27.94</v>
      </c>
      <c r="I85" s="22" t="s">
        <v>80</v>
      </c>
      <c r="J85" s="22" t="s">
        <v>80</v>
      </c>
      <c r="K85" s="22" t="s">
        <v>80</v>
      </c>
      <c r="L85" s="139">
        <f>L84</f>
        <v>2047</v>
      </c>
      <c r="M85" s="22"/>
      <c r="N85" s="22"/>
      <c r="O85" s="22"/>
      <c r="P85" s="22" t="s">
        <v>80</v>
      </c>
      <c r="Q85" s="22" t="s">
        <v>80</v>
      </c>
      <c r="R85" s="22" t="s">
        <v>80</v>
      </c>
      <c r="S85" s="22" t="s">
        <v>80</v>
      </c>
      <c r="T85" s="140">
        <v>0</v>
      </c>
      <c r="U85" s="22">
        <v>3649</v>
      </c>
      <c r="V85" s="22">
        <v>0</v>
      </c>
      <c r="W85" s="22" t="s">
        <v>80</v>
      </c>
      <c r="X85" s="22" t="s">
        <v>80</v>
      </c>
      <c r="Y85" s="22" t="s">
        <v>80</v>
      </c>
      <c r="Z85" s="22" t="s">
        <v>80</v>
      </c>
      <c r="AA85" s="22" t="s">
        <v>80</v>
      </c>
      <c r="AB85" s="22">
        <v>-23.369401009844399</v>
      </c>
      <c r="AC85" s="24">
        <v>29.321799172554801</v>
      </c>
    </row>
    <row r="86" spans="1:29" hidden="1" x14ac:dyDescent="0.25">
      <c r="A86" s="21" t="s">
        <v>13</v>
      </c>
      <c r="B86" s="36" t="s">
        <v>210</v>
      </c>
      <c r="C86" s="37" t="s">
        <v>652</v>
      </c>
      <c r="D86" s="37" t="s">
        <v>201</v>
      </c>
      <c r="E86" s="7" t="s">
        <v>147</v>
      </c>
      <c r="F86" s="7" t="s">
        <v>78</v>
      </c>
      <c r="G86" s="7" t="s">
        <v>615</v>
      </c>
      <c r="H86" s="7">
        <v>60</v>
      </c>
      <c r="I86" s="7" t="s">
        <v>80</v>
      </c>
      <c r="J86" s="7" t="s">
        <v>80</v>
      </c>
      <c r="K86" s="7" t="s">
        <v>80</v>
      </c>
      <c r="L86" s="137">
        <v>2043</v>
      </c>
      <c r="P86" s="7" t="s">
        <v>80</v>
      </c>
      <c r="Q86" s="7" t="s">
        <v>80</v>
      </c>
      <c r="R86" s="7" t="s">
        <v>80</v>
      </c>
      <c r="S86" s="7" t="s">
        <v>80</v>
      </c>
      <c r="T86" s="138">
        <v>0</v>
      </c>
      <c r="U86" s="7">
        <v>1165</v>
      </c>
      <c r="V86" s="7">
        <v>0</v>
      </c>
      <c r="W86" s="7" t="s">
        <v>80</v>
      </c>
      <c r="X86" s="7" t="s">
        <v>80</v>
      </c>
      <c r="Y86" s="7" t="s">
        <v>80</v>
      </c>
      <c r="Z86" s="7" t="s">
        <v>80</v>
      </c>
      <c r="AA86" s="7" t="s">
        <v>80</v>
      </c>
      <c r="AB86" s="7">
        <v>-23.671938338207902</v>
      </c>
      <c r="AC86" s="29">
        <v>27.635734905913498</v>
      </c>
    </row>
    <row r="87" spans="1:29" hidden="1" x14ac:dyDescent="0.25">
      <c r="A87" s="21" t="s">
        <v>13</v>
      </c>
      <c r="B87" s="36" t="s">
        <v>324</v>
      </c>
      <c r="C87" s="37" t="s">
        <v>653</v>
      </c>
      <c r="D87" s="37" t="s">
        <v>214</v>
      </c>
      <c r="E87" s="7" t="s">
        <v>278</v>
      </c>
      <c r="F87" s="7" t="s">
        <v>78</v>
      </c>
      <c r="G87" s="7" t="s">
        <v>615</v>
      </c>
      <c r="H87" s="7">
        <v>31.9</v>
      </c>
      <c r="I87" s="7" t="s">
        <v>80</v>
      </c>
      <c r="J87" s="7" t="s">
        <v>80</v>
      </c>
      <c r="K87" s="137">
        <f>L87-20</f>
        <v>2021</v>
      </c>
      <c r="L87" s="137">
        <v>2041</v>
      </c>
      <c r="P87" s="7" t="s">
        <v>80</v>
      </c>
      <c r="Q87" s="7" t="s">
        <v>80</v>
      </c>
      <c r="R87" s="7" t="s">
        <v>80</v>
      </c>
      <c r="S87" s="7" t="s">
        <v>80</v>
      </c>
      <c r="T87" s="138">
        <v>0</v>
      </c>
      <c r="U87" s="7">
        <v>687</v>
      </c>
      <c r="V87" s="7">
        <v>0</v>
      </c>
      <c r="W87" s="7" t="s">
        <v>80</v>
      </c>
      <c r="X87" s="7" t="s">
        <v>80</v>
      </c>
      <c r="Y87" s="7" t="s">
        <v>80</v>
      </c>
      <c r="Z87" s="7" t="s">
        <v>80</v>
      </c>
      <c r="AA87" s="7" t="s">
        <v>80</v>
      </c>
      <c r="AB87" s="7">
        <v>-34.024677964817201</v>
      </c>
      <c r="AC87" s="29">
        <v>20.431854895634601</v>
      </c>
    </row>
    <row r="88" spans="1:29" hidden="1" x14ac:dyDescent="0.25">
      <c r="A88" s="21" t="s">
        <v>13</v>
      </c>
      <c r="B88" s="36" t="s">
        <v>326</v>
      </c>
      <c r="C88" s="37" t="s">
        <v>327</v>
      </c>
      <c r="D88" s="37" t="s">
        <v>214</v>
      </c>
      <c r="E88" s="22" t="s">
        <v>278</v>
      </c>
      <c r="F88" s="22" t="s">
        <v>78</v>
      </c>
      <c r="G88" s="22" t="s">
        <v>615</v>
      </c>
      <c r="H88" s="22">
        <v>135.93</v>
      </c>
      <c r="I88" s="22" t="s">
        <v>80</v>
      </c>
      <c r="J88" s="22" t="s">
        <v>80</v>
      </c>
      <c r="K88" s="137">
        <f>L88-20</f>
        <v>2021</v>
      </c>
      <c r="L88" s="139">
        <v>2041</v>
      </c>
      <c r="M88" s="22"/>
      <c r="N88" s="22"/>
      <c r="O88" s="22"/>
      <c r="P88" s="22" t="s">
        <v>80</v>
      </c>
      <c r="Q88" s="22" t="s">
        <v>80</v>
      </c>
      <c r="R88" s="22" t="s">
        <v>80</v>
      </c>
      <c r="S88" s="22" t="s">
        <v>80</v>
      </c>
      <c r="T88" s="140">
        <v>0</v>
      </c>
      <c r="U88" s="22">
        <v>687</v>
      </c>
      <c r="V88" s="22">
        <v>0</v>
      </c>
      <c r="W88" s="22" t="s">
        <v>80</v>
      </c>
      <c r="X88" s="22" t="s">
        <v>80</v>
      </c>
      <c r="Y88" s="22" t="s">
        <v>80</v>
      </c>
      <c r="Z88" s="22" t="s">
        <v>80</v>
      </c>
      <c r="AA88" s="22" t="s">
        <v>80</v>
      </c>
      <c r="AB88" s="22">
        <v>-29.964699122395899</v>
      </c>
      <c r="AC88" s="24">
        <v>22.339438357413599</v>
      </c>
    </row>
    <row r="89" spans="1:29" hidden="1" x14ac:dyDescent="0.25">
      <c r="A89" s="21" t="s">
        <v>13</v>
      </c>
      <c r="B89" s="36" t="s">
        <v>328</v>
      </c>
      <c r="C89" s="37" t="s">
        <v>654</v>
      </c>
      <c r="D89" s="37" t="s">
        <v>214</v>
      </c>
      <c r="E89" s="7" t="s">
        <v>278</v>
      </c>
      <c r="F89" s="7" t="s">
        <v>78</v>
      </c>
      <c r="G89" s="7" t="s">
        <v>615</v>
      </c>
      <c r="H89" s="7">
        <v>117.72</v>
      </c>
      <c r="I89" s="7" t="s">
        <v>80</v>
      </c>
      <c r="J89" s="7" t="s">
        <v>80</v>
      </c>
      <c r="K89" s="137">
        <f>L89-20</f>
        <v>2021</v>
      </c>
      <c r="L89" s="137">
        <v>2041</v>
      </c>
      <c r="P89" s="7" t="s">
        <v>80</v>
      </c>
      <c r="Q89" s="7" t="s">
        <v>80</v>
      </c>
      <c r="R89" s="7" t="s">
        <v>80</v>
      </c>
      <c r="S89" s="7" t="s">
        <v>80</v>
      </c>
      <c r="T89" s="138">
        <v>0</v>
      </c>
      <c r="U89" s="7">
        <v>687</v>
      </c>
      <c r="V89" s="7">
        <v>0</v>
      </c>
      <c r="W89" s="7" t="s">
        <v>80</v>
      </c>
      <c r="X89" s="7" t="s">
        <v>80</v>
      </c>
      <c r="Y89" s="7" t="s">
        <v>80</v>
      </c>
      <c r="Z89" s="7" t="s">
        <v>80</v>
      </c>
      <c r="AA89" s="7" t="s">
        <v>80</v>
      </c>
      <c r="AB89" s="7">
        <v>-32.746063646340197</v>
      </c>
      <c r="AC89" s="29">
        <v>25.807017154113002</v>
      </c>
    </row>
    <row r="90" spans="1:29" hidden="1" x14ac:dyDescent="0.25">
      <c r="A90" s="21" t="s">
        <v>13</v>
      </c>
      <c r="B90" s="36" t="s">
        <v>330</v>
      </c>
      <c r="C90" s="37" t="s">
        <v>331</v>
      </c>
      <c r="D90" s="37" t="s">
        <v>214</v>
      </c>
      <c r="E90" s="22" t="s">
        <v>278</v>
      </c>
      <c r="F90" s="22" t="s">
        <v>78</v>
      </c>
      <c r="G90" s="22" t="s">
        <v>615</v>
      </c>
      <c r="H90" s="22">
        <v>136.69999999999999</v>
      </c>
      <c r="I90" s="22" t="s">
        <v>80</v>
      </c>
      <c r="J90" s="22" t="s">
        <v>80</v>
      </c>
      <c r="K90" s="137">
        <f>L90-20</f>
        <v>2021</v>
      </c>
      <c r="L90" s="139">
        <v>2041</v>
      </c>
      <c r="M90" s="22"/>
      <c r="N90" s="22"/>
      <c r="O90" s="22"/>
      <c r="P90" s="22" t="s">
        <v>80</v>
      </c>
      <c r="Q90" s="22" t="s">
        <v>80</v>
      </c>
      <c r="R90" s="22" t="s">
        <v>80</v>
      </c>
      <c r="S90" s="22" t="s">
        <v>80</v>
      </c>
      <c r="T90" s="140">
        <v>0</v>
      </c>
      <c r="U90" s="22">
        <v>687</v>
      </c>
      <c r="V90" s="22">
        <v>0</v>
      </c>
      <c r="W90" s="22" t="s">
        <v>80</v>
      </c>
      <c r="X90" s="22" t="s">
        <v>80</v>
      </c>
      <c r="Y90" s="22" t="s">
        <v>80</v>
      </c>
      <c r="Z90" s="22" t="s">
        <v>80</v>
      </c>
      <c r="AA90" s="22" t="s">
        <v>80</v>
      </c>
      <c r="AB90" s="22">
        <v>-29.665695734220598</v>
      </c>
      <c r="AC90" s="24">
        <v>17.8877643635381</v>
      </c>
    </row>
    <row r="91" spans="1:29" hidden="1" x14ac:dyDescent="0.25">
      <c r="A91" s="21" t="s">
        <v>13</v>
      </c>
      <c r="B91" s="36" t="s">
        <v>179</v>
      </c>
      <c r="C91" s="37" t="s">
        <v>180</v>
      </c>
      <c r="D91" s="37" t="s">
        <v>146</v>
      </c>
      <c r="E91" s="7" t="s">
        <v>147</v>
      </c>
      <c r="F91" s="7" t="s">
        <v>78</v>
      </c>
      <c r="G91" s="7" t="s">
        <v>615</v>
      </c>
      <c r="H91" s="7">
        <v>36</v>
      </c>
      <c r="I91" s="7" t="s">
        <v>80</v>
      </c>
      <c r="J91" s="7" t="s">
        <v>80</v>
      </c>
      <c r="K91" s="7" t="s">
        <v>80</v>
      </c>
      <c r="L91" s="137">
        <f>L90</f>
        <v>2041</v>
      </c>
      <c r="P91" s="7" t="s">
        <v>80</v>
      </c>
      <c r="Q91" s="7" t="s">
        <v>80</v>
      </c>
      <c r="R91" s="7" t="s">
        <v>80</v>
      </c>
      <c r="S91" s="7" t="s">
        <v>80</v>
      </c>
      <c r="T91" s="138">
        <v>0</v>
      </c>
      <c r="U91" s="7">
        <v>3649</v>
      </c>
      <c r="V91" s="7">
        <v>0</v>
      </c>
      <c r="W91" s="7" t="s">
        <v>80</v>
      </c>
      <c r="X91" s="7" t="s">
        <v>80</v>
      </c>
      <c r="Y91" s="7" t="s">
        <v>80</v>
      </c>
      <c r="Z91" s="7" t="s">
        <v>80</v>
      </c>
      <c r="AA91" s="7" t="s">
        <v>80</v>
      </c>
      <c r="AB91" s="7">
        <v>-33.339429270601997</v>
      </c>
      <c r="AC91" s="29">
        <v>20.029258108133099</v>
      </c>
    </row>
    <row r="92" spans="1:29" hidden="1" x14ac:dyDescent="0.25">
      <c r="A92" s="21" t="s">
        <v>13</v>
      </c>
      <c r="B92" s="36" t="s">
        <v>401</v>
      </c>
      <c r="C92" s="37" t="s">
        <v>402</v>
      </c>
      <c r="D92" s="37" t="s">
        <v>128</v>
      </c>
      <c r="E92" s="22" t="s">
        <v>119</v>
      </c>
      <c r="F92" s="22" t="s">
        <v>78</v>
      </c>
      <c r="G92" s="22" t="s">
        <v>615</v>
      </c>
      <c r="H92" s="22">
        <v>3.8</v>
      </c>
      <c r="I92" s="22" t="s">
        <v>80</v>
      </c>
      <c r="J92" s="22" t="s">
        <v>80</v>
      </c>
      <c r="K92" s="22" t="s">
        <v>80</v>
      </c>
      <c r="L92" s="139" t="s">
        <v>96</v>
      </c>
      <c r="M92" s="22"/>
      <c r="N92" s="22"/>
      <c r="O92" s="22"/>
      <c r="P92" s="22" t="s">
        <v>80</v>
      </c>
      <c r="Q92" s="22" t="s">
        <v>80</v>
      </c>
      <c r="R92" s="22" t="s">
        <v>80</v>
      </c>
      <c r="S92" s="22" t="s">
        <v>80</v>
      </c>
      <c r="T92" s="140">
        <v>0</v>
      </c>
      <c r="U92" s="22">
        <v>1240</v>
      </c>
      <c r="V92" s="22">
        <v>0</v>
      </c>
      <c r="W92" s="22" t="s">
        <v>80</v>
      </c>
      <c r="X92" s="22" t="s">
        <v>80</v>
      </c>
      <c r="Y92" s="22" t="s">
        <v>80</v>
      </c>
      <c r="Z92" s="22" t="s">
        <v>80</v>
      </c>
      <c r="AA92" s="22" t="s">
        <v>80</v>
      </c>
      <c r="AB92" s="22">
        <v>-28.242503069651601</v>
      </c>
      <c r="AC92" s="24">
        <v>28.307683283941302</v>
      </c>
    </row>
    <row r="93" spans="1:29" hidden="1" x14ac:dyDescent="0.25">
      <c r="A93" s="21" t="s">
        <v>13</v>
      </c>
      <c r="B93" s="36" t="s">
        <v>655</v>
      </c>
      <c r="C93" s="37" t="s">
        <v>197</v>
      </c>
      <c r="D93" s="37" t="s">
        <v>184</v>
      </c>
      <c r="E93" s="22" t="s">
        <v>147</v>
      </c>
      <c r="F93" s="22" t="s">
        <v>78</v>
      </c>
      <c r="G93" s="22" t="s">
        <v>615</v>
      </c>
      <c r="H93" s="22">
        <v>8.9</v>
      </c>
      <c r="I93" s="22" t="s">
        <v>80</v>
      </c>
      <c r="J93" s="22" t="s">
        <v>80</v>
      </c>
      <c r="K93" s="22" t="s">
        <v>80</v>
      </c>
      <c r="L93" s="139">
        <v>2042</v>
      </c>
      <c r="M93" s="22"/>
      <c r="N93" s="22"/>
      <c r="O93" s="22"/>
      <c r="P93" s="22" t="s">
        <v>80</v>
      </c>
      <c r="Q93" s="22" t="s">
        <v>80</v>
      </c>
      <c r="R93" s="22" t="s">
        <v>80</v>
      </c>
      <c r="S93" s="22" t="s">
        <v>80</v>
      </c>
      <c r="T93" s="140">
        <v>0</v>
      </c>
      <c r="U93" s="22">
        <v>2176</v>
      </c>
      <c r="V93" s="22">
        <v>0</v>
      </c>
      <c r="W93" s="22" t="s">
        <v>80</v>
      </c>
      <c r="X93" s="22" t="s">
        <v>80</v>
      </c>
      <c r="Y93" s="22" t="s">
        <v>80</v>
      </c>
      <c r="Z93" s="22" t="s">
        <v>80</v>
      </c>
      <c r="AA93" s="22" t="s">
        <v>80</v>
      </c>
      <c r="AB93" s="22">
        <v>-28.414926727986401</v>
      </c>
      <c r="AC93" s="24">
        <v>21.221905297254199</v>
      </c>
    </row>
    <row r="94" spans="1:29" hidden="1" x14ac:dyDescent="0.25">
      <c r="A94" s="21" t="s">
        <v>13</v>
      </c>
      <c r="B94" s="36" t="s">
        <v>410</v>
      </c>
      <c r="C94" s="37" t="s">
        <v>411</v>
      </c>
      <c r="D94" s="37" t="s">
        <v>128</v>
      </c>
      <c r="E94" s="22" t="s">
        <v>422</v>
      </c>
      <c r="F94" s="22" t="s">
        <v>78</v>
      </c>
      <c r="G94" s="22" t="s">
        <v>615</v>
      </c>
      <c r="H94" s="22">
        <v>25</v>
      </c>
      <c r="I94" s="22" t="s">
        <v>80</v>
      </c>
      <c r="J94" s="22">
        <v>32</v>
      </c>
      <c r="K94" s="22" t="s">
        <v>80</v>
      </c>
      <c r="L94" s="139" t="s">
        <v>96</v>
      </c>
      <c r="M94" s="22"/>
      <c r="N94" s="22"/>
      <c r="O94" s="22"/>
      <c r="P94" s="22" t="s">
        <v>80</v>
      </c>
      <c r="Q94" s="22">
        <v>1650</v>
      </c>
      <c r="R94" s="22" t="s">
        <v>80</v>
      </c>
      <c r="S94" s="22" t="s">
        <v>80</v>
      </c>
      <c r="T94" s="140">
        <v>0</v>
      </c>
      <c r="U94" s="22">
        <v>1500</v>
      </c>
      <c r="V94" s="22">
        <v>0</v>
      </c>
      <c r="W94" s="22" t="s">
        <v>80</v>
      </c>
      <c r="X94" s="22">
        <v>6</v>
      </c>
      <c r="Y94" s="22">
        <v>4</v>
      </c>
      <c r="Z94" s="22"/>
      <c r="AA94" s="22"/>
      <c r="AB94" s="22">
        <v>-25.480898365898501</v>
      </c>
      <c r="AC94" s="24">
        <v>30.974304836468701</v>
      </c>
    </row>
    <row r="95" spans="1:29" hidden="1" x14ac:dyDescent="0.25">
      <c r="A95" s="21" t="s">
        <v>13</v>
      </c>
      <c r="B95" s="36" t="s">
        <v>334</v>
      </c>
      <c r="C95" s="37" t="s">
        <v>335</v>
      </c>
      <c r="D95" s="37" t="s">
        <v>214</v>
      </c>
      <c r="E95" s="7" t="s">
        <v>278</v>
      </c>
      <c r="F95" s="7" t="s">
        <v>78</v>
      </c>
      <c r="G95" s="7" t="s">
        <v>615</v>
      </c>
      <c r="H95" s="7">
        <v>138.9</v>
      </c>
      <c r="I95" s="7" t="s">
        <v>80</v>
      </c>
      <c r="J95" s="7" t="s">
        <v>80</v>
      </c>
      <c r="K95" s="137">
        <f>L95-20</f>
        <v>2021</v>
      </c>
      <c r="L95" s="137">
        <v>2041</v>
      </c>
      <c r="P95" s="7" t="s">
        <v>80</v>
      </c>
      <c r="Q95" s="7" t="s">
        <v>80</v>
      </c>
      <c r="R95" s="7" t="s">
        <v>80</v>
      </c>
      <c r="S95" s="7" t="s">
        <v>80</v>
      </c>
      <c r="T95" s="138">
        <v>0</v>
      </c>
      <c r="U95" s="7">
        <v>687</v>
      </c>
      <c r="V95" s="7">
        <v>0</v>
      </c>
      <c r="W95" s="7" t="s">
        <v>80</v>
      </c>
      <c r="X95" s="7" t="s">
        <v>80</v>
      </c>
      <c r="Y95" s="7" t="s">
        <v>80</v>
      </c>
      <c r="Z95" s="7" t="s">
        <v>80</v>
      </c>
      <c r="AA95" s="7" t="s">
        <v>80</v>
      </c>
      <c r="AB95" s="7">
        <v>-32.746063646340197</v>
      </c>
      <c r="AC95" s="29">
        <v>25.807017154113002</v>
      </c>
    </row>
    <row r="96" spans="1:29" hidden="1" x14ac:dyDescent="0.25">
      <c r="A96" s="21" t="s">
        <v>13</v>
      </c>
      <c r="B96" s="36" t="s">
        <v>336</v>
      </c>
      <c r="C96" s="37" t="s">
        <v>656</v>
      </c>
      <c r="D96" s="37" t="s">
        <v>214</v>
      </c>
      <c r="E96" s="22" t="s">
        <v>278</v>
      </c>
      <c r="F96" s="22" t="s">
        <v>78</v>
      </c>
      <c r="G96" s="22" t="s">
        <v>615</v>
      </c>
      <c r="H96" s="22">
        <v>140</v>
      </c>
      <c r="I96" s="22" t="s">
        <v>80</v>
      </c>
      <c r="J96" s="22" t="s">
        <v>80</v>
      </c>
      <c r="K96" s="137">
        <f>L96-20</f>
        <v>2021</v>
      </c>
      <c r="L96" s="139">
        <v>2041</v>
      </c>
      <c r="M96" s="22"/>
      <c r="N96" s="22"/>
      <c r="O96" s="22"/>
      <c r="P96" s="22" t="s">
        <v>80</v>
      </c>
      <c r="Q96" s="22" t="s">
        <v>80</v>
      </c>
      <c r="R96" s="22" t="s">
        <v>80</v>
      </c>
      <c r="S96" s="22" t="s">
        <v>80</v>
      </c>
      <c r="T96" s="140">
        <v>0</v>
      </c>
      <c r="U96" s="22">
        <v>687</v>
      </c>
      <c r="V96" s="22">
        <v>0</v>
      </c>
      <c r="W96" s="22" t="s">
        <v>80</v>
      </c>
      <c r="X96" s="22" t="s">
        <v>80</v>
      </c>
      <c r="Y96" s="22" t="s">
        <v>80</v>
      </c>
      <c r="Z96" s="22" t="s">
        <v>80</v>
      </c>
      <c r="AA96" s="22" t="s">
        <v>80</v>
      </c>
      <c r="AB96" s="22">
        <v>-34.001606610332303</v>
      </c>
      <c r="AC96" s="24">
        <v>24.7416286318375</v>
      </c>
    </row>
    <row r="97" spans="1:29" hidden="1" x14ac:dyDescent="0.25">
      <c r="A97" s="21" t="s">
        <v>13</v>
      </c>
      <c r="B97" s="36" t="s">
        <v>338</v>
      </c>
      <c r="C97" s="37" t="s">
        <v>657</v>
      </c>
      <c r="D97" s="37" t="s">
        <v>214</v>
      </c>
      <c r="E97" s="7" t="s">
        <v>278</v>
      </c>
      <c r="F97" s="7" t="s">
        <v>78</v>
      </c>
      <c r="G97" s="7" t="s">
        <v>615</v>
      </c>
      <c r="H97" s="7">
        <v>107.76</v>
      </c>
      <c r="I97" s="7" t="s">
        <v>80</v>
      </c>
      <c r="J97" s="7" t="s">
        <v>80</v>
      </c>
      <c r="K97" s="137">
        <f>L97-20</f>
        <v>2021</v>
      </c>
      <c r="L97" s="137">
        <v>2041</v>
      </c>
      <c r="P97" s="7" t="s">
        <v>80</v>
      </c>
      <c r="Q97" s="7" t="s">
        <v>80</v>
      </c>
      <c r="R97" s="7" t="s">
        <v>80</v>
      </c>
      <c r="S97" s="7" t="s">
        <v>80</v>
      </c>
      <c r="T97" s="138">
        <v>0</v>
      </c>
      <c r="U97" s="7">
        <v>687</v>
      </c>
      <c r="V97" s="7">
        <v>0</v>
      </c>
      <c r="W97" s="7" t="s">
        <v>80</v>
      </c>
      <c r="X97" s="7" t="s">
        <v>80</v>
      </c>
      <c r="Y97" s="7" t="s">
        <v>80</v>
      </c>
      <c r="Z97" s="7" t="s">
        <v>80</v>
      </c>
      <c r="AA97" s="7" t="s">
        <v>80</v>
      </c>
      <c r="AB97" s="7">
        <v>-33.339429270601997</v>
      </c>
      <c r="AC97" s="29">
        <v>20.029258108133099</v>
      </c>
    </row>
    <row r="98" spans="1:29" hidden="1" x14ac:dyDescent="0.25">
      <c r="A98" s="21" t="s">
        <v>13</v>
      </c>
      <c r="B98" s="36" t="s">
        <v>340</v>
      </c>
      <c r="C98" s="37" t="s">
        <v>341</v>
      </c>
      <c r="D98" s="37" t="s">
        <v>214</v>
      </c>
      <c r="E98" s="22" t="s">
        <v>278</v>
      </c>
      <c r="F98" s="22" t="s">
        <v>78</v>
      </c>
      <c r="G98" s="22" t="s">
        <v>615</v>
      </c>
      <c r="H98" s="22">
        <v>140</v>
      </c>
      <c r="I98" s="22" t="s">
        <v>80</v>
      </c>
      <c r="J98" s="22" t="s">
        <v>80</v>
      </c>
      <c r="K98" s="137">
        <f>L98-20</f>
        <v>2021</v>
      </c>
      <c r="L98" s="139">
        <v>2041</v>
      </c>
      <c r="M98" s="22"/>
      <c r="N98" s="22"/>
      <c r="O98" s="22"/>
      <c r="P98" s="22" t="s">
        <v>80</v>
      </c>
      <c r="Q98" s="22" t="s">
        <v>80</v>
      </c>
      <c r="R98" s="22" t="s">
        <v>80</v>
      </c>
      <c r="S98" s="22" t="s">
        <v>80</v>
      </c>
      <c r="T98" s="140">
        <v>0</v>
      </c>
      <c r="U98" s="22">
        <v>687</v>
      </c>
      <c r="V98" s="22">
        <v>0</v>
      </c>
      <c r="W98" s="22" t="s">
        <v>80</v>
      </c>
      <c r="X98" s="22" t="s">
        <v>80</v>
      </c>
      <c r="Y98" s="22" t="s">
        <v>80</v>
      </c>
      <c r="Z98" s="22" t="s">
        <v>80</v>
      </c>
      <c r="AA98" s="22" t="s">
        <v>80</v>
      </c>
      <c r="AB98" s="22">
        <v>-32.409451743369402</v>
      </c>
      <c r="AC98" s="24">
        <v>20.669836490486698</v>
      </c>
    </row>
    <row r="99" spans="1:29" hidden="1" x14ac:dyDescent="0.25">
      <c r="A99" s="21" t="s">
        <v>13</v>
      </c>
      <c r="B99" s="36" t="s">
        <v>658</v>
      </c>
      <c r="C99" s="37" t="s">
        <v>198</v>
      </c>
      <c r="D99" s="37" t="s">
        <v>184</v>
      </c>
      <c r="E99" s="7" t="s">
        <v>147</v>
      </c>
      <c r="F99" s="7" t="s">
        <v>78</v>
      </c>
      <c r="G99" s="7" t="s">
        <v>615</v>
      </c>
      <c r="H99" s="7">
        <v>8.8000000000000007</v>
      </c>
      <c r="I99" s="7" t="s">
        <v>80</v>
      </c>
      <c r="J99" s="7" t="s">
        <v>80</v>
      </c>
      <c r="K99" s="7" t="s">
        <v>80</v>
      </c>
      <c r="L99" s="137">
        <v>2042</v>
      </c>
      <c r="P99" s="7" t="s">
        <v>80</v>
      </c>
      <c r="Q99" s="7" t="s">
        <v>80</v>
      </c>
      <c r="R99" s="7" t="s">
        <v>80</v>
      </c>
      <c r="S99" s="7" t="s">
        <v>80</v>
      </c>
      <c r="T99" s="138">
        <v>0</v>
      </c>
      <c r="U99" s="7">
        <v>2176</v>
      </c>
      <c r="V99" s="7">
        <v>0</v>
      </c>
      <c r="W99" s="7" t="s">
        <v>80</v>
      </c>
      <c r="X99" s="7" t="s">
        <v>80</v>
      </c>
      <c r="Y99" s="7" t="s">
        <v>80</v>
      </c>
      <c r="Z99" s="7" t="s">
        <v>80</v>
      </c>
      <c r="AA99" s="7" t="s">
        <v>80</v>
      </c>
      <c r="AB99" s="7">
        <v>-31.655637330294599</v>
      </c>
      <c r="AC99" s="29">
        <v>18.516148401131201</v>
      </c>
    </row>
    <row r="100" spans="1:29" hidden="1" x14ac:dyDescent="0.25">
      <c r="A100" s="21" t="s">
        <v>13</v>
      </c>
      <c r="B100" s="36" t="s">
        <v>342</v>
      </c>
      <c r="C100" s="37" t="s">
        <v>343</v>
      </c>
      <c r="D100" s="37" t="s">
        <v>214</v>
      </c>
      <c r="E100" s="22" t="s">
        <v>278</v>
      </c>
      <c r="F100" s="22" t="s">
        <v>78</v>
      </c>
      <c r="G100" s="22" t="s">
        <v>647</v>
      </c>
      <c r="H100" s="22">
        <v>139.4</v>
      </c>
      <c r="I100" s="22" t="s">
        <v>80</v>
      </c>
      <c r="J100" s="22" t="s">
        <v>80</v>
      </c>
      <c r="K100" s="137">
        <f>L100-20</f>
        <v>2022</v>
      </c>
      <c r="L100" s="139">
        <v>2042</v>
      </c>
      <c r="M100" s="22"/>
      <c r="N100" s="22"/>
      <c r="O100" s="22"/>
      <c r="P100" s="22" t="s">
        <v>80</v>
      </c>
      <c r="Q100" s="22" t="s">
        <v>80</v>
      </c>
      <c r="R100" s="22" t="s">
        <v>80</v>
      </c>
      <c r="S100" s="22" t="s">
        <v>80</v>
      </c>
      <c r="T100" s="140">
        <v>0</v>
      </c>
      <c r="U100" s="22">
        <v>687</v>
      </c>
      <c r="V100" s="22">
        <v>0</v>
      </c>
      <c r="W100" s="22" t="s">
        <v>80</v>
      </c>
      <c r="X100" s="22" t="s">
        <v>80</v>
      </c>
      <c r="Y100" s="22" t="s">
        <v>80</v>
      </c>
      <c r="Z100" s="22" t="s">
        <v>80</v>
      </c>
      <c r="AA100" s="22" t="s">
        <v>80</v>
      </c>
      <c r="AB100" s="22">
        <v>-32.409451743369402</v>
      </c>
      <c r="AC100" s="24">
        <v>20.669836490486698</v>
      </c>
    </row>
    <row r="101" spans="1:29" hidden="1" x14ac:dyDescent="0.25">
      <c r="A101" s="21" t="s">
        <v>13</v>
      </c>
      <c r="B101" s="36" t="s">
        <v>232</v>
      </c>
      <c r="C101" s="37" t="s">
        <v>233</v>
      </c>
      <c r="D101" s="37" t="s">
        <v>214</v>
      </c>
      <c r="E101" s="7" t="s">
        <v>147</v>
      </c>
      <c r="F101" s="7" t="s">
        <v>78</v>
      </c>
      <c r="G101" s="7" t="s">
        <v>615</v>
      </c>
      <c r="H101" s="7">
        <v>75</v>
      </c>
      <c r="I101" s="7" t="s">
        <v>80</v>
      </c>
      <c r="J101" s="7" t="s">
        <v>80</v>
      </c>
      <c r="K101" s="7" t="s">
        <v>80</v>
      </c>
      <c r="L101" s="137">
        <v>2046</v>
      </c>
      <c r="P101" s="7" t="s">
        <v>80</v>
      </c>
      <c r="Q101" s="7" t="s">
        <v>80</v>
      </c>
      <c r="R101" s="7" t="s">
        <v>80</v>
      </c>
      <c r="S101" s="7" t="s">
        <v>80</v>
      </c>
      <c r="T101" s="138">
        <v>0</v>
      </c>
      <c r="U101" s="7">
        <v>872</v>
      </c>
      <c r="V101" s="7">
        <v>0</v>
      </c>
      <c r="W101" s="7" t="s">
        <v>80</v>
      </c>
      <c r="X101" s="7" t="s">
        <v>80</v>
      </c>
      <c r="Y101" s="7" t="s">
        <v>80</v>
      </c>
      <c r="Z101" s="7" t="s">
        <v>80</v>
      </c>
      <c r="AA101" s="7" t="s">
        <v>80</v>
      </c>
      <c r="AB101" s="7">
        <v>-26.938164884411599</v>
      </c>
      <c r="AC101" s="29">
        <v>24.7048545534144</v>
      </c>
    </row>
    <row r="102" spans="1:29" hidden="1" x14ac:dyDescent="0.25">
      <c r="A102" s="21" t="s">
        <v>13</v>
      </c>
      <c r="B102" s="36" t="s">
        <v>332</v>
      </c>
      <c r="C102" s="37" t="s">
        <v>659</v>
      </c>
      <c r="D102" s="37" t="s">
        <v>214</v>
      </c>
      <c r="E102" s="22" t="s">
        <v>278</v>
      </c>
      <c r="F102" s="22" t="s">
        <v>78</v>
      </c>
      <c r="G102" s="22" t="s">
        <v>615</v>
      </c>
      <c r="H102" s="22">
        <v>139.80000000000001</v>
      </c>
      <c r="I102" s="22" t="s">
        <v>80</v>
      </c>
      <c r="J102" s="22" t="s">
        <v>80</v>
      </c>
      <c r="K102" s="137">
        <f>L102-20</f>
        <v>2026</v>
      </c>
      <c r="L102" s="139">
        <v>2046</v>
      </c>
      <c r="M102" s="22"/>
      <c r="N102" s="22"/>
      <c r="O102" s="22"/>
      <c r="P102" s="22" t="s">
        <v>80</v>
      </c>
      <c r="Q102" s="22" t="s">
        <v>80</v>
      </c>
      <c r="R102" s="22" t="s">
        <v>80</v>
      </c>
      <c r="S102" s="22" t="s">
        <v>80</v>
      </c>
      <c r="T102" s="140">
        <v>0</v>
      </c>
      <c r="U102" s="22">
        <v>687</v>
      </c>
      <c r="V102" s="22">
        <v>0</v>
      </c>
      <c r="W102" s="22" t="s">
        <v>80</v>
      </c>
      <c r="X102" s="22" t="s">
        <v>80</v>
      </c>
      <c r="Y102" s="22" t="s">
        <v>80</v>
      </c>
      <c r="Z102" s="22" t="s">
        <v>80</v>
      </c>
      <c r="AA102" s="22" t="s">
        <v>80</v>
      </c>
      <c r="AB102" s="22">
        <v>-32.409451743369402</v>
      </c>
      <c r="AC102" s="24">
        <v>20.669836490486698</v>
      </c>
    </row>
    <row r="103" spans="1:29" hidden="1" x14ac:dyDescent="0.25">
      <c r="A103" s="21" t="s">
        <v>13</v>
      </c>
      <c r="B103" s="36" t="s">
        <v>181</v>
      </c>
      <c r="C103" s="37" t="s">
        <v>182</v>
      </c>
      <c r="D103" s="37" t="s">
        <v>146</v>
      </c>
      <c r="E103" s="7" t="s">
        <v>147</v>
      </c>
      <c r="F103" s="7" t="s">
        <v>78</v>
      </c>
      <c r="G103" s="7" t="s">
        <v>615</v>
      </c>
      <c r="H103" s="7">
        <v>29.68</v>
      </c>
      <c r="I103" s="7" t="s">
        <v>80</v>
      </c>
      <c r="J103" s="7" t="s">
        <v>80</v>
      </c>
      <c r="K103" s="7" t="s">
        <v>80</v>
      </c>
      <c r="L103" s="137">
        <f>L101</f>
        <v>2046</v>
      </c>
      <c r="P103" s="7" t="s">
        <v>80</v>
      </c>
      <c r="Q103" s="7" t="s">
        <v>80</v>
      </c>
      <c r="R103" s="7" t="s">
        <v>80</v>
      </c>
      <c r="S103" s="7" t="s">
        <v>80</v>
      </c>
      <c r="T103" s="138">
        <v>0</v>
      </c>
      <c r="U103" s="7">
        <v>3649</v>
      </c>
      <c r="V103" s="7">
        <v>0</v>
      </c>
      <c r="W103" s="7" t="s">
        <v>80</v>
      </c>
      <c r="X103" s="7" t="s">
        <v>80</v>
      </c>
      <c r="Y103" s="7" t="s">
        <v>80</v>
      </c>
      <c r="Z103" s="7" t="s">
        <v>80</v>
      </c>
      <c r="AA103" s="7" t="s">
        <v>80</v>
      </c>
      <c r="AB103" s="7">
        <v>-23.902344522923102</v>
      </c>
      <c r="AC103" s="29">
        <v>29.450761713535101</v>
      </c>
    </row>
    <row r="104" spans="1:29" hidden="1" x14ac:dyDescent="0.25">
      <c r="A104" s="21" t="s">
        <v>13</v>
      </c>
      <c r="B104" s="36" t="s">
        <v>344</v>
      </c>
      <c r="C104" s="37" t="s">
        <v>660</v>
      </c>
      <c r="D104" s="37" t="s">
        <v>214</v>
      </c>
      <c r="E104" s="22" t="s">
        <v>278</v>
      </c>
      <c r="F104" s="22" t="s">
        <v>78</v>
      </c>
      <c r="G104" s="22" t="s">
        <v>615</v>
      </c>
      <c r="H104" s="22">
        <v>32.700000000000003</v>
      </c>
      <c r="I104" s="22" t="s">
        <v>80</v>
      </c>
      <c r="J104" s="22" t="s">
        <v>80</v>
      </c>
      <c r="K104" s="137">
        <f>L104-20</f>
        <v>2021</v>
      </c>
      <c r="L104" s="139">
        <v>2041</v>
      </c>
      <c r="M104" s="22"/>
      <c r="N104" s="22"/>
      <c r="O104" s="22"/>
      <c r="P104" s="22" t="s">
        <v>80</v>
      </c>
      <c r="Q104" s="22" t="s">
        <v>80</v>
      </c>
      <c r="R104" s="22" t="s">
        <v>80</v>
      </c>
      <c r="S104" s="22" t="s">
        <v>80</v>
      </c>
      <c r="T104" s="140">
        <v>0</v>
      </c>
      <c r="U104" s="22">
        <v>687</v>
      </c>
      <c r="V104" s="22">
        <v>0</v>
      </c>
      <c r="W104" s="22" t="s">
        <v>80</v>
      </c>
      <c r="X104" s="22" t="s">
        <v>80</v>
      </c>
      <c r="Y104" s="22" t="s">
        <v>80</v>
      </c>
      <c r="Z104" s="22" t="s">
        <v>80</v>
      </c>
      <c r="AA104" s="22" t="s">
        <v>80</v>
      </c>
      <c r="AB104" s="22">
        <v>-33.2823970519215</v>
      </c>
      <c r="AC104" s="24">
        <v>27.429813102134101</v>
      </c>
    </row>
    <row r="105" spans="1:29" hidden="1" x14ac:dyDescent="0.25">
      <c r="A105" s="21" t="s">
        <v>13</v>
      </c>
      <c r="B105" s="36" t="s">
        <v>234</v>
      </c>
      <c r="C105" s="37" t="s">
        <v>234</v>
      </c>
      <c r="D105" s="37" t="s">
        <v>214</v>
      </c>
      <c r="E105" s="7" t="s">
        <v>147</v>
      </c>
      <c r="F105" s="7" t="s">
        <v>78</v>
      </c>
      <c r="G105" s="7" t="s">
        <v>615</v>
      </c>
      <c r="H105" s="7">
        <v>75</v>
      </c>
      <c r="I105" s="7" t="s">
        <v>80</v>
      </c>
      <c r="J105" s="7" t="s">
        <v>80</v>
      </c>
      <c r="K105" s="7" t="s">
        <v>80</v>
      </c>
      <c r="L105" s="137">
        <v>2046</v>
      </c>
      <c r="P105" s="7" t="s">
        <v>80</v>
      </c>
      <c r="Q105" s="7" t="s">
        <v>80</v>
      </c>
      <c r="R105" s="7" t="s">
        <v>80</v>
      </c>
      <c r="S105" s="7" t="s">
        <v>80</v>
      </c>
      <c r="T105" s="138">
        <v>0</v>
      </c>
      <c r="U105" s="7">
        <v>872</v>
      </c>
      <c r="V105" s="7">
        <v>0</v>
      </c>
      <c r="W105" s="7" t="s">
        <v>80</v>
      </c>
      <c r="X105" s="7" t="s">
        <v>80</v>
      </c>
      <c r="Y105" s="7" t="s">
        <v>80</v>
      </c>
      <c r="Z105" s="7" t="s">
        <v>80</v>
      </c>
      <c r="AA105" s="7" t="s">
        <v>80</v>
      </c>
      <c r="AB105" s="7">
        <v>-25.236580010742301</v>
      </c>
      <c r="AC105" s="29">
        <v>26.082419364174601</v>
      </c>
    </row>
    <row r="106" spans="1:29" x14ac:dyDescent="0.25">
      <c r="A106" s="21" t="s">
        <v>13</v>
      </c>
      <c r="B106" s="16" t="s">
        <v>127</v>
      </c>
      <c r="C106" s="53" t="s">
        <v>127</v>
      </c>
      <c r="D106" s="37" t="s">
        <v>128</v>
      </c>
      <c r="E106" s="22" t="s">
        <v>77</v>
      </c>
      <c r="F106" s="22" t="s">
        <v>78</v>
      </c>
      <c r="G106" s="22" t="s">
        <v>615</v>
      </c>
      <c r="H106" s="22">
        <v>160</v>
      </c>
      <c r="I106" s="22" t="s">
        <v>80</v>
      </c>
      <c r="J106" s="22" t="s">
        <v>80</v>
      </c>
      <c r="K106" s="22" t="s">
        <v>80</v>
      </c>
      <c r="L106" s="139">
        <v>2027</v>
      </c>
      <c r="M106" s="22"/>
      <c r="N106" s="22"/>
      <c r="O106" s="22"/>
      <c r="P106" s="22">
        <v>12.372</v>
      </c>
      <c r="Q106" s="22">
        <v>15.6</v>
      </c>
      <c r="R106" s="22">
        <v>0.5</v>
      </c>
      <c r="S106" s="22">
        <v>0.5</v>
      </c>
      <c r="T106" s="140">
        <v>0.3</v>
      </c>
      <c r="U106" s="22">
        <v>80</v>
      </c>
      <c r="V106" s="22">
        <v>0</v>
      </c>
      <c r="W106" s="22" t="s">
        <v>80</v>
      </c>
      <c r="X106" s="22" t="s">
        <v>80</v>
      </c>
      <c r="Y106" s="22" t="s">
        <v>80</v>
      </c>
      <c r="Z106" s="22" t="s">
        <v>80</v>
      </c>
      <c r="AA106" s="22" t="s">
        <v>80</v>
      </c>
      <c r="AB106" s="22">
        <v>-26.658000000000001</v>
      </c>
      <c r="AC106" s="24">
        <v>28.113800000000001</v>
      </c>
    </row>
    <row r="107" spans="1:29" x14ac:dyDescent="0.25">
      <c r="A107" s="21" t="s">
        <v>13</v>
      </c>
      <c r="B107" s="36" t="s">
        <v>661</v>
      </c>
      <c r="C107" s="37" t="s">
        <v>130</v>
      </c>
      <c r="D107" s="37" t="s">
        <v>128</v>
      </c>
      <c r="E107" s="7" t="s">
        <v>77</v>
      </c>
      <c r="F107" s="7" t="s">
        <v>78</v>
      </c>
      <c r="G107" s="7" t="s">
        <v>615</v>
      </c>
      <c r="H107" s="7">
        <v>600</v>
      </c>
      <c r="I107" s="7" t="s">
        <v>80</v>
      </c>
      <c r="J107" s="7" t="s">
        <v>80</v>
      </c>
      <c r="K107" s="7" t="s">
        <v>80</v>
      </c>
      <c r="L107" s="137" t="s">
        <v>96</v>
      </c>
      <c r="P107" s="7">
        <v>12.372</v>
      </c>
      <c r="Q107" s="7">
        <v>15.6</v>
      </c>
      <c r="R107" s="7">
        <v>0.5</v>
      </c>
      <c r="S107" s="7">
        <v>0.5</v>
      </c>
      <c r="T107" s="138">
        <v>0</v>
      </c>
      <c r="U107" s="7">
        <v>900</v>
      </c>
      <c r="V107" s="7">
        <v>0</v>
      </c>
      <c r="W107" s="7" t="s">
        <v>80</v>
      </c>
      <c r="X107" s="7" t="s">
        <v>80</v>
      </c>
      <c r="Y107" s="7" t="s">
        <v>80</v>
      </c>
      <c r="Z107" s="7" t="s">
        <v>80</v>
      </c>
      <c r="AA107" s="7" t="s">
        <v>80</v>
      </c>
      <c r="AB107" s="7">
        <v>-26.503599999999999</v>
      </c>
      <c r="AC107" s="29">
        <v>29.180299999999999</v>
      </c>
    </row>
    <row r="108" spans="1:29" x14ac:dyDescent="0.25">
      <c r="A108" s="21" t="s">
        <v>13</v>
      </c>
      <c r="B108" s="36" t="s">
        <v>131</v>
      </c>
      <c r="C108" s="37" t="s">
        <v>131</v>
      </c>
      <c r="D108" s="37" t="s">
        <v>128</v>
      </c>
      <c r="E108" s="22" t="s">
        <v>124</v>
      </c>
      <c r="F108" s="22" t="s">
        <v>78</v>
      </c>
      <c r="G108" s="22" t="s">
        <v>615</v>
      </c>
      <c r="H108" s="22">
        <v>670</v>
      </c>
      <c r="I108" s="22">
        <v>167.5</v>
      </c>
      <c r="J108" s="22">
        <v>4</v>
      </c>
      <c r="K108" s="22" t="s">
        <v>80</v>
      </c>
      <c r="L108" s="139">
        <v>2046</v>
      </c>
      <c r="M108" s="22"/>
      <c r="N108" s="22"/>
      <c r="O108" s="22"/>
      <c r="P108" s="22">
        <v>11.519</v>
      </c>
      <c r="Q108" s="22">
        <v>263.39999999999998</v>
      </c>
      <c r="R108" s="22">
        <v>11</v>
      </c>
      <c r="S108" s="22">
        <v>11</v>
      </c>
      <c r="T108" s="140">
        <v>0</v>
      </c>
      <c r="U108" s="22">
        <v>3</v>
      </c>
      <c r="V108" s="22">
        <v>169</v>
      </c>
      <c r="W108" s="22" t="s">
        <v>80</v>
      </c>
      <c r="X108" s="22" t="s">
        <v>80</v>
      </c>
      <c r="Y108" s="22" t="s">
        <v>80</v>
      </c>
      <c r="Z108" s="22" t="s">
        <v>80</v>
      </c>
      <c r="AA108" s="22" t="s">
        <v>80</v>
      </c>
      <c r="AB108" s="22">
        <v>-29.251000000000001</v>
      </c>
      <c r="AC108" s="24">
        <v>31.094100000000001</v>
      </c>
    </row>
    <row r="109" spans="1:29" x14ac:dyDescent="0.25">
      <c r="A109" s="21" t="s">
        <v>13</v>
      </c>
      <c r="B109" s="36" t="s">
        <v>132</v>
      </c>
      <c r="C109" s="37" t="s">
        <v>132</v>
      </c>
      <c r="D109" s="37" t="s">
        <v>128</v>
      </c>
      <c r="E109" s="7" t="s">
        <v>124</v>
      </c>
      <c r="F109" s="7" t="s">
        <v>78</v>
      </c>
      <c r="G109" s="7" t="s">
        <v>615</v>
      </c>
      <c r="H109" s="7">
        <v>335</v>
      </c>
      <c r="I109" s="7">
        <v>167.5</v>
      </c>
      <c r="J109" s="7">
        <v>2</v>
      </c>
      <c r="K109" s="7" t="s">
        <v>80</v>
      </c>
      <c r="L109" s="137">
        <v>2046</v>
      </c>
      <c r="P109" s="7">
        <v>11.519</v>
      </c>
      <c r="Q109" s="7">
        <v>263.39999999999998</v>
      </c>
      <c r="R109" s="7">
        <v>11</v>
      </c>
      <c r="S109" s="7">
        <v>11</v>
      </c>
      <c r="T109" s="138">
        <v>0</v>
      </c>
      <c r="U109" s="7">
        <v>3</v>
      </c>
      <c r="V109" s="7">
        <v>169</v>
      </c>
      <c r="W109" s="7" t="s">
        <v>80</v>
      </c>
      <c r="X109" s="7" t="s">
        <v>80</v>
      </c>
      <c r="Y109" s="7" t="s">
        <v>80</v>
      </c>
      <c r="Z109" s="7" t="s">
        <v>80</v>
      </c>
      <c r="AA109" s="7" t="s">
        <v>80</v>
      </c>
      <c r="AB109" s="7">
        <v>-33.443300000000001</v>
      </c>
      <c r="AC109" s="29">
        <v>25.402200000000001</v>
      </c>
    </row>
    <row r="110" spans="1:29" x14ac:dyDescent="0.25">
      <c r="A110" s="21" t="s">
        <v>13</v>
      </c>
      <c r="B110" s="36" t="s">
        <v>662</v>
      </c>
      <c r="C110" s="37" t="s">
        <v>130</v>
      </c>
      <c r="D110" s="37" t="s">
        <v>128</v>
      </c>
      <c r="E110" s="22" t="s">
        <v>122</v>
      </c>
      <c r="F110" s="22" t="s">
        <v>78</v>
      </c>
      <c r="G110" s="22" t="s">
        <v>615</v>
      </c>
      <c r="H110" s="22">
        <v>175</v>
      </c>
      <c r="I110" s="22">
        <v>9.6999999999999993</v>
      </c>
      <c r="J110" s="22">
        <v>18</v>
      </c>
      <c r="K110" s="22" t="s">
        <v>80</v>
      </c>
      <c r="L110" s="139" t="s">
        <v>96</v>
      </c>
      <c r="M110" s="22"/>
      <c r="N110" s="22"/>
      <c r="O110" s="22"/>
      <c r="P110" s="22">
        <v>7.6</v>
      </c>
      <c r="Q110" s="22">
        <v>75</v>
      </c>
      <c r="R110" s="22">
        <v>8</v>
      </c>
      <c r="S110" s="22">
        <v>8</v>
      </c>
      <c r="T110" s="140">
        <v>0.3</v>
      </c>
      <c r="U110" s="22">
        <v>950</v>
      </c>
      <c r="V110" s="22">
        <v>0</v>
      </c>
      <c r="W110" s="22" t="s">
        <v>80</v>
      </c>
      <c r="X110" s="22" t="s">
        <v>80</v>
      </c>
      <c r="Y110" s="22" t="s">
        <v>80</v>
      </c>
      <c r="Z110" s="22" t="s">
        <v>80</v>
      </c>
      <c r="AA110" s="22" t="s">
        <v>80</v>
      </c>
      <c r="AB110" s="22">
        <v>-26.810199999999998</v>
      </c>
      <c r="AC110" s="24">
        <v>27.8277</v>
      </c>
    </row>
    <row r="111" spans="1:29" x14ac:dyDescent="0.25">
      <c r="A111" s="21" t="s">
        <v>13</v>
      </c>
      <c r="B111" s="36" t="s">
        <v>663</v>
      </c>
      <c r="C111" s="37" t="s">
        <v>130</v>
      </c>
      <c r="D111" s="37" t="s">
        <v>128</v>
      </c>
      <c r="E111" s="7" t="s">
        <v>122</v>
      </c>
      <c r="F111" s="7" t="s">
        <v>78</v>
      </c>
      <c r="G111" s="7" t="s">
        <v>615</v>
      </c>
      <c r="H111" s="7">
        <v>250</v>
      </c>
      <c r="I111" s="7">
        <v>50</v>
      </c>
      <c r="J111" s="7">
        <v>5</v>
      </c>
      <c r="K111" s="7" t="s">
        <v>80</v>
      </c>
      <c r="L111" s="137" t="s">
        <v>96</v>
      </c>
      <c r="P111" s="7">
        <v>11.519</v>
      </c>
      <c r="Q111" s="7">
        <v>75</v>
      </c>
      <c r="R111" s="7">
        <v>2</v>
      </c>
      <c r="S111" s="7">
        <v>2</v>
      </c>
      <c r="T111" s="138">
        <v>0</v>
      </c>
      <c r="U111" s="7">
        <v>950</v>
      </c>
      <c r="V111" s="7">
        <v>0</v>
      </c>
      <c r="W111" s="7" t="s">
        <v>80</v>
      </c>
      <c r="X111" s="7" t="s">
        <v>80</v>
      </c>
      <c r="Y111" s="7" t="s">
        <v>80</v>
      </c>
      <c r="Z111" s="7" t="s">
        <v>80</v>
      </c>
      <c r="AA111" s="7" t="s">
        <v>80</v>
      </c>
      <c r="AB111" s="7">
        <v>-26.810199999999998</v>
      </c>
      <c r="AC111" s="29">
        <v>27.8277</v>
      </c>
    </row>
    <row r="112" spans="1:29" hidden="1" x14ac:dyDescent="0.25">
      <c r="A112" s="21" t="s">
        <v>13</v>
      </c>
      <c r="B112" s="36" t="s">
        <v>404</v>
      </c>
      <c r="C112" s="37" t="s">
        <v>404</v>
      </c>
      <c r="D112" s="37" t="s">
        <v>404</v>
      </c>
      <c r="E112" s="22" t="s">
        <v>405</v>
      </c>
      <c r="F112" s="22" t="s">
        <v>78</v>
      </c>
      <c r="G112" s="22" t="s">
        <v>615</v>
      </c>
      <c r="H112" s="22">
        <f>1500*1.176</f>
        <v>1764</v>
      </c>
      <c r="I112" s="22">
        <v>250</v>
      </c>
      <c r="J112" s="22">
        <v>6</v>
      </c>
      <c r="K112" s="22" t="s">
        <v>80</v>
      </c>
      <c r="L112" s="139" t="s">
        <v>96</v>
      </c>
      <c r="M112" s="22"/>
      <c r="N112" s="22"/>
      <c r="O112" s="22"/>
      <c r="P112" s="22" t="s">
        <v>80</v>
      </c>
      <c r="Q112" s="22" t="s">
        <v>80</v>
      </c>
      <c r="R112" s="22" t="s">
        <v>80</v>
      </c>
      <c r="S112" s="22" t="s">
        <v>80</v>
      </c>
      <c r="T112" s="140">
        <v>0</v>
      </c>
      <c r="U112" s="22">
        <v>300</v>
      </c>
      <c r="V112" s="22">
        <v>0</v>
      </c>
      <c r="W112" s="22" t="s">
        <v>80</v>
      </c>
      <c r="X112" s="22" t="s">
        <v>80</v>
      </c>
      <c r="Y112" s="22" t="s">
        <v>80</v>
      </c>
      <c r="Z112" s="22" t="s">
        <v>80</v>
      </c>
      <c r="AA112" s="22" t="s">
        <v>80</v>
      </c>
      <c r="AB112" s="22">
        <v>-25.919879999999999</v>
      </c>
      <c r="AC112" s="24">
        <v>28.27627</v>
      </c>
    </row>
    <row r="113" spans="1:29" hidden="1" x14ac:dyDescent="0.25">
      <c r="A113" s="21" t="s">
        <v>13</v>
      </c>
      <c r="B113" s="36" t="s">
        <v>403</v>
      </c>
      <c r="C113" s="37" t="s">
        <v>403</v>
      </c>
      <c r="D113" s="37" t="s">
        <v>128</v>
      </c>
      <c r="E113" s="7" t="s">
        <v>119</v>
      </c>
      <c r="F113" s="7" t="s">
        <v>78</v>
      </c>
      <c r="G113" s="7" t="s">
        <v>615</v>
      </c>
      <c r="H113" s="7">
        <v>65</v>
      </c>
      <c r="I113" s="7">
        <v>65</v>
      </c>
      <c r="J113" s="7">
        <v>1</v>
      </c>
      <c r="K113" s="7" t="s">
        <v>80</v>
      </c>
      <c r="L113" s="137" t="s">
        <v>96</v>
      </c>
      <c r="P113" s="7" t="s">
        <v>80</v>
      </c>
      <c r="Q113" s="7" t="s">
        <v>80</v>
      </c>
      <c r="R113" s="7" t="s">
        <v>80</v>
      </c>
      <c r="S113" s="7" t="s">
        <v>80</v>
      </c>
      <c r="T113" s="138">
        <v>0</v>
      </c>
      <c r="U113" s="7">
        <v>300</v>
      </c>
      <c r="V113" s="7">
        <v>0</v>
      </c>
      <c r="W113" s="7" t="s">
        <v>80</v>
      </c>
      <c r="X113" s="7" t="s">
        <v>80</v>
      </c>
      <c r="Y113" s="7" t="s">
        <v>80</v>
      </c>
      <c r="Z113" s="7" t="s">
        <v>80</v>
      </c>
      <c r="AA113" s="7" t="s">
        <v>80</v>
      </c>
      <c r="AB113" s="7">
        <v>-32.049999999999997</v>
      </c>
      <c r="AC113" s="29">
        <v>28.58333</v>
      </c>
    </row>
    <row r="114" spans="1:29" hidden="1" x14ac:dyDescent="0.25">
      <c r="A114" s="21" t="s">
        <v>13</v>
      </c>
      <c r="B114" s="36" t="s">
        <v>412</v>
      </c>
      <c r="C114" s="37" t="s">
        <v>412</v>
      </c>
      <c r="D114" s="37" t="s">
        <v>128</v>
      </c>
      <c r="E114" s="22" t="s">
        <v>422</v>
      </c>
      <c r="F114" s="22" t="s">
        <v>78</v>
      </c>
      <c r="G114" s="22" t="s">
        <v>615</v>
      </c>
      <c r="H114" s="22">
        <v>120</v>
      </c>
      <c r="I114" s="22">
        <v>30</v>
      </c>
      <c r="J114" s="22">
        <v>4</v>
      </c>
      <c r="K114" s="22" t="s">
        <v>80</v>
      </c>
      <c r="L114" s="139" t="s">
        <v>96</v>
      </c>
      <c r="M114" s="22"/>
      <c r="N114" s="22"/>
      <c r="O114" s="22"/>
      <c r="P114" s="22" t="s">
        <v>80</v>
      </c>
      <c r="Q114" s="22" t="s">
        <v>80</v>
      </c>
      <c r="R114" s="22">
        <v>0.5</v>
      </c>
      <c r="S114" s="22">
        <v>0.5</v>
      </c>
      <c r="T114" s="140">
        <v>0.3</v>
      </c>
      <c r="U114" s="22">
        <v>500</v>
      </c>
      <c r="V114" s="22">
        <v>0</v>
      </c>
      <c r="W114" s="22" t="s">
        <v>80</v>
      </c>
      <c r="X114" s="22" t="s">
        <v>80</v>
      </c>
      <c r="Y114" s="22" t="s">
        <v>80</v>
      </c>
      <c r="Z114" s="22" t="s">
        <v>80</v>
      </c>
      <c r="AA114" s="22" t="s">
        <v>80</v>
      </c>
      <c r="AB114" s="22"/>
      <c r="AC114" s="24"/>
    </row>
    <row r="115" spans="1:29" hidden="1" x14ac:dyDescent="0.25">
      <c r="A115" s="21" t="s">
        <v>13</v>
      </c>
      <c r="B115" s="36" t="s">
        <v>413</v>
      </c>
      <c r="C115" s="37" t="s">
        <v>413</v>
      </c>
      <c r="D115" s="37" t="s">
        <v>128</v>
      </c>
      <c r="E115" s="7" t="s">
        <v>422</v>
      </c>
      <c r="F115" s="7" t="s">
        <v>78</v>
      </c>
      <c r="G115" s="7" t="s">
        <v>615</v>
      </c>
      <c r="H115" s="7">
        <v>144</v>
      </c>
      <c r="I115" s="7">
        <v>36</v>
      </c>
      <c r="J115" s="7">
        <v>4</v>
      </c>
      <c r="K115" s="7" t="s">
        <v>80</v>
      </c>
      <c r="L115" s="137" t="s">
        <v>96</v>
      </c>
      <c r="P115" s="7" t="s">
        <v>80</v>
      </c>
      <c r="Q115" s="7" t="s">
        <v>80</v>
      </c>
      <c r="R115" s="7">
        <v>0.5</v>
      </c>
      <c r="S115" s="7">
        <v>0.5</v>
      </c>
      <c r="T115" s="138">
        <v>0.3</v>
      </c>
      <c r="U115" s="7">
        <v>500</v>
      </c>
      <c r="V115" s="7">
        <v>0</v>
      </c>
      <c r="W115" s="7" t="s">
        <v>80</v>
      </c>
      <c r="X115" s="7" t="s">
        <v>80</v>
      </c>
      <c r="Y115" s="7" t="s">
        <v>80</v>
      </c>
      <c r="Z115" s="7" t="s">
        <v>80</v>
      </c>
      <c r="AA115" s="7" t="s">
        <v>80</v>
      </c>
      <c r="AB115" s="7">
        <v>-25.3447</v>
      </c>
      <c r="AC115" s="29">
        <v>30.393999999999998</v>
      </c>
    </row>
    <row r="116" spans="1:29" x14ac:dyDescent="0.25">
      <c r="A116" s="30" t="s">
        <v>13</v>
      </c>
      <c r="B116" s="97" t="s">
        <v>135</v>
      </c>
      <c r="C116" s="141" t="s">
        <v>135</v>
      </c>
      <c r="D116" s="141" t="s">
        <v>664</v>
      </c>
      <c r="E116" s="33" t="s">
        <v>114</v>
      </c>
      <c r="F116" s="33" t="s">
        <v>115</v>
      </c>
      <c r="G116" s="33" t="s">
        <v>615</v>
      </c>
      <c r="H116" s="33">
        <v>180</v>
      </c>
      <c r="I116" s="33">
        <v>45</v>
      </c>
      <c r="J116" s="33">
        <v>4</v>
      </c>
      <c r="K116" s="142" t="s">
        <v>80</v>
      </c>
      <c r="L116" s="142" t="s">
        <v>96</v>
      </c>
      <c r="M116" s="33"/>
      <c r="N116" s="33"/>
      <c r="O116" s="33"/>
      <c r="P116" s="33" t="s">
        <v>80</v>
      </c>
      <c r="Q116" s="33" t="s">
        <v>80</v>
      </c>
      <c r="R116" s="33" t="s">
        <v>80</v>
      </c>
      <c r="S116" s="33" t="s">
        <v>80</v>
      </c>
      <c r="T116" s="143">
        <v>0</v>
      </c>
      <c r="U116" s="33">
        <v>300</v>
      </c>
      <c r="V116" s="33">
        <v>222</v>
      </c>
      <c r="W116" s="143">
        <v>0.72</v>
      </c>
      <c r="X116" s="33">
        <f>J116</f>
        <v>4</v>
      </c>
      <c r="Y116" s="33">
        <f>I116</f>
        <v>45</v>
      </c>
      <c r="Z116" s="33">
        <v>2.7</v>
      </c>
      <c r="AA116" s="33" t="s">
        <v>80</v>
      </c>
      <c r="AB116" s="22">
        <v>-34.152999999999999</v>
      </c>
      <c r="AC116" s="24">
        <v>18.899999999999999</v>
      </c>
    </row>
    <row r="117" spans="1:29" hidden="1" x14ac:dyDescent="0.25">
      <c r="A117" s="144" t="s">
        <v>665</v>
      </c>
      <c r="B117" s="145" t="s">
        <v>617</v>
      </c>
      <c r="C117" s="134" t="s">
        <v>145</v>
      </c>
      <c r="D117" s="134" t="s">
        <v>146</v>
      </c>
      <c r="E117" s="22" t="s">
        <v>147</v>
      </c>
      <c r="F117" s="22" t="s">
        <v>78</v>
      </c>
      <c r="G117" s="22" t="s">
        <v>615</v>
      </c>
      <c r="H117" s="22">
        <v>9.65</v>
      </c>
      <c r="I117" s="22" t="s">
        <v>80</v>
      </c>
      <c r="J117" s="22" t="s">
        <v>80</v>
      </c>
      <c r="K117" s="22" t="s">
        <v>80</v>
      </c>
      <c r="L117" s="135">
        <v>2039</v>
      </c>
      <c r="M117" s="22"/>
      <c r="N117" s="22"/>
      <c r="O117" s="22"/>
      <c r="P117" s="17" t="s">
        <v>80</v>
      </c>
      <c r="Q117" s="17" t="s">
        <v>80</v>
      </c>
      <c r="R117" s="17" t="s">
        <v>80</v>
      </c>
      <c r="S117" s="17" t="s">
        <v>80</v>
      </c>
      <c r="T117" s="136">
        <v>0</v>
      </c>
      <c r="U117" s="17">
        <v>3649</v>
      </c>
      <c r="V117" s="17">
        <v>0</v>
      </c>
      <c r="W117" s="17" t="s">
        <v>80</v>
      </c>
      <c r="X117" s="17" t="s">
        <v>80</v>
      </c>
      <c r="Y117" s="17" t="s">
        <v>80</v>
      </c>
      <c r="Z117" s="17" t="s">
        <v>80</v>
      </c>
      <c r="AA117" s="17" t="s">
        <v>80</v>
      </c>
      <c r="AB117" s="17">
        <v>-29.350149999999999</v>
      </c>
      <c r="AC117" s="19">
        <v>21.153960000000001</v>
      </c>
    </row>
    <row r="118" spans="1:29" hidden="1" x14ac:dyDescent="0.25">
      <c r="A118" s="144" t="str">
        <f t="shared" ref="A118:A149" si="0">A117</f>
        <v>base_calc</v>
      </c>
      <c r="B118" s="36" t="s">
        <v>276</v>
      </c>
      <c r="C118" s="37" t="s">
        <v>277</v>
      </c>
      <c r="D118" s="37" t="s">
        <v>146</v>
      </c>
      <c r="E118" s="7" t="s">
        <v>278</v>
      </c>
      <c r="F118" s="7" t="s">
        <v>78</v>
      </c>
      <c r="G118" s="7" t="s">
        <v>615</v>
      </c>
      <c r="H118" s="7">
        <v>135.80000000000001</v>
      </c>
      <c r="I118" s="7" t="s">
        <v>80</v>
      </c>
      <c r="J118" s="7" t="s">
        <v>80</v>
      </c>
      <c r="K118" s="7" t="s">
        <v>80</v>
      </c>
      <c r="L118" s="137">
        <v>2034</v>
      </c>
      <c r="P118" s="7" t="s">
        <v>80</v>
      </c>
      <c r="Q118" s="7" t="s">
        <v>80</v>
      </c>
      <c r="R118" s="7" t="s">
        <v>80</v>
      </c>
      <c r="S118" s="7" t="s">
        <v>80</v>
      </c>
      <c r="T118" s="138">
        <v>0</v>
      </c>
      <c r="U118" s="7">
        <v>1513</v>
      </c>
      <c r="V118" s="7">
        <v>0</v>
      </c>
      <c r="W118" s="7" t="s">
        <v>80</v>
      </c>
      <c r="X118" s="7" t="s">
        <v>80</v>
      </c>
      <c r="Y118" s="7" t="s">
        <v>80</v>
      </c>
      <c r="Z118" s="7" t="s">
        <v>80</v>
      </c>
      <c r="AA118" s="7" t="s">
        <v>80</v>
      </c>
      <c r="AB118" s="7">
        <v>-32.746063646340197</v>
      </c>
      <c r="AC118" s="29">
        <v>25.807017154113002</v>
      </c>
    </row>
    <row r="119" spans="1:29" hidden="1" x14ac:dyDescent="0.25">
      <c r="A119" s="144" t="str">
        <f t="shared" si="0"/>
        <v>base_calc</v>
      </c>
      <c r="B119" s="36" t="s">
        <v>279</v>
      </c>
      <c r="C119" s="37" t="s">
        <v>280</v>
      </c>
      <c r="D119" s="37" t="s">
        <v>146</v>
      </c>
      <c r="E119" s="22" t="s">
        <v>278</v>
      </c>
      <c r="F119" s="22" t="s">
        <v>78</v>
      </c>
      <c r="G119" s="22" t="s">
        <v>615</v>
      </c>
      <c r="H119" s="22">
        <v>27</v>
      </c>
      <c r="I119" s="22" t="s">
        <v>80</v>
      </c>
      <c r="J119" s="22" t="s">
        <v>80</v>
      </c>
      <c r="K119" s="22" t="s">
        <v>80</v>
      </c>
      <c r="L119" s="139">
        <v>2034</v>
      </c>
      <c r="M119" s="22"/>
      <c r="N119" s="22"/>
      <c r="O119" s="22"/>
      <c r="P119" s="22" t="s">
        <v>80</v>
      </c>
      <c r="Q119" s="22" t="s">
        <v>80</v>
      </c>
      <c r="R119" s="22" t="s">
        <v>80</v>
      </c>
      <c r="S119" s="22" t="s">
        <v>80</v>
      </c>
      <c r="T119" s="140">
        <v>0</v>
      </c>
      <c r="U119" s="22">
        <v>1513</v>
      </c>
      <c r="V119" s="22">
        <v>0</v>
      </c>
      <c r="W119" s="22" t="s">
        <v>80</v>
      </c>
      <c r="X119" s="22" t="s">
        <v>80</v>
      </c>
      <c r="Y119" s="22" t="s">
        <v>80</v>
      </c>
      <c r="Z119" s="22" t="s">
        <v>80</v>
      </c>
      <c r="AA119" s="22" t="s">
        <v>80</v>
      </c>
      <c r="AB119" s="22">
        <v>-34.232370000000003</v>
      </c>
      <c r="AC119" s="24">
        <v>19.42878</v>
      </c>
    </row>
    <row r="120" spans="1:29" hidden="1" x14ac:dyDescent="0.25">
      <c r="A120" s="144" t="str">
        <f t="shared" si="0"/>
        <v>base_calc</v>
      </c>
      <c r="B120" s="36" t="s">
        <v>622</v>
      </c>
      <c r="C120" s="37" t="s">
        <v>666</v>
      </c>
      <c r="D120" s="37" t="s">
        <v>146</v>
      </c>
      <c r="E120" s="7" t="s">
        <v>147</v>
      </c>
      <c r="F120" s="7" t="s">
        <v>78</v>
      </c>
      <c r="G120" s="7" t="s">
        <v>615</v>
      </c>
      <c r="H120" s="7">
        <v>45.6</v>
      </c>
      <c r="I120" s="7" t="s">
        <v>80</v>
      </c>
      <c r="J120" s="7" t="s">
        <v>80</v>
      </c>
      <c r="K120" s="7" t="s">
        <v>80</v>
      </c>
      <c r="L120" s="137">
        <f>L117</f>
        <v>2039</v>
      </c>
      <c r="P120" s="7" t="s">
        <v>80</v>
      </c>
      <c r="Q120" s="7" t="s">
        <v>80</v>
      </c>
      <c r="R120" s="7" t="s">
        <v>80</v>
      </c>
      <c r="S120" s="7" t="s">
        <v>80</v>
      </c>
      <c r="T120" s="138">
        <v>0</v>
      </c>
      <c r="U120" s="7">
        <v>3649</v>
      </c>
      <c r="V120" s="7">
        <v>0</v>
      </c>
      <c r="W120" s="7" t="s">
        <v>80</v>
      </c>
      <c r="X120" s="7" t="s">
        <v>80</v>
      </c>
      <c r="Y120" s="7" t="s">
        <v>80</v>
      </c>
      <c r="Z120" s="7" t="s">
        <v>80</v>
      </c>
      <c r="AA120" s="7" t="s">
        <v>80</v>
      </c>
      <c r="AB120" s="7">
        <v>-30.659949999999998</v>
      </c>
      <c r="AC120" s="29">
        <v>24.01981</v>
      </c>
    </row>
    <row r="121" spans="1:29" hidden="1" x14ac:dyDescent="0.25">
      <c r="A121" s="144" t="str">
        <f t="shared" si="0"/>
        <v>base_calc</v>
      </c>
      <c r="B121" s="36" t="s">
        <v>308</v>
      </c>
      <c r="C121" s="37" t="s">
        <v>309</v>
      </c>
      <c r="D121" s="37" t="s">
        <v>146</v>
      </c>
      <c r="E121" s="22" t="s">
        <v>278</v>
      </c>
      <c r="F121" s="22" t="s">
        <v>78</v>
      </c>
      <c r="G121" s="22" t="s">
        <v>615</v>
      </c>
      <c r="H121" s="22">
        <v>97.53</v>
      </c>
      <c r="I121" s="22" t="s">
        <v>80</v>
      </c>
      <c r="J121" s="22" t="s">
        <v>80</v>
      </c>
      <c r="K121" s="22" t="s">
        <v>80</v>
      </c>
      <c r="L121" s="139">
        <v>2034</v>
      </c>
      <c r="M121" s="22"/>
      <c r="N121" s="22"/>
      <c r="O121" s="22"/>
      <c r="P121" s="22" t="s">
        <v>80</v>
      </c>
      <c r="Q121" s="22" t="s">
        <v>80</v>
      </c>
      <c r="R121" s="22" t="s">
        <v>80</v>
      </c>
      <c r="S121" s="22" t="s">
        <v>80</v>
      </c>
      <c r="T121" s="140">
        <v>0</v>
      </c>
      <c r="U121" s="22">
        <v>1513</v>
      </c>
      <c r="V121" s="22">
        <v>0</v>
      </c>
      <c r="W121" s="22" t="s">
        <v>80</v>
      </c>
      <c r="X121" s="22" t="s">
        <v>80</v>
      </c>
      <c r="Y121" s="22" t="s">
        <v>80</v>
      </c>
      <c r="Z121" s="22" t="s">
        <v>80</v>
      </c>
      <c r="AA121" s="22" t="s">
        <v>80</v>
      </c>
      <c r="AB121" s="22">
        <v>-31.396281749242</v>
      </c>
      <c r="AC121" s="24">
        <v>26.353794968770501</v>
      </c>
    </row>
    <row r="122" spans="1:29" s="8" customFormat="1" hidden="1" x14ac:dyDescent="0.25">
      <c r="A122" s="144" t="str">
        <f t="shared" si="0"/>
        <v>base_calc</v>
      </c>
      <c r="B122" s="36" t="s">
        <v>667</v>
      </c>
      <c r="C122" s="37" t="s">
        <v>668</v>
      </c>
      <c r="D122" s="37" t="s">
        <v>146</v>
      </c>
      <c r="E122" s="7" t="s">
        <v>147</v>
      </c>
      <c r="F122" s="7" t="s">
        <v>78</v>
      </c>
      <c r="G122" s="7" t="s">
        <v>615</v>
      </c>
      <c r="H122" s="7">
        <v>9.9</v>
      </c>
      <c r="I122" s="7" t="s">
        <v>80</v>
      </c>
      <c r="J122" s="7" t="s">
        <v>80</v>
      </c>
      <c r="K122" s="7" t="s">
        <v>80</v>
      </c>
      <c r="L122" s="137">
        <f>L120</f>
        <v>2039</v>
      </c>
      <c r="M122" s="7"/>
      <c r="N122" s="7"/>
      <c r="O122" s="7"/>
      <c r="P122" s="7" t="s">
        <v>80</v>
      </c>
      <c r="Q122" s="7" t="s">
        <v>80</v>
      </c>
      <c r="R122" s="7" t="s">
        <v>80</v>
      </c>
      <c r="S122" s="7" t="s">
        <v>80</v>
      </c>
      <c r="T122" s="138">
        <v>0</v>
      </c>
      <c r="U122" s="7">
        <v>3649</v>
      </c>
      <c r="V122" s="7">
        <v>0</v>
      </c>
      <c r="W122" s="7" t="s">
        <v>80</v>
      </c>
      <c r="X122" s="7" t="s">
        <v>80</v>
      </c>
      <c r="Y122" s="7" t="s">
        <v>80</v>
      </c>
      <c r="Z122" s="7" t="s">
        <v>80</v>
      </c>
      <c r="AA122" s="7" t="s">
        <v>80</v>
      </c>
      <c r="AB122" s="7">
        <v>-29.115135854396001</v>
      </c>
      <c r="AC122" s="29">
        <v>23.7490965967927</v>
      </c>
    </row>
    <row r="123" spans="1:29" s="8" customFormat="1" hidden="1" x14ac:dyDescent="0.25">
      <c r="A123" s="144" t="str">
        <f t="shared" si="0"/>
        <v>base_calc</v>
      </c>
      <c r="B123" s="36" t="s">
        <v>156</v>
      </c>
      <c r="C123" s="37" t="s">
        <v>157</v>
      </c>
      <c r="D123" s="37" t="s">
        <v>146</v>
      </c>
      <c r="E123" s="22" t="s">
        <v>147</v>
      </c>
      <c r="F123" s="22" t="s">
        <v>78</v>
      </c>
      <c r="G123" s="22" t="s">
        <v>615</v>
      </c>
      <c r="H123" s="22">
        <v>19.899999999999999</v>
      </c>
      <c r="I123" s="22" t="s">
        <v>80</v>
      </c>
      <c r="J123" s="22" t="s">
        <v>80</v>
      </c>
      <c r="K123" s="22" t="s">
        <v>80</v>
      </c>
      <c r="L123" s="139">
        <f>L122</f>
        <v>2039</v>
      </c>
      <c r="M123" s="22"/>
      <c r="N123" s="22"/>
      <c r="O123" s="22"/>
      <c r="P123" s="22" t="s">
        <v>80</v>
      </c>
      <c r="Q123" s="22" t="s">
        <v>80</v>
      </c>
      <c r="R123" s="22" t="s">
        <v>80</v>
      </c>
      <c r="S123" s="22" t="s">
        <v>80</v>
      </c>
      <c r="T123" s="140">
        <v>0</v>
      </c>
      <c r="U123" s="22">
        <v>3649</v>
      </c>
      <c r="V123" s="22">
        <v>0</v>
      </c>
      <c r="W123" s="22" t="s">
        <v>80</v>
      </c>
      <c r="X123" s="22" t="s">
        <v>80</v>
      </c>
      <c r="Y123" s="22" t="s">
        <v>80</v>
      </c>
      <c r="Z123" s="22" t="s">
        <v>80</v>
      </c>
      <c r="AA123" s="22" t="s">
        <v>80</v>
      </c>
      <c r="AB123" s="22">
        <v>-29.115135854396001</v>
      </c>
      <c r="AC123" s="24">
        <v>23.7490965967927</v>
      </c>
    </row>
    <row r="124" spans="1:29" s="8" customFormat="1" hidden="1" x14ac:dyDescent="0.25">
      <c r="A124" s="144" t="str">
        <f t="shared" si="0"/>
        <v>base_calc</v>
      </c>
      <c r="B124" s="36" t="s">
        <v>283</v>
      </c>
      <c r="C124" s="37" t="s">
        <v>619</v>
      </c>
      <c r="D124" s="37" t="s">
        <v>146</v>
      </c>
      <c r="E124" s="7" t="s">
        <v>278</v>
      </c>
      <c r="F124" s="7" t="s">
        <v>78</v>
      </c>
      <c r="G124" s="7" t="s">
        <v>615</v>
      </c>
      <c r="H124" s="7">
        <v>135.11000000000001</v>
      </c>
      <c r="I124" s="7" t="s">
        <v>80</v>
      </c>
      <c r="J124" s="7" t="s">
        <v>80</v>
      </c>
      <c r="K124" s="7" t="s">
        <v>80</v>
      </c>
      <c r="L124" s="137">
        <v>2034</v>
      </c>
      <c r="M124" s="7"/>
      <c r="N124" s="7"/>
      <c r="O124" s="7"/>
      <c r="P124" s="7" t="s">
        <v>80</v>
      </c>
      <c r="Q124" s="7" t="s">
        <v>80</v>
      </c>
      <c r="R124" s="7" t="s">
        <v>80</v>
      </c>
      <c r="S124" s="7" t="s">
        <v>80</v>
      </c>
      <c r="T124" s="138">
        <v>0</v>
      </c>
      <c r="U124" s="7">
        <v>1513</v>
      </c>
      <c r="V124" s="7">
        <v>0</v>
      </c>
      <c r="W124" s="7" t="s">
        <v>80</v>
      </c>
      <c r="X124" s="7" t="s">
        <v>80</v>
      </c>
      <c r="Y124" s="7" t="s">
        <v>80</v>
      </c>
      <c r="Z124" s="7" t="s">
        <v>80</v>
      </c>
      <c r="AA124" s="7" t="s">
        <v>80</v>
      </c>
      <c r="AB124" s="7">
        <v>-34.0504867484226</v>
      </c>
      <c r="AC124" s="29">
        <v>24.9060733313712</v>
      </c>
    </row>
    <row r="125" spans="1:29" s="8" customFormat="1" hidden="1" x14ac:dyDescent="0.25">
      <c r="A125" s="144" t="str">
        <f t="shared" si="0"/>
        <v>base_calc</v>
      </c>
      <c r="B125" s="36" t="s">
        <v>158</v>
      </c>
      <c r="C125" s="37" t="s">
        <v>158</v>
      </c>
      <c r="D125" s="37" t="s">
        <v>146</v>
      </c>
      <c r="E125" s="22" t="s">
        <v>147</v>
      </c>
      <c r="F125" s="22" t="s">
        <v>78</v>
      </c>
      <c r="G125" s="22" t="s">
        <v>615</v>
      </c>
      <c r="H125" s="22">
        <v>72.400000000000006</v>
      </c>
      <c r="I125" s="22" t="s">
        <v>80</v>
      </c>
      <c r="J125" s="22" t="s">
        <v>80</v>
      </c>
      <c r="K125" s="22" t="s">
        <v>80</v>
      </c>
      <c r="L125" s="139">
        <f>L123</f>
        <v>2039</v>
      </c>
      <c r="M125" s="22"/>
      <c r="N125" s="22"/>
      <c r="O125" s="22"/>
      <c r="P125" s="22" t="s">
        <v>80</v>
      </c>
      <c r="Q125" s="22" t="s">
        <v>80</v>
      </c>
      <c r="R125" s="22" t="s">
        <v>80</v>
      </c>
      <c r="S125" s="22" t="s">
        <v>80</v>
      </c>
      <c r="T125" s="140">
        <v>0</v>
      </c>
      <c r="U125" s="22">
        <v>3649</v>
      </c>
      <c r="V125" s="22">
        <v>0</v>
      </c>
      <c r="W125" s="22" t="s">
        <v>80</v>
      </c>
      <c r="X125" s="22" t="s">
        <v>80</v>
      </c>
      <c r="Y125" s="22" t="s">
        <v>80</v>
      </c>
      <c r="Z125" s="22" t="s">
        <v>80</v>
      </c>
      <c r="AA125" s="22" t="s">
        <v>80</v>
      </c>
      <c r="AB125" s="22">
        <v>-30.437897824878402</v>
      </c>
      <c r="AC125" s="24">
        <v>24.470440941304901</v>
      </c>
    </row>
    <row r="126" spans="1:29" s="8" customFormat="1" hidden="1" x14ac:dyDescent="0.25">
      <c r="A126" s="144" t="str">
        <f t="shared" si="0"/>
        <v>base_calc</v>
      </c>
      <c r="B126" s="36" t="s">
        <v>382</v>
      </c>
      <c r="C126" s="37" t="s">
        <v>383</v>
      </c>
      <c r="D126" s="37" t="s">
        <v>146</v>
      </c>
      <c r="E126" s="7" t="s">
        <v>384</v>
      </c>
      <c r="F126" s="7" t="s">
        <v>78</v>
      </c>
      <c r="G126" s="7" t="s">
        <v>615</v>
      </c>
      <c r="H126" s="7">
        <v>100</v>
      </c>
      <c r="I126" s="7" t="s">
        <v>80</v>
      </c>
      <c r="J126" s="7" t="s">
        <v>80</v>
      </c>
      <c r="K126" s="7" t="s">
        <v>80</v>
      </c>
      <c r="L126" s="137">
        <v>2045</v>
      </c>
      <c r="M126" s="7"/>
      <c r="N126" s="7"/>
      <c r="O126" s="7"/>
      <c r="P126" s="7" t="s">
        <v>80</v>
      </c>
      <c r="Q126" s="7" t="s">
        <v>80</v>
      </c>
      <c r="R126" s="7" t="s">
        <v>80</v>
      </c>
      <c r="S126" s="7" t="s">
        <v>80</v>
      </c>
      <c r="T126" s="138">
        <v>0</v>
      </c>
      <c r="U126" s="7">
        <v>3554</v>
      </c>
      <c r="V126" s="7">
        <v>0</v>
      </c>
      <c r="W126" s="7" t="s">
        <v>80</v>
      </c>
      <c r="X126" s="7" t="s">
        <v>80</v>
      </c>
      <c r="Y126" s="7" t="s">
        <v>80</v>
      </c>
      <c r="Z126" s="7" t="s">
        <v>80</v>
      </c>
      <c r="AA126" s="7">
        <v>3</v>
      </c>
      <c r="AB126" s="7">
        <v>-28.525200000000002</v>
      </c>
      <c r="AC126" s="29">
        <v>19.3535</v>
      </c>
    </row>
    <row r="127" spans="1:29" s="8" customFormat="1" hidden="1" x14ac:dyDescent="0.25">
      <c r="A127" s="144" t="str">
        <f t="shared" si="0"/>
        <v>base_calc</v>
      </c>
      <c r="B127" s="36" t="s">
        <v>385</v>
      </c>
      <c r="C127" s="37" t="s">
        <v>386</v>
      </c>
      <c r="D127" s="37" t="s">
        <v>146</v>
      </c>
      <c r="E127" s="22" t="s">
        <v>384</v>
      </c>
      <c r="F127" s="22" t="s">
        <v>78</v>
      </c>
      <c r="G127" s="22" t="s">
        <v>615</v>
      </c>
      <c r="H127" s="22">
        <v>50</v>
      </c>
      <c r="I127" s="22"/>
      <c r="J127" s="22"/>
      <c r="K127" s="22" t="s">
        <v>80</v>
      </c>
      <c r="L127" s="139">
        <v>2045</v>
      </c>
      <c r="M127" s="22"/>
      <c r="N127" s="22"/>
      <c r="O127" s="22"/>
      <c r="P127" s="22" t="s">
        <v>80</v>
      </c>
      <c r="Q127" s="22" t="s">
        <v>80</v>
      </c>
      <c r="R127" s="22" t="s">
        <v>80</v>
      </c>
      <c r="S127" s="22" t="s">
        <v>80</v>
      </c>
      <c r="T127" s="140">
        <v>0</v>
      </c>
      <c r="U127" s="22">
        <v>3554</v>
      </c>
      <c r="V127" s="22">
        <v>0</v>
      </c>
      <c r="W127" s="22" t="s">
        <v>80</v>
      </c>
      <c r="X127" s="22" t="s">
        <v>80</v>
      </c>
      <c r="Y127" s="22" t="s">
        <v>80</v>
      </c>
      <c r="Z127" s="22" t="s">
        <v>80</v>
      </c>
      <c r="AA127" s="22">
        <v>6</v>
      </c>
      <c r="AB127" s="22">
        <v>-28.321400000000001</v>
      </c>
      <c r="AC127" s="24">
        <v>21.439</v>
      </c>
    </row>
    <row r="128" spans="1:29" s="8" customFormat="1" hidden="1" x14ac:dyDescent="0.25">
      <c r="A128" s="144" t="str">
        <f t="shared" si="0"/>
        <v>base_calc</v>
      </c>
      <c r="B128" s="36" t="s">
        <v>636</v>
      </c>
      <c r="C128" s="37" t="s">
        <v>162</v>
      </c>
      <c r="D128" s="37" t="s">
        <v>146</v>
      </c>
      <c r="E128" s="7" t="s">
        <v>147</v>
      </c>
      <c r="F128" s="7" t="s">
        <v>78</v>
      </c>
      <c r="G128" s="7" t="s">
        <v>615</v>
      </c>
      <c r="H128" s="7">
        <v>9.65</v>
      </c>
      <c r="I128" s="7" t="s">
        <v>80</v>
      </c>
      <c r="J128" s="7" t="s">
        <v>80</v>
      </c>
      <c r="K128" s="7" t="s">
        <v>80</v>
      </c>
      <c r="L128" s="137">
        <f>L125</f>
        <v>2039</v>
      </c>
      <c r="M128" s="7"/>
      <c r="N128" s="7"/>
      <c r="O128" s="7"/>
      <c r="P128" s="7" t="s">
        <v>80</v>
      </c>
      <c r="Q128" s="7" t="s">
        <v>80</v>
      </c>
      <c r="R128" s="7" t="s">
        <v>80</v>
      </c>
      <c r="S128" s="7" t="s">
        <v>80</v>
      </c>
      <c r="T128" s="138">
        <v>0</v>
      </c>
      <c r="U128" s="7">
        <v>3649</v>
      </c>
      <c r="V128" s="7">
        <v>0</v>
      </c>
      <c r="W128" s="7" t="s">
        <v>80</v>
      </c>
      <c r="X128" s="7" t="s">
        <v>80</v>
      </c>
      <c r="Y128" s="7" t="s">
        <v>80</v>
      </c>
      <c r="Z128" s="7" t="s">
        <v>80</v>
      </c>
      <c r="AA128" s="7" t="s">
        <v>80</v>
      </c>
      <c r="AB128" s="7">
        <v>-29.162091148510498</v>
      </c>
      <c r="AC128" s="29">
        <v>19.386264306318001</v>
      </c>
    </row>
    <row r="129" spans="1:29" s="8" customFormat="1" hidden="1" x14ac:dyDescent="0.25">
      <c r="A129" s="144" t="str">
        <f t="shared" si="0"/>
        <v>base_calc</v>
      </c>
      <c r="B129" s="36" t="s">
        <v>285</v>
      </c>
      <c r="C129" s="37" t="s">
        <v>286</v>
      </c>
      <c r="D129" s="37" t="s">
        <v>146</v>
      </c>
      <c r="E129" s="22" t="s">
        <v>278</v>
      </c>
      <c r="F129" s="22" t="s">
        <v>78</v>
      </c>
      <c r="G129" s="22" t="s">
        <v>615</v>
      </c>
      <c r="H129" s="22">
        <v>77.7</v>
      </c>
      <c r="I129" s="22" t="s">
        <v>80</v>
      </c>
      <c r="J129" s="22" t="s">
        <v>80</v>
      </c>
      <c r="K129" s="22" t="s">
        <v>80</v>
      </c>
      <c r="L129" s="139">
        <v>2034</v>
      </c>
      <c r="M129" s="22"/>
      <c r="N129" s="22"/>
      <c r="O129" s="22"/>
      <c r="P129" s="22" t="s">
        <v>80</v>
      </c>
      <c r="Q129" s="22" t="s">
        <v>80</v>
      </c>
      <c r="R129" s="22" t="s">
        <v>80</v>
      </c>
      <c r="S129" s="22" t="s">
        <v>80</v>
      </c>
      <c r="T129" s="140">
        <v>0</v>
      </c>
      <c r="U129" s="22">
        <v>1513</v>
      </c>
      <c r="V129" s="22">
        <v>0</v>
      </c>
      <c r="W129" s="22" t="s">
        <v>80</v>
      </c>
      <c r="X129" s="22" t="s">
        <v>80</v>
      </c>
      <c r="Y129" s="22" t="s">
        <v>80</v>
      </c>
      <c r="Z129" s="22" t="s">
        <v>80</v>
      </c>
      <c r="AA129" s="22" t="s">
        <v>80</v>
      </c>
      <c r="AB129" s="22">
        <v>-34.001606610332303</v>
      </c>
      <c r="AC129" s="24">
        <v>24.7416286318375</v>
      </c>
    </row>
    <row r="130" spans="1:29" s="8" customFormat="1" hidden="1" x14ac:dyDescent="0.25">
      <c r="A130" s="144" t="str">
        <f t="shared" si="0"/>
        <v>base_calc</v>
      </c>
      <c r="B130" s="36" t="s">
        <v>163</v>
      </c>
      <c r="C130" s="37" t="s">
        <v>164</v>
      </c>
      <c r="D130" s="37" t="s">
        <v>146</v>
      </c>
      <c r="E130" s="7" t="s">
        <v>147</v>
      </c>
      <c r="F130" s="7" t="s">
        <v>78</v>
      </c>
      <c r="G130" s="7" t="s">
        <v>615</v>
      </c>
      <c r="H130" s="7">
        <v>64</v>
      </c>
      <c r="I130" s="7" t="s">
        <v>80</v>
      </c>
      <c r="J130" s="7" t="s">
        <v>80</v>
      </c>
      <c r="K130" s="7" t="s">
        <v>80</v>
      </c>
      <c r="L130" s="137">
        <f>L128</f>
        <v>2039</v>
      </c>
      <c r="M130" s="7"/>
      <c r="N130" s="7"/>
      <c r="O130" s="7"/>
      <c r="P130" s="7" t="s">
        <v>80</v>
      </c>
      <c r="Q130" s="7" t="s">
        <v>80</v>
      </c>
      <c r="R130" s="7" t="s">
        <v>80</v>
      </c>
      <c r="S130" s="7" t="s">
        <v>80</v>
      </c>
      <c r="T130" s="138">
        <v>0</v>
      </c>
      <c r="U130" s="7">
        <v>3649</v>
      </c>
      <c r="V130" s="7">
        <v>0</v>
      </c>
      <c r="W130" s="7" t="s">
        <v>80</v>
      </c>
      <c r="X130" s="7" t="s">
        <v>80</v>
      </c>
      <c r="Y130" s="7" t="s">
        <v>80</v>
      </c>
      <c r="Z130" s="7" t="s">
        <v>80</v>
      </c>
      <c r="AA130" s="7" t="s">
        <v>80</v>
      </c>
      <c r="AB130" s="7">
        <v>-28.309522111023199</v>
      </c>
      <c r="AC130" s="29">
        <v>23.104063371285399</v>
      </c>
    </row>
    <row r="131" spans="1:29" s="8" customFormat="1" hidden="1" x14ac:dyDescent="0.25">
      <c r="A131" s="144" t="str">
        <f t="shared" si="0"/>
        <v>base_calc</v>
      </c>
      <c r="B131" s="36" t="s">
        <v>165</v>
      </c>
      <c r="C131" s="37" t="s">
        <v>166</v>
      </c>
      <c r="D131" s="37" t="s">
        <v>146</v>
      </c>
      <c r="E131" s="22" t="s">
        <v>147</v>
      </c>
      <c r="F131" s="22" t="s">
        <v>78</v>
      </c>
      <c r="G131" s="22" t="s">
        <v>615</v>
      </c>
      <c r="H131" s="22">
        <v>64</v>
      </c>
      <c r="I131" s="22" t="s">
        <v>80</v>
      </c>
      <c r="J131" s="22" t="s">
        <v>80</v>
      </c>
      <c r="K131" s="22" t="s">
        <v>80</v>
      </c>
      <c r="L131" s="139">
        <f>L130</f>
        <v>2039</v>
      </c>
      <c r="M131" s="22"/>
      <c r="N131" s="22"/>
      <c r="O131" s="22"/>
      <c r="P131" s="22" t="s">
        <v>80</v>
      </c>
      <c r="Q131" s="22" t="s">
        <v>80</v>
      </c>
      <c r="R131" s="22" t="s">
        <v>80</v>
      </c>
      <c r="S131" s="22" t="s">
        <v>80</v>
      </c>
      <c r="T131" s="140">
        <v>0</v>
      </c>
      <c r="U131" s="22">
        <v>3649</v>
      </c>
      <c r="V131" s="22">
        <v>0</v>
      </c>
      <c r="W131" s="22" t="s">
        <v>80</v>
      </c>
      <c r="X131" s="22" t="s">
        <v>80</v>
      </c>
      <c r="Y131" s="22" t="s">
        <v>80</v>
      </c>
      <c r="Z131" s="22" t="s">
        <v>80</v>
      </c>
      <c r="AA131" s="22" t="s">
        <v>80</v>
      </c>
      <c r="AB131" s="22">
        <v>-29.1121361717905</v>
      </c>
      <c r="AC131" s="24">
        <v>26.215664708397899</v>
      </c>
    </row>
    <row r="132" spans="1:29" s="8" customFormat="1" hidden="1" x14ac:dyDescent="0.25">
      <c r="A132" s="144" t="str">
        <f t="shared" si="0"/>
        <v>base_calc</v>
      </c>
      <c r="B132" s="36" t="s">
        <v>287</v>
      </c>
      <c r="C132" s="37" t="s">
        <v>288</v>
      </c>
      <c r="D132" s="37" t="s">
        <v>146</v>
      </c>
      <c r="E132" s="7" t="s">
        <v>278</v>
      </c>
      <c r="F132" s="7" t="s">
        <v>78</v>
      </c>
      <c r="G132" s="7" t="s">
        <v>615</v>
      </c>
      <c r="H132" s="7">
        <v>27</v>
      </c>
      <c r="I132" s="7" t="s">
        <v>80</v>
      </c>
      <c r="J132" s="7" t="s">
        <v>80</v>
      </c>
      <c r="K132" s="7" t="s">
        <v>80</v>
      </c>
      <c r="L132" s="137">
        <v>2034</v>
      </c>
      <c r="M132" s="7"/>
      <c r="N132" s="7"/>
      <c r="O132" s="7"/>
      <c r="P132" s="7" t="s">
        <v>80</v>
      </c>
      <c r="Q132" s="7" t="s">
        <v>80</v>
      </c>
      <c r="R132" s="7" t="s">
        <v>80</v>
      </c>
      <c r="S132" s="7" t="s">
        <v>80</v>
      </c>
      <c r="T132" s="138">
        <v>0</v>
      </c>
      <c r="U132" s="7">
        <v>1513</v>
      </c>
      <c r="V132" s="7">
        <v>0</v>
      </c>
      <c r="W132" s="7" t="s">
        <v>80</v>
      </c>
      <c r="X132" s="7" t="s">
        <v>80</v>
      </c>
      <c r="Y132" s="7" t="s">
        <v>80</v>
      </c>
      <c r="Z132" s="7" t="s">
        <v>80</v>
      </c>
      <c r="AA132" s="7" t="s">
        <v>80</v>
      </c>
      <c r="AB132" s="7">
        <v>-33.804784994143098</v>
      </c>
      <c r="AC132" s="29">
        <v>25.490491714836399</v>
      </c>
    </row>
    <row r="133" spans="1:29" s="8" customFormat="1" hidden="1" x14ac:dyDescent="0.25">
      <c r="A133" s="144" t="str">
        <f t="shared" si="0"/>
        <v>base_calc</v>
      </c>
      <c r="B133" s="36" t="s">
        <v>167</v>
      </c>
      <c r="C133" s="37" t="s">
        <v>638</v>
      </c>
      <c r="D133" s="37" t="s">
        <v>146</v>
      </c>
      <c r="E133" s="22" t="s">
        <v>147</v>
      </c>
      <c r="F133" s="22" t="s">
        <v>78</v>
      </c>
      <c r="G133" s="22" t="s">
        <v>615</v>
      </c>
      <c r="H133" s="22">
        <v>10</v>
      </c>
      <c r="I133" s="22" t="s">
        <v>80</v>
      </c>
      <c r="J133" s="22" t="s">
        <v>80</v>
      </c>
      <c r="K133" s="22" t="s">
        <v>80</v>
      </c>
      <c r="L133" s="139">
        <f>L131</f>
        <v>2039</v>
      </c>
      <c r="M133" s="22"/>
      <c r="N133" s="22"/>
      <c r="O133" s="22"/>
      <c r="P133" s="22" t="s">
        <v>80</v>
      </c>
      <c r="Q133" s="22" t="s">
        <v>80</v>
      </c>
      <c r="R133" s="22" t="s">
        <v>80</v>
      </c>
      <c r="S133" s="22" t="s">
        <v>80</v>
      </c>
      <c r="T133" s="140">
        <v>0</v>
      </c>
      <c r="U133" s="22">
        <v>3649</v>
      </c>
      <c r="V133" s="22">
        <v>0</v>
      </c>
      <c r="W133" s="22" t="s">
        <v>80</v>
      </c>
      <c r="X133" s="22" t="s">
        <v>80</v>
      </c>
      <c r="Y133" s="22" t="s">
        <v>80</v>
      </c>
      <c r="Z133" s="22" t="s">
        <v>80</v>
      </c>
      <c r="AA133" s="22" t="s">
        <v>80</v>
      </c>
      <c r="AB133" s="22">
        <v>-30.659949999999998</v>
      </c>
      <c r="AC133" s="24">
        <v>24.01981</v>
      </c>
    </row>
    <row r="134" spans="1:29" s="8" customFormat="1" hidden="1" x14ac:dyDescent="0.25">
      <c r="A134" s="144" t="str">
        <f t="shared" si="0"/>
        <v>base_calc</v>
      </c>
      <c r="B134" s="36" t="s">
        <v>169</v>
      </c>
      <c r="C134" s="37" t="s">
        <v>638</v>
      </c>
      <c r="D134" s="37" t="s">
        <v>146</v>
      </c>
      <c r="E134" s="7" t="s">
        <v>147</v>
      </c>
      <c r="F134" s="7" t="s">
        <v>78</v>
      </c>
      <c r="G134" s="7" t="s">
        <v>615</v>
      </c>
      <c r="H134" s="7">
        <v>19.12</v>
      </c>
      <c r="I134" s="7" t="s">
        <v>80</v>
      </c>
      <c r="J134" s="7" t="s">
        <v>80</v>
      </c>
      <c r="K134" s="7" t="s">
        <v>80</v>
      </c>
      <c r="L134" s="137">
        <f>L133</f>
        <v>2039</v>
      </c>
      <c r="M134" s="7"/>
      <c r="N134" s="7"/>
      <c r="O134" s="7"/>
      <c r="P134" s="7" t="s">
        <v>80</v>
      </c>
      <c r="Q134" s="7" t="s">
        <v>80</v>
      </c>
      <c r="R134" s="7" t="s">
        <v>80</v>
      </c>
      <c r="S134" s="7" t="s">
        <v>80</v>
      </c>
      <c r="T134" s="138">
        <v>0</v>
      </c>
      <c r="U134" s="7">
        <v>3649</v>
      </c>
      <c r="V134" s="7">
        <v>0</v>
      </c>
      <c r="W134" s="7" t="s">
        <v>80</v>
      </c>
      <c r="X134" s="7" t="s">
        <v>80</v>
      </c>
      <c r="Y134" s="7" t="s">
        <v>80</v>
      </c>
      <c r="Z134" s="7" t="s">
        <v>80</v>
      </c>
      <c r="AA134" s="7" t="s">
        <v>80</v>
      </c>
      <c r="AB134" s="7">
        <v>-29.964699122395899</v>
      </c>
      <c r="AC134" s="29">
        <v>22.339438357413599</v>
      </c>
    </row>
    <row r="135" spans="1:29" s="8" customFormat="1" hidden="1" x14ac:dyDescent="0.25">
      <c r="A135" s="144" t="str">
        <f t="shared" si="0"/>
        <v>base_calc</v>
      </c>
      <c r="B135" s="36" t="s">
        <v>289</v>
      </c>
      <c r="C135" s="37" t="s">
        <v>623</v>
      </c>
      <c r="D135" s="37" t="s">
        <v>146</v>
      </c>
      <c r="E135" s="22" t="s">
        <v>278</v>
      </c>
      <c r="F135" s="22" t="s">
        <v>78</v>
      </c>
      <c r="G135" s="22" t="s">
        <v>615</v>
      </c>
      <c r="H135" s="22">
        <v>73.8</v>
      </c>
      <c r="I135" s="22" t="s">
        <v>80</v>
      </c>
      <c r="J135" s="22" t="s">
        <v>80</v>
      </c>
      <c r="K135" s="22" t="s">
        <v>80</v>
      </c>
      <c r="L135" s="139">
        <v>2034</v>
      </c>
      <c r="M135" s="22"/>
      <c r="N135" s="22"/>
      <c r="O135" s="22"/>
      <c r="P135" s="22" t="s">
        <v>80</v>
      </c>
      <c r="Q135" s="22" t="s">
        <v>80</v>
      </c>
      <c r="R135" s="22" t="s">
        <v>80</v>
      </c>
      <c r="S135" s="22" t="s">
        <v>80</v>
      </c>
      <c r="T135" s="140">
        <v>0</v>
      </c>
      <c r="U135" s="22">
        <v>1513</v>
      </c>
      <c r="V135" s="22">
        <v>0</v>
      </c>
      <c r="W135" s="22" t="s">
        <v>80</v>
      </c>
      <c r="X135" s="22" t="s">
        <v>80</v>
      </c>
      <c r="Y135" s="22" t="s">
        <v>80</v>
      </c>
      <c r="Z135" s="22" t="s">
        <v>80</v>
      </c>
      <c r="AA135" s="22" t="s">
        <v>80</v>
      </c>
      <c r="AB135" s="22">
        <v>-31.422242229804301</v>
      </c>
      <c r="AC135" s="24">
        <v>23.114920144479999</v>
      </c>
    </row>
    <row r="136" spans="1:29" s="8" customFormat="1" hidden="1" x14ac:dyDescent="0.25">
      <c r="A136" s="144" t="str">
        <f t="shared" si="0"/>
        <v>base_calc</v>
      </c>
      <c r="B136" s="36" t="s">
        <v>644</v>
      </c>
      <c r="C136" s="37" t="s">
        <v>644</v>
      </c>
      <c r="D136" s="37" t="s">
        <v>146</v>
      </c>
      <c r="E136" s="7" t="s">
        <v>147</v>
      </c>
      <c r="F136" s="7" t="s">
        <v>78</v>
      </c>
      <c r="G136" s="7" t="s">
        <v>615</v>
      </c>
      <c r="H136" s="7">
        <v>75</v>
      </c>
      <c r="I136" s="7" t="s">
        <v>80</v>
      </c>
      <c r="J136" s="7" t="s">
        <v>80</v>
      </c>
      <c r="K136" s="7" t="s">
        <v>80</v>
      </c>
      <c r="L136" s="137">
        <f>L134</f>
        <v>2039</v>
      </c>
      <c r="M136" s="7"/>
      <c r="N136" s="7"/>
      <c r="O136" s="7"/>
      <c r="P136" s="7" t="s">
        <v>80</v>
      </c>
      <c r="Q136" s="7" t="s">
        <v>80</v>
      </c>
      <c r="R136" s="7" t="s">
        <v>80</v>
      </c>
      <c r="S136" s="7" t="s">
        <v>80</v>
      </c>
      <c r="T136" s="138">
        <v>0</v>
      </c>
      <c r="U136" s="7">
        <v>3649</v>
      </c>
      <c r="V136" s="7">
        <v>0</v>
      </c>
      <c r="W136" s="7" t="s">
        <v>80</v>
      </c>
      <c r="X136" s="7" t="s">
        <v>80</v>
      </c>
      <c r="Y136" s="7" t="s">
        <v>80</v>
      </c>
      <c r="Z136" s="7" t="s">
        <v>80</v>
      </c>
      <c r="AA136" s="7" t="s">
        <v>80</v>
      </c>
      <c r="AB136" s="7">
        <v>-27.758086493217501</v>
      </c>
      <c r="AC136" s="29">
        <v>23.015895825852599</v>
      </c>
    </row>
    <row r="137" spans="1:29" s="8" customFormat="1" hidden="1" x14ac:dyDescent="0.25">
      <c r="A137" s="144" t="str">
        <f t="shared" si="0"/>
        <v>base_calc</v>
      </c>
      <c r="B137" s="36" t="s">
        <v>171</v>
      </c>
      <c r="C137" s="37" t="s">
        <v>645</v>
      </c>
      <c r="D137" s="37" t="s">
        <v>146</v>
      </c>
      <c r="E137" s="22" t="s">
        <v>147</v>
      </c>
      <c r="F137" s="22" t="s">
        <v>78</v>
      </c>
      <c r="G137" s="22" t="s">
        <v>615</v>
      </c>
      <c r="H137" s="22">
        <v>6.93</v>
      </c>
      <c r="I137" s="22" t="s">
        <v>80</v>
      </c>
      <c r="J137" s="22" t="s">
        <v>80</v>
      </c>
      <c r="K137" s="22" t="s">
        <v>80</v>
      </c>
      <c r="L137" s="139">
        <f t="shared" ref="L137:L142" si="1">L136</f>
        <v>2039</v>
      </c>
      <c r="M137" s="22"/>
      <c r="N137" s="22"/>
      <c r="O137" s="22"/>
      <c r="P137" s="22" t="s">
        <v>80</v>
      </c>
      <c r="Q137" s="22" t="s">
        <v>80</v>
      </c>
      <c r="R137" s="22" t="s">
        <v>80</v>
      </c>
      <c r="S137" s="22" t="s">
        <v>80</v>
      </c>
      <c r="T137" s="140">
        <v>0</v>
      </c>
      <c r="U137" s="22">
        <v>3649</v>
      </c>
      <c r="V137" s="22">
        <v>0</v>
      </c>
      <c r="W137" s="22" t="s">
        <v>80</v>
      </c>
      <c r="X137" s="22" t="s">
        <v>80</v>
      </c>
      <c r="Y137" s="22" t="s">
        <v>80</v>
      </c>
      <c r="Z137" s="22" t="s">
        <v>80</v>
      </c>
      <c r="AA137" s="22" t="s">
        <v>80</v>
      </c>
      <c r="AB137" s="22">
        <v>-25.653266613644998</v>
      </c>
      <c r="AC137" s="24">
        <v>27.249759062908101</v>
      </c>
    </row>
    <row r="138" spans="1:29" s="8" customFormat="1" hidden="1" x14ac:dyDescent="0.25">
      <c r="A138" s="144" t="str">
        <f t="shared" si="0"/>
        <v>base_calc</v>
      </c>
      <c r="B138" s="36" t="s">
        <v>218</v>
      </c>
      <c r="C138" s="37" t="s">
        <v>669</v>
      </c>
      <c r="D138" s="37" t="s">
        <v>146</v>
      </c>
      <c r="E138" s="7" t="s">
        <v>147</v>
      </c>
      <c r="F138" s="7" t="s">
        <v>78</v>
      </c>
      <c r="G138" s="7" t="s">
        <v>615</v>
      </c>
      <c r="H138" s="7">
        <v>45.4</v>
      </c>
      <c r="I138" s="7" t="s">
        <v>80</v>
      </c>
      <c r="J138" s="7" t="s">
        <v>80</v>
      </c>
      <c r="K138" s="7" t="s">
        <v>80</v>
      </c>
      <c r="L138" s="137">
        <f t="shared" si="1"/>
        <v>2039</v>
      </c>
      <c r="M138" s="7"/>
      <c r="N138" s="7"/>
      <c r="O138" s="7"/>
      <c r="P138" s="7" t="s">
        <v>80</v>
      </c>
      <c r="Q138" s="7" t="s">
        <v>80</v>
      </c>
      <c r="R138" s="7" t="s">
        <v>80</v>
      </c>
      <c r="S138" s="7" t="s">
        <v>80</v>
      </c>
      <c r="T138" s="138">
        <v>0</v>
      </c>
      <c r="U138" s="7">
        <v>3649</v>
      </c>
      <c r="V138" s="7">
        <v>0</v>
      </c>
      <c r="W138" s="7" t="s">
        <v>80</v>
      </c>
      <c r="X138" s="7" t="s">
        <v>80</v>
      </c>
      <c r="Y138" s="7" t="s">
        <v>80</v>
      </c>
      <c r="Z138" s="7" t="s">
        <v>80</v>
      </c>
      <c r="AA138" s="7" t="s">
        <v>80</v>
      </c>
      <c r="AB138" s="7">
        <v>-28.725062150784801</v>
      </c>
      <c r="AC138" s="29">
        <v>24.7517010039161</v>
      </c>
    </row>
    <row r="139" spans="1:29" s="8" customFormat="1" hidden="1" x14ac:dyDescent="0.25">
      <c r="A139" s="144" t="str">
        <f t="shared" si="0"/>
        <v>base_calc</v>
      </c>
      <c r="B139" s="36" t="s">
        <v>648</v>
      </c>
      <c r="C139" s="37" t="s">
        <v>649</v>
      </c>
      <c r="D139" s="37" t="s">
        <v>146</v>
      </c>
      <c r="E139" s="22" t="s">
        <v>147</v>
      </c>
      <c r="F139" s="22" t="s">
        <v>78</v>
      </c>
      <c r="G139" s="22" t="s">
        <v>615</v>
      </c>
      <c r="H139" s="22">
        <v>5</v>
      </c>
      <c r="I139" s="22" t="s">
        <v>80</v>
      </c>
      <c r="J139" s="22" t="s">
        <v>80</v>
      </c>
      <c r="K139" s="22" t="s">
        <v>80</v>
      </c>
      <c r="L139" s="139">
        <f t="shared" si="1"/>
        <v>2039</v>
      </c>
      <c r="M139" s="22"/>
      <c r="N139" s="22"/>
      <c r="O139" s="22"/>
      <c r="P139" s="22" t="s">
        <v>80</v>
      </c>
      <c r="Q139" s="22" t="s">
        <v>80</v>
      </c>
      <c r="R139" s="22" t="s">
        <v>80</v>
      </c>
      <c r="S139" s="22" t="s">
        <v>80</v>
      </c>
      <c r="T139" s="140">
        <v>0</v>
      </c>
      <c r="U139" s="22">
        <v>3649</v>
      </c>
      <c r="V139" s="22">
        <v>0</v>
      </c>
      <c r="W139" s="22" t="s">
        <v>80</v>
      </c>
      <c r="X139" s="22" t="s">
        <v>80</v>
      </c>
      <c r="Y139" s="22" t="s">
        <v>80</v>
      </c>
      <c r="Z139" s="22" t="s">
        <v>80</v>
      </c>
      <c r="AA139" s="22" t="s">
        <v>80</v>
      </c>
      <c r="AB139" s="22">
        <v>-33.457799999999999</v>
      </c>
      <c r="AC139" s="24">
        <v>18.723320000000001</v>
      </c>
    </row>
    <row r="140" spans="1:29" s="8" customFormat="1" hidden="1" x14ac:dyDescent="0.25">
      <c r="A140" s="144" t="str">
        <f t="shared" si="0"/>
        <v>base_calc</v>
      </c>
      <c r="B140" s="36" t="s">
        <v>175</v>
      </c>
      <c r="C140" s="37" t="s">
        <v>650</v>
      </c>
      <c r="D140" s="37" t="s">
        <v>146</v>
      </c>
      <c r="E140" s="7" t="s">
        <v>147</v>
      </c>
      <c r="F140" s="7" t="s">
        <v>78</v>
      </c>
      <c r="G140" s="7" t="s">
        <v>615</v>
      </c>
      <c r="H140" s="7">
        <v>75</v>
      </c>
      <c r="I140" s="7" t="s">
        <v>80</v>
      </c>
      <c r="J140" s="7" t="s">
        <v>80</v>
      </c>
      <c r="K140" s="7" t="s">
        <v>80</v>
      </c>
      <c r="L140" s="137">
        <f t="shared" si="1"/>
        <v>2039</v>
      </c>
      <c r="M140" s="7"/>
      <c r="N140" s="7"/>
      <c r="O140" s="7"/>
      <c r="P140" s="7" t="s">
        <v>80</v>
      </c>
      <c r="Q140" s="7" t="s">
        <v>80</v>
      </c>
      <c r="R140" s="7" t="s">
        <v>80</v>
      </c>
      <c r="S140" s="7" t="s">
        <v>80</v>
      </c>
      <c r="T140" s="138">
        <v>0</v>
      </c>
      <c r="U140" s="7">
        <v>3649</v>
      </c>
      <c r="V140" s="7">
        <v>0</v>
      </c>
      <c r="W140" s="7" t="s">
        <v>80</v>
      </c>
      <c r="X140" s="7" t="s">
        <v>80</v>
      </c>
      <c r="Y140" s="7" t="s">
        <v>80</v>
      </c>
      <c r="Z140" s="7" t="s">
        <v>80</v>
      </c>
      <c r="AA140" s="7" t="s">
        <v>80</v>
      </c>
      <c r="AB140" s="7">
        <v>-30.659949999999998</v>
      </c>
      <c r="AC140" s="29">
        <v>24.01981</v>
      </c>
    </row>
    <row r="141" spans="1:29" hidden="1" x14ac:dyDescent="0.25">
      <c r="A141" s="144" t="str">
        <f t="shared" si="0"/>
        <v>base_calc</v>
      </c>
      <c r="B141" s="36" t="s">
        <v>177</v>
      </c>
      <c r="C141" s="37" t="s">
        <v>178</v>
      </c>
      <c r="D141" s="37" t="s">
        <v>146</v>
      </c>
      <c r="E141" s="22" t="s">
        <v>147</v>
      </c>
      <c r="F141" s="22" t="s">
        <v>78</v>
      </c>
      <c r="G141" s="22" t="s">
        <v>615</v>
      </c>
      <c r="H141" s="22">
        <v>27.94</v>
      </c>
      <c r="I141" s="22" t="s">
        <v>80</v>
      </c>
      <c r="J141" s="22" t="s">
        <v>80</v>
      </c>
      <c r="K141" s="22" t="s">
        <v>80</v>
      </c>
      <c r="L141" s="139">
        <f t="shared" si="1"/>
        <v>2039</v>
      </c>
      <c r="M141" s="22"/>
      <c r="N141" s="22"/>
      <c r="O141" s="22"/>
      <c r="P141" s="22" t="s">
        <v>80</v>
      </c>
      <c r="Q141" s="22" t="s">
        <v>80</v>
      </c>
      <c r="R141" s="22" t="s">
        <v>80</v>
      </c>
      <c r="S141" s="22" t="s">
        <v>80</v>
      </c>
      <c r="T141" s="140">
        <v>0</v>
      </c>
      <c r="U141" s="22">
        <v>3649</v>
      </c>
      <c r="V141" s="22">
        <v>0</v>
      </c>
      <c r="W141" s="22" t="s">
        <v>80</v>
      </c>
      <c r="X141" s="22" t="s">
        <v>80</v>
      </c>
      <c r="Y141" s="22" t="s">
        <v>80</v>
      </c>
      <c r="Z141" s="22" t="s">
        <v>80</v>
      </c>
      <c r="AA141" s="22" t="s">
        <v>80</v>
      </c>
      <c r="AB141" s="22">
        <v>-23.369401009844399</v>
      </c>
      <c r="AC141" s="24">
        <v>29.321799172554801</v>
      </c>
    </row>
    <row r="142" spans="1:29" hidden="1" x14ac:dyDescent="0.25">
      <c r="A142" s="144" t="str">
        <f t="shared" si="0"/>
        <v>base_calc</v>
      </c>
      <c r="B142" s="36" t="s">
        <v>179</v>
      </c>
      <c r="C142" s="37" t="s">
        <v>180</v>
      </c>
      <c r="D142" s="37" t="s">
        <v>146</v>
      </c>
      <c r="E142" s="7" t="s">
        <v>147</v>
      </c>
      <c r="F142" s="7" t="s">
        <v>78</v>
      </c>
      <c r="G142" s="7" t="s">
        <v>615</v>
      </c>
      <c r="H142" s="7">
        <v>36</v>
      </c>
      <c r="I142" s="7" t="s">
        <v>80</v>
      </c>
      <c r="J142" s="7" t="s">
        <v>80</v>
      </c>
      <c r="K142" s="7" t="s">
        <v>80</v>
      </c>
      <c r="L142" s="137">
        <f t="shared" si="1"/>
        <v>2039</v>
      </c>
      <c r="P142" s="7" t="s">
        <v>80</v>
      </c>
      <c r="Q142" s="7" t="s">
        <v>80</v>
      </c>
      <c r="R142" s="7" t="s">
        <v>80</v>
      </c>
      <c r="S142" s="7" t="s">
        <v>80</v>
      </c>
      <c r="T142" s="138">
        <v>0</v>
      </c>
      <c r="U142" s="7">
        <v>3649</v>
      </c>
      <c r="V142" s="7">
        <v>0</v>
      </c>
      <c r="W142" s="7" t="s">
        <v>80</v>
      </c>
      <c r="X142" s="7" t="s">
        <v>80</v>
      </c>
      <c r="Y142" s="7" t="s">
        <v>80</v>
      </c>
      <c r="Z142" s="7" t="s">
        <v>80</v>
      </c>
      <c r="AA142" s="7" t="s">
        <v>80</v>
      </c>
      <c r="AB142" s="7">
        <v>-33.339429270601997</v>
      </c>
      <c r="AC142" s="29">
        <v>20.029258108133099</v>
      </c>
    </row>
    <row r="143" spans="1:29" hidden="1" x14ac:dyDescent="0.25">
      <c r="A143" s="144" t="str">
        <f t="shared" si="0"/>
        <v>base_calc</v>
      </c>
      <c r="B143" s="36" t="s">
        <v>281</v>
      </c>
      <c r="C143" s="37" t="s">
        <v>635</v>
      </c>
      <c r="D143" s="37" t="s">
        <v>146</v>
      </c>
      <c r="E143" s="22" t="s">
        <v>278</v>
      </c>
      <c r="F143" s="22" t="s">
        <v>78</v>
      </c>
      <c r="G143" s="22" t="s">
        <v>615</v>
      </c>
      <c r="H143" s="22">
        <v>65.400000000000006</v>
      </c>
      <c r="I143" s="22" t="s">
        <v>80</v>
      </c>
      <c r="J143" s="22" t="s">
        <v>80</v>
      </c>
      <c r="K143" s="22" t="s">
        <v>80</v>
      </c>
      <c r="L143" s="139">
        <v>2034</v>
      </c>
      <c r="M143" s="22"/>
      <c r="N143" s="22"/>
      <c r="O143" s="22"/>
      <c r="P143" s="22" t="s">
        <v>80</v>
      </c>
      <c r="Q143" s="22" t="s">
        <v>80</v>
      </c>
      <c r="R143" s="22" t="s">
        <v>80</v>
      </c>
      <c r="S143" s="22" t="s">
        <v>80</v>
      </c>
      <c r="T143" s="140">
        <v>0</v>
      </c>
      <c r="U143" s="22">
        <v>1513</v>
      </c>
      <c r="V143" s="22">
        <v>0</v>
      </c>
      <c r="W143" s="22" t="s">
        <v>80</v>
      </c>
      <c r="X143" s="22" t="s">
        <v>80</v>
      </c>
      <c r="Y143" s="22" t="s">
        <v>80</v>
      </c>
      <c r="Z143" s="22" t="s">
        <v>80</v>
      </c>
      <c r="AA143" s="22" t="s">
        <v>80</v>
      </c>
      <c r="AB143" s="22">
        <v>-33.0285539672266</v>
      </c>
      <c r="AC143" s="24">
        <v>18.307536545625499</v>
      </c>
    </row>
    <row r="144" spans="1:29" hidden="1" x14ac:dyDescent="0.25">
      <c r="A144" s="144" t="str">
        <f t="shared" si="0"/>
        <v>base_calc</v>
      </c>
      <c r="B144" s="36" t="s">
        <v>181</v>
      </c>
      <c r="C144" s="37" t="s">
        <v>182</v>
      </c>
      <c r="D144" s="37" t="s">
        <v>146</v>
      </c>
      <c r="E144" s="7" t="s">
        <v>147</v>
      </c>
      <c r="F144" s="7" t="s">
        <v>78</v>
      </c>
      <c r="G144" s="7" t="s">
        <v>615</v>
      </c>
      <c r="H144" s="7">
        <v>29.68</v>
      </c>
      <c r="I144" s="7" t="s">
        <v>80</v>
      </c>
      <c r="J144" s="7" t="s">
        <v>80</v>
      </c>
      <c r="K144" s="7" t="s">
        <v>80</v>
      </c>
      <c r="L144" s="137">
        <f>L142</f>
        <v>2039</v>
      </c>
      <c r="P144" s="7" t="s">
        <v>80</v>
      </c>
      <c r="Q144" s="7" t="s">
        <v>80</v>
      </c>
      <c r="R144" s="7" t="s">
        <v>80</v>
      </c>
      <c r="S144" s="7" t="s">
        <v>80</v>
      </c>
      <c r="T144" s="138">
        <v>0</v>
      </c>
      <c r="U144" s="7">
        <v>3649</v>
      </c>
      <c r="V144" s="7">
        <v>0</v>
      </c>
      <c r="W144" s="7" t="s">
        <v>80</v>
      </c>
      <c r="X144" s="7" t="s">
        <v>80</v>
      </c>
      <c r="Y144" s="7" t="s">
        <v>80</v>
      </c>
      <c r="Z144" s="7" t="s">
        <v>80</v>
      </c>
      <c r="AA144" s="7" t="s">
        <v>80</v>
      </c>
      <c r="AB144" s="7">
        <v>-23.902344522923102</v>
      </c>
      <c r="AC144" s="29">
        <v>29.450761713535101</v>
      </c>
    </row>
    <row r="145" spans="1:29" hidden="1" x14ac:dyDescent="0.25">
      <c r="A145" s="144" t="str">
        <f t="shared" si="0"/>
        <v>base_calc</v>
      </c>
      <c r="B145" s="36" t="s">
        <v>295</v>
      </c>
      <c r="C145" s="37" t="s">
        <v>296</v>
      </c>
      <c r="D145" s="37" t="s">
        <v>184</v>
      </c>
      <c r="E145" s="22" t="s">
        <v>278</v>
      </c>
      <c r="F145" s="22" t="s">
        <v>78</v>
      </c>
      <c r="G145" s="22" t="s">
        <v>615</v>
      </c>
      <c r="H145" s="22">
        <v>131.05000000000001</v>
      </c>
      <c r="I145" s="22" t="s">
        <v>80</v>
      </c>
      <c r="J145" s="22" t="s">
        <v>80</v>
      </c>
      <c r="K145" s="22" t="s">
        <v>80</v>
      </c>
      <c r="L145" s="139">
        <v>2037</v>
      </c>
      <c r="M145" s="22"/>
      <c r="N145" s="22"/>
      <c r="O145" s="22"/>
      <c r="P145" s="22" t="s">
        <v>80</v>
      </c>
      <c r="Q145" s="22" t="s">
        <v>80</v>
      </c>
      <c r="R145" s="22" t="s">
        <v>80</v>
      </c>
      <c r="S145" s="22" t="s">
        <v>80</v>
      </c>
      <c r="T145" s="140">
        <v>0</v>
      </c>
      <c r="U145" s="22">
        <v>1186</v>
      </c>
      <c r="V145" s="22">
        <v>0</v>
      </c>
      <c r="W145" s="22" t="s">
        <v>80</v>
      </c>
      <c r="X145" s="22" t="s">
        <v>80</v>
      </c>
      <c r="Y145" s="22" t="s">
        <v>80</v>
      </c>
      <c r="Z145" s="22" t="s">
        <v>80</v>
      </c>
      <c r="AA145" s="22" t="s">
        <v>80</v>
      </c>
      <c r="AB145" s="22">
        <v>-32.687836241114901</v>
      </c>
      <c r="AC145" s="24">
        <v>26.106440829574002</v>
      </c>
    </row>
    <row r="146" spans="1:29" hidden="1" x14ac:dyDescent="0.25">
      <c r="A146" s="144" t="str">
        <f t="shared" si="0"/>
        <v>base_calc</v>
      </c>
      <c r="B146" s="36" t="s">
        <v>297</v>
      </c>
      <c r="C146" s="37" t="s">
        <v>183</v>
      </c>
      <c r="D146" s="37" t="s">
        <v>184</v>
      </c>
      <c r="E146" s="7" t="s">
        <v>278</v>
      </c>
      <c r="F146" s="7" t="s">
        <v>78</v>
      </c>
      <c r="G146" s="7" t="s">
        <v>615</v>
      </c>
      <c r="H146" s="7">
        <v>90.82</v>
      </c>
      <c r="I146" s="7" t="s">
        <v>80</v>
      </c>
      <c r="J146" s="7" t="s">
        <v>80</v>
      </c>
      <c r="K146" s="7" t="s">
        <v>80</v>
      </c>
      <c r="L146" s="137">
        <v>2037</v>
      </c>
      <c r="P146" s="7" t="s">
        <v>80</v>
      </c>
      <c r="Q146" s="7" t="s">
        <v>80</v>
      </c>
      <c r="R146" s="7" t="s">
        <v>80</v>
      </c>
      <c r="S146" s="7" t="s">
        <v>80</v>
      </c>
      <c r="T146" s="138">
        <v>0</v>
      </c>
      <c r="U146" s="7">
        <v>1186</v>
      </c>
      <c r="V146" s="7">
        <v>0</v>
      </c>
      <c r="W146" s="7" t="s">
        <v>80</v>
      </c>
      <c r="X146" s="7" t="s">
        <v>80</v>
      </c>
      <c r="Y146" s="7" t="s">
        <v>80</v>
      </c>
      <c r="Z146" s="7" t="s">
        <v>80</v>
      </c>
      <c r="AA146" s="7" t="s">
        <v>80</v>
      </c>
      <c r="AB146" s="7">
        <v>-32.907881921540699</v>
      </c>
      <c r="AC146" s="29">
        <v>17.9958467059943</v>
      </c>
    </row>
    <row r="147" spans="1:29" hidden="1" x14ac:dyDescent="0.25">
      <c r="A147" s="144" t="str">
        <f t="shared" si="0"/>
        <v>base_calc</v>
      </c>
      <c r="B147" s="36" t="s">
        <v>618</v>
      </c>
      <c r="C147" s="37" t="s">
        <v>183</v>
      </c>
      <c r="D147" s="37" t="s">
        <v>184</v>
      </c>
      <c r="E147" s="22" t="s">
        <v>147</v>
      </c>
      <c r="F147" s="22" t="s">
        <v>78</v>
      </c>
      <c r="G147" s="22" t="s">
        <v>615</v>
      </c>
      <c r="H147" s="22">
        <v>8.9</v>
      </c>
      <c r="I147" s="22" t="s">
        <v>80</v>
      </c>
      <c r="J147" s="22" t="s">
        <v>80</v>
      </c>
      <c r="K147" s="22" t="s">
        <v>80</v>
      </c>
      <c r="L147" s="139">
        <v>2042</v>
      </c>
      <c r="M147" s="22"/>
      <c r="N147" s="22"/>
      <c r="O147" s="22"/>
      <c r="P147" s="22" t="s">
        <v>80</v>
      </c>
      <c r="Q147" s="22" t="s">
        <v>80</v>
      </c>
      <c r="R147" s="22" t="s">
        <v>80</v>
      </c>
      <c r="S147" s="22" t="s">
        <v>80</v>
      </c>
      <c r="T147" s="140">
        <v>0</v>
      </c>
      <c r="U147" s="22">
        <v>2176</v>
      </c>
      <c r="V147" s="22">
        <v>0</v>
      </c>
      <c r="W147" s="22" t="s">
        <v>80</v>
      </c>
      <c r="X147" s="22" t="s">
        <v>80</v>
      </c>
      <c r="Y147" s="22" t="s">
        <v>80</v>
      </c>
      <c r="Z147" s="22" t="s">
        <v>80</v>
      </c>
      <c r="AA147" s="22" t="s">
        <v>80</v>
      </c>
      <c r="AB147" s="22">
        <v>-32.709583272957502</v>
      </c>
      <c r="AC147" s="24">
        <v>18.4853819813383</v>
      </c>
    </row>
    <row r="148" spans="1:29" hidden="1" x14ac:dyDescent="0.25">
      <c r="A148" s="144" t="str">
        <f t="shared" si="0"/>
        <v>base_calc</v>
      </c>
      <c r="B148" s="36" t="s">
        <v>387</v>
      </c>
      <c r="C148" s="37" t="s">
        <v>388</v>
      </c>
      <c r="D148" s="37" t="s">
        <v>184</v>
      </c>
      <c r="E148" s="7" t="s">
        <v>384</v>
      </c>
      <c r="F148" s="7" t="s">
        <v>78</v>
      </c>
      <c r="G148" s="7" t="s">
        <v>615</v>
      </c>
      <c r="H148" s="7">
        <v>50</v>
      </c>
      <c r="I148" s="7" t="s">
        <v>80</v>
      </c>
      <c r="J148" s="7" t="s">
        <v>80</v>
      </c>
      <c r="K148" s="7" t="s">
        <v>80</v>
      </c>
      <c r="L148" s="137">
        <v>2048</v>
      </c>
      <c r="P148" s="7" t="s">
        <v>80</v>
      </c>
      <c r="Q148" s="7" t="s">
        <v>80</v>
      </c>
      <c r="R148" s="7" t="s">
        <v>80</v>
      </c>
      <c r="S148" s="7" t="s">
        <v>80</v>
      </c>
      <c r="T148" s="138">
        <v>0</v>
      </c>
      <c r="U148" s="7">
        <v>3324</v>
      </c>
      <c r="V148" s="7">
        <v>0</v>
      </c>
      <c r="W148" s="7" t="s">
        <v>80</v>
      </c>
      <c r="X148" s="7" t="s">
        <v>80</v>
      </c>
      <c r="Y148" s="7" t="s">
        <v>80</v>
      </c>
      <c r="Z148" s="7" t="s">
        <v>80</v>
      </c>
      <c r="AA148" s="7">
        <v>9</v>
      </c>
      <c r="AB148" s="7">
        <v>-28.877855028206501</v>
      </c>
      <c r="AC148" s="29">
        <v>21.919975876760699</v>
      </c>
    </row>
    <row r="149" spans="1:29" hidden="1" x14ac:dyDescent="0.25">
      <c r="A149" s="144" t="str">
        <f t="shared" si="0"/>
        <v>base_calc</v>
      </c>
      <c r="B149" s="36" t="s">
        <v>185</v>
      </c>
      <c r="C149" s="37" t="s">
        <v>186</v>
      </c>
      <c r="D149" s="37" t="s">
        <v>184</v>
      </c>
      <c r="E149" s="22" t="s">
        <v>147</v>
      </c>
      <c r="F149" s="22" t="s">
        <v>78</v>
      </c>
      <c r="G149" s="22" t="s">
        <v>615</v>
      </c>
      <c r="H149" s="22">
        <v>57</v>
      </c>
      <c r="I149" s="22" t="s">
        <v>80</v>
      </c>
      <c r="J149" s="22" t="s">
        <v>80</v>
      </c>
      <c r="K149" s="22" t="s">
        <v>80</v>
      </c>
      <c r="L149" s="139">
        <v>2042</v>
      </c>
      <c r="M149" s="22"/>
      <c r="N149" s="22"/>
      <c r="O149" s="22"/>
      <c r="P149" s="22" t="s">
        <v>80</v>
      </c>
      <c r="Q149" s="22" t="s">
        <v>80</v>
      </c>
      <c r="R149" s="22" t="s">
        <v>80</v>
      </c>
      <c r="S149" s="22" t="s">
        <v>80</v>
      </c>
      <c r="T149" s="140">
        <v>0</v>
      </c>
      <c r="U149" s="22">
        <v>2176</v>
      </c>
      <c r="V149" s="22">
        <v>0</v>
      </c>
      <c r="W149" s="22" t="s">
        <v>80</v>
      </c>
      <c r="X149" s="22" t="s">
        <v>80</v>
      </c>
      <c r="Y149" s="22" t="s">
        <v>80</v>
      </c>
      <c r="Z149" s="22" t="s">
        <v>80</v>
      </c>
      <c r="AA149" s="22" t="s">
        <v>80</v>
      </c>
      <c r="AB149" s="22">
        <v>-28.5392488895511</v>
      </c>
      <c r="AC149" s="24">
        <v>25.213105911553999</v>
      </c>
    </row>
    <row r="150" spans="1:29" hidden="1" x14ac:dyDescent="0.25">
      <c r="A150" s="144" t="str">
        <f t="shared" ref="A150:A181" si="2">A149</f>
        <v>base_calc</v>
      </c>
      <c r="B150" s="36" t="s">
        <v>298</v>
      </c>
      <c r="C150" s="37" t="s">
        <v>299</v>
      </c>
      <c r="D150" s="37" t="s">
        <v>184</v>
      </c>
      <c r="E150" s="7" t="s">
        <v>278</v>
      </c>
      <c r="F150" s="7" t="s">
        <v>78</v>
      </c>
      <c r="G150" s="7" t="s">
        <v>615</v>
      </c>
      <c r="H150" s="7">
        <v>21</v>
      </c>
      <c r="I150" s="7" t="s">
        <v>80</v>
      </c>
      <c r="J150" s="7" t="s">
        <v>80</v>
      </c>
      <c r="K150" s="7" t="s">
        <v>80</v>
      </c>
      <c r="L150" s="137">
        <v>2036</v>
      </c>
      <c r="P150" s="7" t="s">
        <v>80</v>
      </c>
      <c r="Q150" s="7" t="s">
        <v>80</v>
      </c>
      <c r="R150" s="7" t="s">
        <v>80</v>
      </c>
      <c r="S150" s="7" t="s">
        <v>80</v>
      </c>
      <c r="T150" s="138">
        <v>0</v>
      </c>
      <c r="U150" s="7">
        <v>1186</v>
      </c>
      <c r="V150" s="7">
        <v>0</v>
      </c>
      <c r="W150" s="7" t="s">
        <v>80</v>
      </c>
      <c r="X150" s="7" t="s">
        <v>80</v>
      </c>
      <c r="Y150" s="7" t="s">
        <v>80</v>
      </c>
      <c r="Z150" s="7" t="s">
        <v>80</v>
      </c>
      <c r="AA150" s="7" t="s">
        <v>80</v>
      </c>
      <c r="AB150" s="7">
        <v>-32.587910936796497</v>
      </c>
      <c r="AC150" s="29">
        <v>27.879187501376201</v>
      </c>
    </row>
    <row r="151" spans="1:29" hidden="1" x14ac:dyDescent="0.25">
      <c r="A151" s="144" t="str">
        <f t="shared" si="2"/>
        <v>base_calc</v>
      </c>
      <c r="B151" s="36" t="s">
        <v>191</v>
      </c>
      <c r="C151" s="37" t="s">
        <v>191</v>
      </c>
      <c r="D151" s="37" t="s">
        <v>184</v>
      </c>
      <c r="E151" s="22" t="s">
        <v>147</v>
      </c>
      <c r="F151" s="22" t="s">
        <v>78</v>
      </c>
      <c r="G151" s="22" t="s">
        <v>615</v>
      </c>
      <c r="H151" s="22">
        <v>69.599999999999994</v>
      </c>
      <c r="I151" s="22" t="s">
        <v>80</v>
      </c>
      <c r="J151" s="22" t="s">
        <v>80</v>
      </c>
      <c r="K151" s="22" t="s">
        <v>80</v>
      </c>
      <c r="L151" s="139">
        <v>2042</v>
      </c>
      <c r="M151" s="22"/>
      <c r="N151" s="22"/>
      <c r="O151" s="22"/>
      <c r="P151" s="22" t="s">
        <v>80</v>
      </c>
      <c r="Q151" s="22" t="s">
        <v>80</v>
      </c>
      <c r="R151" s="22" t="s">
        <v>80</v>
      </c>
      <c r="S151" s="22" t="s">
        <v>80</v>
      </c>
      <c r="T151" s="140">
        <v>0</v>
      </c>
      <c r="U151" s="22">
        <v>2176</v>
      </c>
      <c r="V151" s="22">
        <v>0</v>
      </c>
      <c r="W151" s="22" t="s">
        <v>80</v>
      </c>
      <c r="X151" s="22" t="s">
        <v>80</v>
      </c>
      <c r="Y151" s="22" t="s">
        <v>80</v>
      </c>
      <c r="Z151" s="22" t="s">
        <v>80</v>
      </c>
      <c r="AA151" s="22" t="s">
        <v>80</v>
      </c>
      <c r="AB151" s="22">
        <v>-30.997352851430101</v>
      </c>
      <c r="AC151" s="24">
        <v>26.330198203529498</v>
      </c>
    </row>
    <row r="152" spans="1:29" hidden="1" x14ac:dyDescent="0.25">
      <c r="A152" s="144" t="str">
        <f t="shared" si="2"/>
        <v>base_calc</v>
      </c>
      <c r="B152" s="36" t="s">
        <v>300</v>
      </c>
      <c r="C152" s="37" t="s">
        <v>301</v>
      </c>
      <c r="D152" s="37" t="s">
        <v>184</v>
      </c>
      <c r="E152" s="7" t="s">
        <v>278</v>
      </c>
      <c r="F152" s="7" t="s">
        <v>78</v>
      </c>
      <c r="G152" s="7" t="s">
        <v>615</v>
      </c>
      <c r="H152" s="7">
        <v>135.5</v>
      </c>
      <c r="I152" s="7" t="s">
        <v>80</v>
      </c>
      <c r="J152" s="7" t="s">
        <v>80</v>
      </c>
      <c r="K152" s="7" t="s">
        <v>80</v>
      </c>
      <c r="L152" s="137">
        <v>2037</v>
      </c>
      <c r="P152" s="7" t="s">
        <v>80</v>
      </c>
      <c r="Q152" s="7" t="s">
        <v>80</v>
      </c>
      <c r="R152" s="7" t="s">
        <v>80</v>
      </c>
      <c r="S152" s="7" t="s">
        <v>80</v>
      </c>
      <c r="T152" s="138">
        <v>0</v>
      </c>
      <c r="U152" s="7">
        <v>1186</v>
      </c>
      <c r="V152" s="7">
        <v>0</v>
      </c>
      <c r="W152" s="7" t="s">
        <v>80</v>
      </c>
      <c r="X152" s="7" t="s">
        <v>80</v>
      </c>
      <c r="Y152" s="7" t="s">
        <v>80</v>
      </c>
      <c r="Z152" s="7" t="s">
        <v>80</v>
      </c>
      <c r="AA152" s="7" t="s">
        <v>80</v>
      </c>
      <c r="AB152" s="7">
        <v>-33.294371609195601</v>
      </c>
      <c r="AC152" s="29">
        <v>19.043998428834399</v>
      </c>
    </row>
    <row r="153" spans="1:29" hidden="1" x14ac:dyDescent="0.25">
      <c r="A153" s="144" t="str">
        <f t="shared" si="2"/>
        <v>base_calc</v>
      </c>
      <c r="B153" s="36" t="s">
        <v>302</v>
      </c>
      <c r="C153" s="37" t="s">
        <v>303</v>
      </c>
      <c r="D153" s="37" t="s">
        <v>184</v>
      </c>
      <c r="E153" s="22" t="s">
        <v>278</v>
      </c>
      <c r="F153" s="22" t="s">
        <v>78</v>
      </c>
      <c r="G153" s="22" t="s">
        <v>615</v>
      </c>
      <c r="H153" s="22">
        <v>59.8</v>
      </c>
      <c r="I153" s="22" t="s">
        <v>80</v>
      </c>
      <c r="J153" s="22" t="s">
        <v>80</v>
      </c>
      <c r="K153" s="22" t="s">
        <v>80</v>
      </c>
      <c r="L153" s="139">
        <v>2037</v>
      </c>
      <c r="M153" s="22"/>
      <c r="N153" s="22"/>
      <c r="O153" s="22"/>
      <c r="P153" s="22" t="s">
        <v>80</v>
      </c>
      <c r="Q153" s="22" t="s">
        <v>80</v>
      </c>
      <c r="R153" s="22" t="s">
        <v>80</v>
      </c>
      <c r="S153" s="22" t="s">
        <v>80</v>
      </c>
      <c r="T153" s="140">
        <v>0</v>
      </c>
      <c r="U153" s="22">
        <v>1186</v>
      </c>
      <c r="V153" s="22">
        <v>0</v>
      </c>
      <c r="W153" s="22" t="s">
        <v>80</v>
      </c>
      <c r="X153" s="22" t="s">
        <v>80</v>
      </c>
      <c r="Y153" s="22" t="s">
        <v>80</v>
      </c>
      <c r="Z153" s="22" t="s">
        <v>80</v>
      </c>
      <c r="AA153" s="22" t="s">
        <v>80</v>
      </c>
      <c r="AB153" s="22">
        <v>-33.795668435658897</v>
      </c>
      <c r="AC153" s="24">
        <v>25.672221076962899</v>
      </c>
    </row>
    <row r="154" spans="1:29" hidden="1" x14ac:dyDescent="0.25">
      <c r="A154" s="144" t="str">
        <f t="shared" si="2"/>
        <v>base_calc</v>
      </c>
      <c r="B154" s="36" t="s">
        <v>187</v>
      </c>
      <c r="C154" s="37" t="s">
        <v>188</v>
      </c>
      <c r="D154" s="37" t="s">
        <v>184</v>
      </c>
      <c r="E154" s="7" t="s">
        <v>147</v>
      </c>
      <c r="F154" s="7" t="s">
        <v>78</v>
      </c>
      <c r="G154" s="7" t="s">
        <v>615</v>
      </c>
      <c r="H154" s="7">
        <v>75</v>
      </c>
      <c r="I154" s="7" t="s">
        <v>80</v>
      </c>
      <c r="J154" s="7" t="s">
        <v>80</v>
      </c>
      <c r="K154" s="7" t="s">
        <v>80</v>
      </c>
      <c r="L154" s="137">
        <v>2042</v>
      </c>
      <c r="P154" s="7" t="s">
        <v>80</v>
      </c>
      <c r="Q154" s="7" t="s">
        <v>80</v>
      </c>
      <c r="R154" s="7" t="s">
        <v>80</v>
      </c>
      <c r="S154" s="7" t="s">
        <v>80</v>
      </c>
      <c r="T154" s="138">
        <v>0</v>
      </c>
      <c r="U154" s="7">
        <v>2176</v>
      </c>
      <c r="V154" s="7">
        <v>0</v>
      </c>
      <c r="W154" s="7" t="s">
        <v>80</v>
      </c>
      <c r="X154" s="7" t="s">
        <v>80</v>
      </c>
      <c r="Y154" s="7" t="s">
        <v>80</v>
      </c>
      <c r="Z154" s="7" t="s">
        <v>80</v>
      </c>
      <c r="AA154" s="7" t="s">
        <v>80</v>
      </c>
      <c r="AB154" s="7">
        <v>-28.309522111023199</v>
      </c>
      <c r="AC154" s="29">
        <v>23.104063371285399</v>
      </c>
    </row>
    <row r="155" spans="1:29" hidden="1" x14ac:dyDescent="0.25">
      <c r="A155" s="144" t="str">
        <f t="shared" si="2"/>
        <v>base_calc</v>
      </c>
      <c r="B155" s="36" t="s">
        <v>189</v>
      </c>
      <c r="C155" s="37" t="s">
        <v>189</v>
      </c>
      <c r="D155" s="37" t="s">
        <v>184</v>
      </c>
      <c r="E155" s="22" t="s">
        <v>147</v>
      </c>
      <c r="F155" s="22" t="s">
        <v>78</v>
      </c>
      <c r="G155" s="22" t="s">
        <v>615</v>
      </c>
      <c r="H155" s="22">
        <v>36.799999999999997</v>
      </c>
      <c r="I155" s="22" t="s">
        <v>80</v>
      </c>
      <c r="J155" s="22" t="s">
        <v>80</v>
      </c>
      <c r="K155" s="22" t="s">
        <v>80</v>
      </c>
      <c r="L155" s="139">
        <v>2042</v>
      </c>
      <c r="M155" s="22"/>
      <c r="N155" s="22"/>
      <c r="O155" s="22"/>
      <c r="P155" s="22" t="s">
        <v>80</v>
      </c>
      <c r="Q155" s="22" t="s">
        <v>80</v>
      </c>
      <c r="R155" s="22" t="s">
        <v>80</v>
      </c>
      <c r="S155" s="22" t="s">
        <v>80</v>
      </c>
      <c r="T155" s="140">
        <v>0</v>
      </c>
      <c r="U155" s="22">
        <v>2176</v>
      </c>
      <c r="V155" s="22">
        <v>0</v>
      </c>
      <c r="W155" s="22" t="s">
        <v>80</v>
      </c>
      <c r="X155" s="22" t="s">
        <v>80</v>
      </c>
      <c r="Y155" s="22" t="s">
        <v>80</v>
      </c>
      <c r="Z155" s="22" t="s">
        <v>80</v>
      </c>
      <c r="AA155" s="22" t="s">
        <v>80</v>
      </c>
      <c r="AB155" s="22">
        <v>-31.045206634951601</v>
      </c>
      <c r="AC155" s="24">
        <v>24.441833856689101</v>
      </c>
    </row>
    <row r="156" spans="1:29" hidden="1" x14ac:dyDescent="0.25">
      <c r="A156" s="144" t="str">
        <f t="shared" si="2"/>
        <v>base_calc</v>
      </c>
      <c r="B156" s="36" t="s">
        <v>397</v>
      </c>
      <c r="C156" s="37" t="s">
        <v>398</v>
      </c>
      <c r="D156" s="37" t="s">
        <v>128</v>
      </c>
      <c r="E156" s="7" t="s">
        <v>119</v>
      </c>
      <c r="F156" s="7" t="s">
        <v>78</v>
      </c>
      <c r="G156" s="7" t="s">
        <v>615</v>
      </c>
      <c r="H156" s="7">
        <v>10</v>
      </c>
      <c r="I156" s="7" t="s">
        <v>80</v>
      </c>
      <c r="J156" s="7" t="s">
        <v>80</v>
      </c>
      <c r="K156" s="7" t="s">
        <v>80</v>
      </c>
      <c r="L156" s="137" t="s">
        <v>96</v>
      </c>
      <c r="P156" s="7" t="s">
        <v>80</v>
      </c>
      <c r="Q156" s="7" t="s">
        <v>80</v>
      </c>
      <c r="R156" s="7" t="s">
        <v>80</v>
      </c>
      <c r="S156" s="7" t="s">
        <v>80</v>
      </c>
      <c r="T156" s="138">
        <v>0</v>
      </c>
      <c r="U156" s="7">
        <v>1363</v>
      </c>
      <c r="V156" s="7">
        <v>0</v>
      </c>
      <c r="W156" s="7" t="s">
        <v>80</v>
      </c>
      <c r="X156" s="7" t="s">
        <v>80</v>
      </c>
      <c r="Y156" s="7" t="s">
        <v>80</v>
      </c>
      <c r="Z156" s="7" t="s">
        <v>80</v>
      </c>
      <c r="AA156" s="7" t="s">
        <v>80</v>
      </c>
      <c r="AB156" s="7">
        <v>-28.752696592251599</v>
      </c>
      <c r="AC156" s="29">
        <v>20.533500298364299</v>
      </c>
    </row>
    <row r="157" spans="1:29" hidden="1" x14ac:dyDescent="0.25">
      <c r="A157" s="144" t="str">
        <f t="shared" si="2"/>
        <v>base_calc</v>
      </c>
      <c r="B157" s="36" t="s">
        <v>192</v>
      </c>
      <c r="C157" s="37" t="s">
        <v>193</v>
      </c>
      <c r="D157" s="37" t="s">
        <v>184</v>
      </c>
      <c r="E157" s="22" t="s">
        <v>147</v>
      </c>
      <c r="F157" s="22" t="s">
        <v>78</v>
      </c>
      <c r="G157" s="22" t="s">
        <v>615</v>
      </c>
      <c r="H157" s="22">
        <v>74</v>
      </c>
      <c r="I157" s="22" t="s">
        <v>80</v>
      </c>
      <c r="J157" s="22" t="s">
        <v>80</v>
      </c>
      <c r="K157" s="22" t="s">
        <v>80</v>
      </c>
      <c r="L157" s="139">
        <v>2042</v>
      </c>
      <c r="M157" s="22"/>
      <c r="N157" s="22"/>
      <c r="O157" s="22"/>
      <c r="P157" s="22" t="s">
        <v>80</v>
      </c>
      <c r="Q157" s="22" t="s">
        <v>80</v>
      </c>
      <c r="R157" s="22" t="s">
        <v>80</v>
      </c>
      <c r="S157" s="22" t="s">
        <v>80</v>
      </c>
      <c r="T157" s="140">
        <v>0</v>
      </c>
      <c r="U157" s="22">
        <v>2176</v>
      </c>
      <c r="V157" s="22">
        <v>0</v>
      </c>
      <c r="W157" s="22" t="s">
        <v>80</v>
      </c>
      <c r="X157" s="22" t="s">
        <v>80</v>
      </c>
      <c r="Y157" s="22" t="s">
        <v>80</v>
      </c>
      <c r="Z157" s="22" t="s">
        <v>80</v>
      </c>
      <c r="AA157" s="22" t="s">
        <v>80</v>
      </c>
      <c r="AB157" s="22">
        <v>-27.758086493217501</v>
      </c>
      <c r="AC157" s="24">
        <v>23.015895825852599</v>
      </c>
    </row>
    <row r="158" spans="1:29" hidden="1" x14ac:dyDescent="0.25">
      <c r="A158" s="144" t="str">
        <f t="shared" si="2"/>
        <v>base_calc</v>
      </c>
      <c r="B158" s="36" t="s">
        <v>194</v>
      </c>
      <c r="C158" s="37" t="s">
        <v>650</v>
      </c>
      <c r="D158" s="37" t="s">
        <v>184</v>
      </c>
      <c r="E158" s="7" t="s">
        <v>147</v>
      </c>
      <c r="F158" s="7" t="s">
        <v>78</v>
      </c>
      <c r="G158" s="7" t="s">
        <v>615</v>
      </c>
      <c r="H158" s="7">
        <v>75</v>
      </c>
      <c r="I158" s="7" t="s">
        <v>80</v>
      </c>
      <c r="J158" s="7" t="s">
        <v>80</v>
      </c>
      <c r="K158" s="7" t="s">
        <v>80</v>
      </c>
      <c r="L158" s="137">
        <v>2042</v>
      </c>
      <c r="P158" s="7" t="s">
        <v>80</v>
      </c>
      <c r="Q158" s="7" t="s">
        <v>80</v>
      </c>
      <c r="R158" s="7" t="s">
        <v>80</v>
      </c>
      <c r="S158" s="7" t="s">
        <v>80</v>
      </c>
      <c r="T158" s="138">
        <v>0</v>
      </c>
      <c r="U158" s="7">
        <v>2176</v>
      </c>
      <c r="V158" s="7">
        <v>0</v>
      </c>
      <c r="W158" s="7" t="s">
        <v>80</v>
      </c>
      <c r="X158" s="7" t="s">
        <v>80</v>
      </c>
      <c r="Y158" s="7" t="s">
        <v>80</v>
      </c>
      <c r="Z158" s="7" t="s">
        <v>80</v>
      </c>
      <c r="AA158" s="7" t="s">
        <v>80</v>
      </c>
      <c r="AB158" s="7">
        <v>-30.659949999999998</v>
      </c>
      <c r="AC158" s="29">
        <v>24.01981</v>
      </c>
    </row>
    <row r="159" spans="1:29" hidden="1" x14ac:dyDescent="0.25">
      <c r="A159" s="144" t="str">
        <f t="shared" si="2"/>
        <v>base_calc</v>
      </c>
      <c r="B159" s="36" t="s">
        <v>399</v>
      </c>
      <c r="C159" s="37" t="s">
        <v>400</v>
      </c>
      <c r="D159" s="37" t="s">
        <v>128</v>
      </c>
      <c r="E159" s="22" t="s">
        <v>119</v>
      </c>
      <c r="F159" s="22" t="s">
        <v>78</v>
      </c>
      <c r="G159" s="22" t="s">
        <v>615</v>
      </c>
      <c r="H159" s="22">
        <v>4.22</v>
      </c>
      <c r="I159" s="22" t="s">
        <v>80</v>
      </c>
      <c r="J159" s="22" t="s">
        <v>80</v>
      </c>
      <c r="K159" s="22" t="s">
        <v>80</v>
      </c>
      <c r="L159" s="139" t="s">
        <v>96</v>
      </c>
      <c r="M159" s="22"/>
      <c r="N159" s="22"/>
      <c r="O159" s="22"/>
      <c r="P159" s="22" t="s">
        <v>80</v>
      </c>
      <c r="Q159" s="22" t="s">
        <v>80</v>
      </c>
      <c r="R159" s="22" t="s">
        <v>80</v>
      </c>
      <c r="S159" s="22" t="s">
        <v>80</v>
      </c>
      <c r="T159" s="140">
        <v>0</v>
      </c>
      <c r="U159" s="22">
        <v>1363</v>
      </c>
      <c r="V159" s="22">
        <v>0</v>
      </c>
      <c r="W159" s="22" t="s">
        <v>80</v>
      </c>
      <c r="X159" s="22" t="s">
        <v>80</v>
      </c>
      <c r="Y159" s="22" t="s">
        <v>80</v>
      </c>
      <c r="Z159" s="22" t="s">
        <v>80</v>
      </c>
      <c r="AA159" s="22" t="s">
        <v>80</v>
      </c>
      <c r="AB159" s="22">
        <v>-28.514154148940701</v>
      </c>
      <c r="AC159" s="24">
        <v>28.4101438223705</v>
      </c>
    </row>
    <row r="160" spans="1:29" hidden="1" x14ac:dyDescent="0.25">
      <c r="A160" s="144" t="str">
        <f t="shared" si="2"/>
        <v>base_calc</v>
      </c>
      <c r="B160" s="36" t="s">
        <v>304</v>
      </c>
      <c r="C160" s="37" t="s">
        <v>639</v>
      </c>
      <c r="D160" s="37" t="s">
        <v>184</v>
      </c>
      <c r="E160" s="7" t="s">
        <v>278</v>
      </c>
      <c r="F160" s="7" t="s">
        <v>78</v>
      </c>
      <c r="G160" s="7" t="s">
        <v>615</v>
      </c>
      <c r="H160" s="7">
        <v>93.68</v>
      </c>
      <c r="I160" s="7" t="s">
        <v>80</v>
      </c>
      <c r="J160" s="7" t="s">
        <v>80</v>
      </c>
      <c r="K160" s="7" t="s">
        <v>80</v>
      </c>
      <c r="L160" s="137">
        <v>2037</v>
      </c>
      <c r="P160" s="7" t="s">
        <v>80</v>
      </c>
      <c r="Q160" s="7" t="s">
        <v>80</v>
      </c>
      <c r="R160" s="7" t="s">
        <v>80</v>
      </c>
      <c r="S160" s="7" t="s">
        <v>80</v>
      </c>
      <c r="T160" s="138">
        <v>0</v>
      </c>
      <c r="U160" s="7">
        <v>1186</v>
      </c>
      <c r="V160" s="7">
        <v>0</v>
      </c>
      <c r="W160" s="7" t="s">
        <v>80</v>
      </c>
      <c r="X160" s="7" t="s">
        <v>80</v>
      </c>
      <c r="Y160" s="7" t="s">
        <v>80</v>
      </c>
      <c r="Z160" s="7" t="s">
        <v>80</v>
      </c>
      <c r="AA160" s="7" t="s">
        <v>80</v>
      </c>
      <c r="AB160" s="7">
        <v>-34.0151067849757</v>
      </c>
      <c r="AC160" s="29">
        <v>24.344621690645798</v>
      </c>
    </row>
    <row r="161" spans="1:29" hidden="1" x14ac:dyDescent="0.25">
      <c r="A161" s="144" t="str">
        <f t="shared" si="2"/>
        <v>base_calc</v>
      </c>
      <c r="B161" s="36" t="s">
        <v>655</v>
      </c>
      <c r="C161" s="37" t="s">
        <v>197</v>
      </c>
      <c r="D161" s="37" t="s">
        <v>184</v>
      </c>
      <c r="E161" s="22" t="s">
        <v>147</v>
      </c>
      <c r="F161" s="22" t="s">
        <v>78</v>
      </c>
      <c r="G161" s="22" t="s">
        <v>615</v>
      </c>
      <c r="H161" s="22">
        <v>8.9</v>
      </c>
      <c r="I161" s="22" t="s">
        <v>80</v>
      </c>
      <c r="J161" s="22" t="s">
        <v>80</v>
      </c>
      <c r="K161" s="22" t="s">
        <v>80</v>
      </c>
      <c r="L161" s="139">
        <v>2042</v>
      </c>
      <c r="M161" s="22"/>
      <c r="N161" s="22"/>
      <c r="O161" s="22"/>
      <c r="P161" s="22" t="s">
        <v>80</v>
      </c>
      <c r="Q161" s="22" t="s">
        <v>80</v>
      </c>
      <c r="R161" s="22" t="s">
        <v>80</v>
      </c>
      <c r="S161" s="22" t="s">
        <v>80</v>
      </c>
      <c r="T161" s="140">
        <v>0</v>
      </c>
      <c r="U161" s="22">
        <v>2176</v>
      </c>
      <c r="V161" s="22">
        <v>0</v>
      </c>
      <c r="W161" s="22" t="s">
        <v>80</v>
      </c>
      <c r="X161" s="22" t="s">
        <v>80</v>
      </c>
      <c r="Y161" s="22" t="s">
        <v>80</v>
      </c>
      <c r="Z161" s="22" t="s">
        <v>80</v>
      </c>
      <c r="AA161" s="22" t="s">
        <v>80</v>
      </c>
      <c r="AB161" s="22">
        <v>-28.414926727986401</v>
      </c>
      <c r="AC161" s="24">
        <v>21.221905297254199</v>
      </c>
    </row>
    <row r="162" spans="1:29" hidden="1" x14ac:dyDescent="0.25">
      <c r="A162" s="144" t="str">
        <f t="shared" si="2"/>
        <v>base_calc</v>
      </c>
      <c r="B162" s="36" t="s">
        <v>658</v>
      </c>
      <c r="C162" s="37" t="s">
        <v>198</v>
      </c>
      <c r="D162" s="37" t="s">
        <v>184</v>
      </c>
      <c r="E162" s="7" t="s">
        <v>147</v>
      </c>
      <c r="F162" s="7" t="s">
        <v>78</v>
      </c>
      <c r="G162" s="7" t="s">
        <v>615</v>
      </c>
      <c r="H162" s="7">
        <v>8.8000000000000007</v>
      </c>
      <c r="I162" s="7" t="s">
        <v>80</v>
      </c>
      <c r="J162" s="7" t="s">
        <v>80</v>
      </c>
      <c r="K162" s="7" t="s">
        <v>80</v>
      </c>
      <c r="L162" s="137">
        <v>2042</v>
      </c>
      <c r="P162" s="7" t="s">
        <v>80</v>
      </c>
      <c r="Q162" s="7" t="s">
        <v>80</v>
      </c>
      <c r="R162" s="7" t="s">
        <v>80</v>
      </c>
      <c r="S162" s="7" t="s">
        <v>80</v>
      </c>
      <c r="T162" s="138">
        <v>0</v>
      </c>
      <c r="U162" s="7">
        <v>2176</v>
      </c>
      <c r="V162" s="7">
        <v>0</v>
      </c>
      <c r="W162" s="7" t="s">
        <v>80</v>
      </c>
      <c r="X162" s="7" t="s">
        <v>80</v>
      </c>
      <c r="Y162" s="7" t="s">
        <v>80</v>
      </c>
      <c r="Z162" s="7" t="s">
        <v>80</v>
      </c>
      <c r="AA162" s="7" t="s">
        <v>80</v>
      </c>
      <c r="AB162" s="7">
        <v>-31.655637330294599</v>
      </c>
      <c r="AC162" s="29">
        <v>18.516148401131201</v>
      </c>
    </row>
    <row r="163" spans="1:29" hidden="1" x14ac:dyDescent="0.25">
      <c r="A163" s="144" t="str">
        <f t="shared" si="2"/>
        <v>base_calc</v>
      </c>
      <c r="B163" s="36" t="s">
        <v>306</v>
      </c>
      <c r="C163" s="37" t="s">
        <v>307</v>
      </c>
      <c r="D163" s="37" t="s">
        <v>184</v>
      </c>
      <c r="E163" s="22" t="s">
        <v>278</v>
      </c>
      <c r="F163" s="22" t="s">
        <v>78</v>
      </c>
      <c r="G163" s="22" t="s">
        <v>615</v>
      </c>
      <c r="H163" s="22">
        <v>23.28</v>
      </c>
      <c r="I163" s="22" t="s">
        <v>80</v>
      </c>
      <c r="J163" s="22" t="s">
        <v>80</v>
      </c>
      <c r="K163" s="22" t="s">
        <v>80</v>
      </c>
      <c r="L163" s="139">
        <v>2037</v>
      </c>
      <c r="M163" s="22"/>
      <c r="N163" s="22"/>
      <c r="O163" s="22"/>
      <c r="P163" s="22" t="s">
        <v>80</v>
      </c>
      <c r="Q163" s="22" t="s">
        <v>80</v>
      </c>
      <c r="R163" s="22" t="s">
        <v>80</v>
      </c>
      <c r="S163" s="22" t="s">
        <v>80</v>
      </c>
      <c r="T163" s="140">
        <v>0</v>
      </c>
      <c r="U163" s="22">
        <v>1186</v>
      </c>
      <c r="V163" s="22">
        <v>0</v>
      </c>
      <c r="W163" s="22" t="s">
        <v>80</v>
      </c>
      <c r="X163" s="22" t="s">
        <v>80</v>
      </c>
      <c r="Y163" s="22" t="s">
        <v>80</v>
      </c>
      <c r="Z163" s="22" t="s">
        <v>80</v>
      </c>
      <c r="AA163" s="22" t="s">
        <v>80</v>
      </c>
      <c r="AB163" s="22">
        <v>-33.309010376613898</v>
      </c>
      <c r="AC163" s="24">
        <v>26.5316768686796</v>
      </c>
    </row>
    <row r="164" spans="1:29" hidden="1" x14ac:dyDescent="0.25">
      <c r="A164" s="144" t="str">
        <f t="shared" si="2"/>
        <v>base_calc</v>
      </c>
      <c r="B164" s="36" t="s">
        <v>389</v>
      </c>
      <c r="C164" s="37" t="s">
        <v>390</v>
      </c>
      <c r="D164" s="37" t="s">
        <v>201</v>
      </c>
      <c r="E164" s="7" t="s">
        <v>384</v>
      </c>
      <c r="F164" s="7" t="s">
        <v>78</v>
      </c>
      <c r="G164" s="7" t="s">
        <v>615</v>
      </c>
      <c r="H164" s="7">
        <v>100</v>
      </c>
      <c r="I164" s="7" t="s">
        <v>80</v>
      </c>
      <c r="J164" s="7" t="s">
        <v>80</v>
      </c>
      <c r="K164" s="7" t="s">
        <v>80</v>
      </c>
      <c r="L164" s="137">
        <v>2049</v>
      </c>
      <c r="P164" s="7" t="s">
        <v>80</v>
      </c>
      <c r="Q164" s="7" t="s">
        <v>80</v>
      </c>
      <c r="R164" s="7" t="s">
        <v>80</v>
      </c>
      <c r="S164" s="7" t="s">
        <v>80</v>
      </c>
      <c r="T164" s="138">
        <v>0</v>
      </c>
      <c r="U164" s="7">
        <v>3114</v>
      </c>
      <c r="V164" s="7">
        <v>0</v>
      </c>
      <c r="W164" s="7" t="s">
        <v>80</v>
      </c>
      <c r="X164" s="7" t="s">
        <v>80</v>
      </c>
      <c r="Y164" s="7" t="s">
        <v>80</v>
      </c>
      <c r="Z164" s="7" t="s">
        <v>80</v>
      </c>
      <c r="AA164" s="7">
        <v>6</v>
      </c>
      <c r="AB164" s="7">
        <v>-29.162091148510498</v>
      </c>
      <c r="AC164" s="29">
        <v>19.386264306318001</v>
      </c>
    </row>
    <row r="165" spans="1:29" hidden="1" x14ac:dyDescent="0.25">
      <c r="A165" s="144" t="str">
        <f t="shared" si="2"/>
        <v>base_calc</v>
      </c>
      <c r="B165" s="36" t="s">
        <v>199</v>
      </c>
      <c r="C165" s="37" t="s">
        <v>200</v>
      </c>
      <c r="D165" s="37" t="s">
        <v>201</v>
      </c>
      <c r="E165" s="22" t="s">
        <v>147</v>
      </c>
      <c r="F165" s="22" t="s">
        <v>78</v>
      </c>
      <c r="G165" s="22" t="s">
        <v>615</v>
      </c>
      <c r="H165" s="22">
        <v>75</v>
      </c>
      <c r="I165" s="22" t="s">
        <v>80</v>
      </c>
      <c r="J165" s="22" t="s">
        <v>80</v>
      </c>
      <c r="K165" s="22" t="s">
        <v>80</v>
      </c>
      <c r="L165" s="139">
        <v>2043</v>
      </c>
      <c r="M165" s="22"/>
      <c r="N165" s="22"/>
      <c r="O165" s="22"/>
      <c r="P165" s="22" t="s">
        <v>80</v>
      </c>
      <c r="Q165" s="22" t="s">
        <v>80</v>
      </c>
      <c r="R165" s="22" t="s">
        <v>80</v>
      </c>
      <c r="S165" s="22" t="s">
        <v>80</v>
      </c>
      <c r="T165" s="140">
        <v>0</v>
      </c>
      <c r="U165" s="22">
        <v>2176</v>
      </c>
      <c r="V165" s="22">
        <v>0</v>
      </c>
      <c r="W165" s="22" t="s">
        <v>80</v>
      </c>
      <c r="X165" s="22" t="s">
        <v>80</v>
      </c>
      <c r="Y165" s="22" t="s">
        <v>80</v>
      </c>
      <c r="Z165" s="22" t="s">
        <v>80</v>
      </c>
      <c r="AA165" s="22" t="s">
        <v>80</v>
      </c>
      <c r="AB165" s="22">
        <v>-27.2024896751489</v>
      </c>
      <c r="AC165" s="24">
        <v>22.846782571458501</v>
      </c>
    </row>
    <row r="166" spans="1:29" hidden="1" x14ac:dyDescent="0.25">
      <c r="A166" s="144" t="str">
        <f t="shared" si="2"/>
        <v>base_calc</v>
      </c>
      <c r="B166" s="36" t="s">
        <v>406</v>
      </c>
      <c r="C166" s="37" t="s">
        <v>641</v>
      </c>
      <c r="D166" s="37" t="s">
        <v>128</v>
      </c>
      <c r="E166" s="7" t="s">
        <v>422</v>
      </c>
      <c r="F166" s="7" t="s">
        <v>78</v>
      </c>
      <c r="G166" s="7" t="s">
        <v>615</v>
      </c>
      <c r="H166" s="7">
        <v>7.56</v>
      </c>
      <c r="I166" s="7" t="s">
        <v>80</v>
      </c>
      <c r="J166" s="7" t="s">
        <v>80</v>
      </c>
      <c r="K166" s="7" t="s">
        <v>80</v>
      </c>
      <c r="L166" s="137">
        <v>2049</v>
      </c>
      <c r="P166" s="7" t="s">
        <v>80</v>
      </c>
      <c r="Q166" s="7">
        <v>0</v>
      </c>
      <c r="R166" s="7" t="s">
        <v>80</v>
      </c>
      <c r="S166" s="7" t="s">
        <v>80</v>
      </c>
      <c r="T166" s="138">
        <v>0</v>
      </c>
      <c r="U166" s="7">
        <v>1109</v>
      </c>
      <c r="V166" s="7">
        <v>0</v>
      </c>
      <c r="W166" s="7" t="s">
        <v>80</v>
      </c>
      <c r="X166" s="7" t="s">
        <v>80</v>
      </c>
      <c r="Y166" s="7" t="s">
        <v>80</v>
      </c>
      <c r="Z166" s="7" t="s">
        <v>80</v>
      </c>
      <c r="AA166" s="7" t="s">
        <v>80</v>
      </c>
      <c r="AB166" s="7">
        <v>-26.1949542428945</v>
      </c>
      <c r="AC166" s="29">
        <v>28.032528400020201</v>
      </c>
    </row>
    <row r="167" spans="1:29" hidden="1" x14ac:dyDescent="0.25">
      <c r="A167" s="144" t="str">
        <f t="shared" si="2"/>
        <v>base_calc</v>
      </c>
      <c r="B167" s="36" t="s">
        <v>391</v>
      </c>
      <c r="C167" s="37" t="s">
        <v>392</v>
      </c>
      <c r="D167" s="37" t="s">
        <v>201</v>
      </c>
      <c r="E167" s="22" t="s">
        <v>384</v>
      </c>
      <c r="F167" s="22" t="s">
        <v>78</v>
      </c>
      <c r="G167" s="22" t="s">
        <v>615</v>
      </c>
      <c r="H167" s="22">
        <v>100</v>
      </c>
      <c r="I167" s="22" t="s">
        <v>80</v>
      </c>
      <c r="J167" s="22" t="s">
        <v>80</v>
      </c>
      <c r="K167" s="22" t="s">
        <v>80</v>
      </c>
      <c r="L167" s="139">
        <v>2049</v>
      </c>
      <c r="M167" s="22"/>
      <c r="N167" s="22"/>
      <c r="O167" s="22"/>
      <c r="P167" s="22" t="s">
        <v>80</v>
      </c>
      <c r="Q167" s="22" t="s">
        <v>80</v>
      </c>
      <c r="R167" s="22" t="s">
        <v>80</v>
      </c>
      <c r="S167" s="22" t="s">
        <v>80</v>
      </c>
      <c r="T167" s="140">
        <v>0</v>
      </c>
      <c r="U167" s="22">
        <v>3114</v>
      </c>
      <c r="V167" s="22">
        <v>0</v>
      </c>
      <c r="W167" s="22" t="s">
        <v>80</v>
      </c>
      <c r="X167" s="22" t="s">
        <v>80</v>
      </c>
      <c r="Y167" s="22" t="s">
        <v>80</v>
      </c>
      <c r="Z167" s="22" t="s">
        <v>80</v>
      </c>
      <c r="AA167" s="22">
        <v>6</v>
      </c>
      <c r="AB167" s="22">
        <v>-28.414926727986401</v>
      </c>
      <c r="AC167" s="24">
        <v>21.221905297254199</v>
      </c>
    </row>
    <row r="168" spans="1:29" hidden="1" x14ac:dyDescent="0.25">
      <c r="A168" s="144" t="str">
        <f t="shared" si="2"/>
        <v>base_calc</v>
      </c>
      <c r="B168" s="36" t="s">
        <v>310</v>
      </c>
      <c r="C168" s="37" t="s">
        <v>311</v>
      </c>
      <c r="D168" s="37" t="s">
        <v>201</v>
      </c>
      <c r="E168" s="7" t="s">
        <v>278</v>
      </c>
      <c r="F168" s="7" t="s">
        <v>78</v>
      </c>
      <c r="G168" s="7" t="s">
        <v>615</v>
      </c>
      <c r="H168" s="7">
        <v>137.74</v>
      </c>
      <c r="I168" s="7" t="s">
        <v>80</v>
      </c>
      <c r="J168" s="7" t="s">
        <v>80</v>
      </c>
      <c r="K168" s="7" t="s">
        <v>80</v>
      </c>
      <c r="L168" s="137">
        <v>2038</v>
      </c>
      <c r="P168" s="7" t="s">
        <v>80</v>
      </c>
      <c r="Q168" s="7" t="s">
        <v>80</v>
      </c>
      <c r="R168" s="7" t="s">
        <v>80</v>
      </c>
      <c r="S168" s="7" t="s">
        <v>80</v>
      </c>
      <c r="T168" s="138">
        <v>0</v>
      </c>
      <c r="U168" s="7">
        <v>868</v>
      </c>
      <c r="V168" s="7">
        <v>0</v>
      </c>
      <c r="W168" s="7" t="s">
        <v>80</v>
      </c>
      <c r="X168" s="7" t="s">
        <v>80</v>
      </c>
      <c r="Y168" s="7" t="s">
        <v>80</v>
      </c>
      <c r="Z168" s="7" t="s">
        <v>80</v>
      </c>
      <c r="AA168" s="7" t="s">
        <v>80</v>
      </c>
      <c r="AB168" s="7">
        <v>-30.9181086104463</v>
      </c>
      <c r="AC168" s="29">
        <v>19.441043457444799</v>
      </c>
    </row>
    <row r="169" spans="1:29" hidden="1" x14ac:dyDescent="0.25">
      <c r="A169" s="144" t="str">
        <f t="shared" si="2"/>
        <v>base_calc</v>
      </c>
      <c r="B169" s="36" t="s">
        <v>312</v>
      </c>
      <c r="C169" s="37" t="s">
        <v>229</v>
      </c>
      <c r="D169" s="37" t="s">
        <v>201</v>
      </c>
      <c r="E169" s="22" t="s">
        <v>278</v>
      </c>
      <c r="F169" s="22" t="s">
        <v>78</v>
      </c>
      <c r="G169" s="22" t="s">
        <v>615</v>
      </c>
      <c r="H169" s="22">
        <v>138.22999999999999</v>
      </c>
      <c r="I169" s="22" t="s">
        <v>80</v>
      </c>
      <c r="J169" s="22" t="s">
        <v>80</v>
      </c>
      <c r="K169" s="22" t="s">
        <v>80</v>
      </c>
      <c r="L169" s="139">
        <v>2038</v>
      </c>
      <c r="M169" s="22"/>
      <c r="N169" s="22"/>
      <c r="O169" s="22"/>
      <c r="P169" s="22" t="s">
        <v>80</v>
      </c>
      <c r="Q169" s="22" t="s">
        <v>80</v>
      </c>
      <c r="R169" s="22" t="s">
        <v>80</v>
      </c>
      <c r="S169" s="22" t="s">
        <v>80</v>
      </c>
      <c r="T169" s="140">
        <v>0</v>
      </c>
      <c r="U169" s="22">
        <v>868</v>
      </c>
      <c r="V169" s="22">
        <v>0</v>
      </c>
      <c r="W169" s="22" t="s">
        <v>80</v>
      </c>
      <c r="X169" s="22" t="s">
        <v>80</v>
      </c>
      <c r="Y169" s="22" t="s">
        <v>80</v>
      </c>
      <c r="Z169" s="22" t="s">
        <v>80</v>
      </c>
      <c r="AA169" s="22" t="s">
        <v>80</v>
      </c>
      <c r="AB169" s="22">
        <v>-30.9181086104463</v>
      </c>
      <c r="AC169" s="24">
        <v>19.441043457444799</v>
      </c>
    </row>
    <row r="170" spans="1:29" hidden="1" x14ac:dyDescent="0.25">
      <c r="A170" s="144" t="str">
        <f t="shared" si="2"/>
        <v>base_calc</v>
      </c>
      <c r="B170" s="36" t="s">
        <v>314</v>
      </c>
      <c r="C170" s="37" t="s">
        <v>642</v>
      </c>
      <c r="D170" s="37" t="s">
        <v>201</v>
      </c>
      <c r="E170" s="7" t="s">
        <v>278</v>
      </c>
      <c r="F170" s="7" t="s">
        <v>78</v>
      </c>
      <c r="G170" s="7" t="s">
        <v>615</v>
      </c>
      <c r="H170" s="7">
        <v>96.48</v>
      </c>
      <c r="I170" s="7" t="s">
        <v>80</v>
      </c>
      <c r="J170" s="7" t="s">
        <v>80</v>
      </c>
      <c r="K170" s="7" t="s">
        <v>80</v>
      </c>
      <c r="L170" s="137">
        <v>2038</v>
      </c>
      <c r="P170" s="7" t="s">
        <v>80</v>
      </c>
      <c r="Q170" s="7" t="s">
        <v>80</v>
      </c>
      <c r="R170" s="7" t="s">
        <v>80</v>
      </c>
      <c r="S170" s="7" t="s">
        <v>80</v>
      </c>
      <c r="T170" s="138">
        <v>0</v>
      </c>
      <c r="U170" s="7">
        <v>868</v>
      </c>
      <c r="V170" s="7">
        <v>0</v>
      </c>
      <c r="W170" s="7" t="s">
        <v>80</v>
      </c>
      <c r="X170" s="7" t="s">
        <v>80</v>
      </c>
      <c r="Y170" s="7" t="s">
        <v>80</v>
      </c>
      <c r="Z170" s="7" t="s">
        <v>80</v>
      </c>
      <c r="AA170" s="7" t="s">
        <v>80</v>
      </c>
      <c r="AB170" s="7">
        <v>-30.659949999999998</v>
      </c>
      <c r="AC170" s="29">
        <v>24.01981</v>
      </c>
    </row>
    <row r="171" spans="1:29" hidden="1" x14ac:dyDescent="0.25">
      <c r="A171" s="144" t="str">
        <f t="shared" si="2"/>
        <v>base_calc</v>
      </c>
      <c r="B171" s="36" t="s">
        <v>316</v>
      </c>
      <c r="C171" s="37" t="s">
        <v>642</v>
      </c>
      <c r="D171" s="37" t="s">
        <v>201</v>
      </c>
      <c r="E171" s="22" t="s">
        <v>278</v>
      </c>
      <c r="F171" s="22" t="s">
        <v>78</v>
      </c>
      <c r="G171" s="22" t="s">
        <v>615</v>
      </c>
      <c r="H171" s="22">
        <v>138.96</v>
      </c>
      <c r="I171" s="22" t="s">
        <v>80</v>
      </c>
      <c r="J171" s="22" t="s">
        <v>80</v>
      </c>
      <c r="K171" s="22" t="s">
        <v>80</v>
      </c>
      <c r="L171" s="139">
        <v>2038</v>
      </c>
      <c r="M171" s="22"/>
      <c r="N171" s="22"/>
      <c r="O171" s="22"/>
      <c r="P171" s="22" t="s">
        <v>80</v>
      </c>
      <c r="Q171" s="22" t="s">
        <v>80</v>
      </c>
      <c r="R171" s="22" t="s">
        <v>80</v>
      </c>
      <c r="S171" s="22" t="s">
        <v>80</v>
      </c>
      <c r="T171" s="140">
        <v>0</v>
      </c>
      <c r="U171" s="22">
        <v>868</v>
      </c>
      <c r="V171" s="22">
        <v>0</v>
      </c>
      <c r="W171" s="22" t="s">
        <v>80</v>
      </c>
      <c r="X171" s="22" t="s">
        <v>80</v>
      </c>
      <c r="Y171" s="22" t="s">
        <v>80</v>
      </c>
      <c r="Z171" s="22" t="s">
        <v>80</v>
      </c>
      <c r="AA171" s="22" t="s">
        <v>80</v>
      </c>
      <c r="AB171" s="22">
        <v>-30.659949999999998</v>
      </c>
      <c r="AC171" s="24">
        <v>24.01981</v>
      </c>
    </row>
    <row r="172" spans="1:29" hidden="1" x14ac:dyDescent="0.25">
      <c r="A172" s="144" t="str">
        <f t="shared" si="2"/>
        <v>base_calc</v>
      </c>
      <c r="B172" s="36" t="s">
        <v>409</v>
      </c>
      <c r="C172" s="37" t="s">
        <v>409</v>
      </c>
      <c r="D172" s="37" t="s">
        <v>128</v>
      </c>
      <c r="E172" s="7" t="s">
        <v>422</v>
      </c>
      <c r="F172" s="7" t="s">
        <v>78</v>
      </c>
      <c r="G172" s="7" t="s">
        <v>643</v>
      </c>
      <c r="H172" s="7">
        <v>16.5</v>
      </c>
      <c r="I172" s="7" t="s">
        <v>80</v>
      </c>
      <c r="J172" s="7">
        <v>32</v>
      </c>
      <c r="K172" s="7" t="s">
        <v>80</v>
      </c>
      <c r="L172" s="137" t="s">
        <v>96</v>
      </c>
      <c r="P172" s="7" t="s">
        <v>80</v>
      </c>
      <c r="Q172" s="7">
        <v>1650</v>
      </c>
      <c r="R172" s="7" t="s">
        <v>80</v>
      </c>
      <c r="S172" s="7" t="s">
        <v>80</v>
      </c>
      <c r="T172" s="138">
        <v>0</v>
      </c>
      <c r="U172" s="7">
        <v>1500</v>
      </c>
      <c r="V172" s="7">
        <v>0</v>
      </c>
      <c r="W172" s="7" t="s">
        <v>80</v>
      </c>
      <c r="X172" s="7">
        <v>6</v>
      </c>
      <c r="Y172" s="7">
        <v>4</v>
      </c>
      <c r="AB172" s="7">
        <v>-27.618037149128</v>
      </c>
      <c r="AC172" s="29">
        <v>32.0345129341963</v>
      </c>
    </row>
    <row r="173" spans="1:29" hidden="1" x14ac:dyDescent="0.25">
      <c r="A173" s="144" t="str">
        <f t="shared" si="2"/>
        <v>base_calc</v>
      </c>
      <c r="B173" s="36" t="s">
        <v>204</v>
      </c>
      <c r="C173" s="37" t="s">
        <v>638</v>
      </c>
      <c r="D173" s="37" t="s">
        <v>201</v>
      </c>
      <c r="E173" s="22" t="s">
        <v>147</v>
      </c>
      <c r="F173" s="22" t="s">
        <v>78</v>
      </c>
      <c r="G173" s="22" t="s">
        <v>615</v>
      </c>
      <c r="H173" s="22">
        <v>75</v>
      </c>
      <c r="I173" s="22" t="s">
        <v>80</v>
      </c>
      <c r="J173" s="22" t="s">
        <v>80</v>
      </c>
      <c r="K173" s="22" t="s">
        <v>80</v>
      </c>
      <c r="L173" s="139">
        <v>2043</v>
      </c>
      <c r="M173" s="22"/>
      <c r="N173" s="22"/>
      <c r="O173" s="22"/>
      <c r="P173" s="22" t="s">
        <v>80</v>
      </c>
      <c r="Q173" s="22" t="s">
        <v>80</v>
      </c>
      <c r="R173" s="22" t="s">
        <v>80</v>
      </c>
      <c r="S173" s="22" t="s">
        <v>80</v>
      </c>
      <c r="T173" s="140">
        <v>0</v>
      </c>
      <c r="U173" s="22">
        <v>1165</v>
      </c>
      <c r="V173" s="22">
        <v>0</v>
      </c>
      <c r="W173" s="22" t="s">
        <v>80</v>
      </c>
      <c r="X173" s="22" t="s">
        <v>80</v>
      </c>
      <c r="Y173" s="22" t="s">
        <v>80</v>
      </c>
      <c r="Z173" s="22" t="s">
        <v>80</v>
      </c>
      <c r="AA173" s="22" t="s">
        <v>80</v>
      </c>
      <c r="AB173" s="22">
        <v>-29.964699122395899</v>
      </c>
      <c r="AC173" s="24">
        <v>22.339438357413599</v>
      </c>
    </row>
    <row r="174" spans="1:29" hidden="1" x14ac:dyDescent="0.25">
      <c r="A174" s="144" t="str">
        <f t="shared" si="2"/>
        <v>base_calc</v>
      </c>
      <c r="B174" s="36" t="s">
        <v>206</v>
      </c>
      <c r="C174" s="37" t="s">
        <v>638</v>
      </c>
      <c r="D174" s="37" t="s">
        <v>201</v>
      </c>
      <c r="E174" s="7" t="s">
        <v>147</v>
      </c>
      <c r="F174" s="7" t="s">
        <v>78</v>
      </c>
      <c r="G174" s="7" t="s">
        <v>615</v>
      </c>
      <c r="H174" s="7">
        <v>75</v>
      </c>
      <c r="I174" s="7" t="s">
        <v>80</v>
      </c>
      <c r="J174" s="7" t="s">
        <v>80</v>
      </c>
      <c r="K174" s="7" t="s">
        <v>80</v>
      </c>
      <c r="L174" s="137">
        <v>2043</v>
      </c>
      <c r="P174" s="7" t="s">
        <v>80</v>
      </c>
      <c r="Q174" s="7" t="s">
        <v>80</v>
      </c>
      <c r="R174" s="7" t="s">
        <v>80</v>
      </c>
      <c r="S174" s="7" t="s">
        <v>80</v>
      </c>
      <c r="T174" s="138">
        <v>0</v>
      </c>
      <c r="U174" s="7">
        <v>1165</v>
      </c>
      <c r="V174" s="7">
        <v>0</v>
      </c>
      <c r="W174" s="7" t="s">
        <v>80</v>
      </c>
      <c r="X174" s="7" t="s">
        <v>80</v>
      </c>
      <c r="Y174" s="7" t="s">
        <v>80</v>
      </c>
      <c r="Z174" s="7" t="s">
        <v>80</v>
      </c>
      <c r="AA174" s="7" t="s">
        <v>80</v>
      </c>
      <c r="AB174" s="7">
        <v>-29.964699122395899</v>
      </c>
      <c r="AC174" s="29">
        <v>22.339438357413599</v>
      </c>
    </row>
    <row r="175" spans="1:29" hidden="1" x14ac:dyDescent="0.25">
      <c r="A175" s="144" t="str">
        <f t="shared" si="2"/>
        <v>base_calc</v>
      </c>
      <c r="B175" s="36" t="s">
        <v>318</v>
      </c>
      <c r="C175" s="37" t="s">
        <v>319</v>
      </c>
      <c r="D175" s="37" t="s">
        <v>201</v>
      </c>
      <c r="E175" s="22" t="s">
        <v>278</v>
      </c>
      <c r="F175" s="22" t="s">
        <v>78</v>
      </c>
      <c r="G175" s="22" t="s">
        <v>615</v>
      </c>
      <c r="H175" s="22">
        <v>86.6</v>
      </c>
      <c r="I175" s="22" t="s">
        <v>80</v>
      </c>
      <c r="J175" s="22" t="s">
        <v>80</v>
      </c>
      <c r="K175" s="22" t="s">
        <v>80</v>
      </c>
      <c r="L175" s="139">
        <v>2038</v>
      </c>
      <c r="M175" s="22"/>
      <c r="N175" s="22"/>
      <c r="O175" s="22"/>
      <c r="P175" s="22" t="s">
        <v>80</v>
      </c>
      <c r="Q175" s="22" t="s">
        <v>80</v>
      </c>
      <c r="R175" s="22" t="s">
        <v>80</v>
      </c>
      <c r="S175" s="22" t="s">
        <v>80</v>
      </c>
      <c r="T175" s="140">
        <v>0</v>
      </c>
      <c r="U175" s="22">
        <v>868</v>
      </c>
      <c r="V175" s="22">
        <v>0</v>
      </c>
      <c r="W175" s="22" t="s">
        <v>80</v>
      </c>
      <c r="X175" s="22" t="s">
        <v>80</v>
      </c>
      <c r="Y175" s="22" t="s">
        <v>80</v>
      </c>
      <c r="Z175" s="22" t="s">
        <v>80</v>
      </c>
      <c r="AA175" s="22" t="s">
        <v>80</v>
      </c>
      <c r="AB175" s="22">
        <v>-32.746063646340197</v>
      </c>
      <c r="AC175" s="24">
        <v>25.807017154113002</v>
      </c>
    </row>
    <row r="176" spans="1:29" hidden="1" x14ac:dyDescent="0.25">
      <c r="A176" s="144" t="str">
        <f t="shared" si="2"/>
        <v>base_calc</v>
      </c>
      <c r="B176" s="36" t="s">
        <v>320</v>
      </c>
      <c r="C176" s="37" t="s">
        <v>321</v>
      </c>
      <c r="D176" s="37" t="s">
        <v>201</v>
      </c>
      <c r="E176" s="7" t="s">
        <v>278</v>
      </c>
      <c r="F176" s="7" t="s">
        <v>78</v>
      </c>
      <c r="G176" s="7" t="s">
        <v>615</v>
      </c>
      <c r="H176" s="7">
        <v>79.05</v>
      </c>
      <c r="I176" s="7" t="s">
        <v>80</v>
      </c>
      <c r="J176" s="7" t="s">
        <v>80</v>
      </c>
      <c r="K176" s="7" t="s">
        <v>80</v>
      </c>
      <c r="L176" s="137">
        <v>2038</v>
      </c>
      <c r="P176" s="7" t="s">
        <v>80</v>
      </c>
      <c r="Q176" s="7" t="s">
        <v>80</v>
      </c>
      <c r="R176" s="7" t="s">
        <v>80</v>
      </c>
      <c r="S176" s="7" t="s">
        <v>80</v>
      </c>
      <c r="T176" s="138">
        <v>0</v>
      </c>
      <c r="U176" s="7">
        <v>868</v>
      </c>
      <c r="V176" s="7">
        <v>0</v>
      </c>
      <c r="W176" s="7" t="s">
        <v>80</v>
      </c>
      <c r="X176" s="7" t="s">
        <v>80</v>
      </c>
      <c r="Y176" s="7" t="s">
        <v>80</v>
      </c>
      <c r="Z176" s="7" t="s">
        <v>80</v>
      </c>
      <c r="AA176" s="7" t="s">
        <v>80</v>
      </c>
      <c r="AB176" s="7">
        <v>-31.183850968469201</v>
      </c>
      <c r="AC176" s="29">
        <v>24.945973114014201</v>
      </c>
    </row>
    <row r="177" spans="1:29" hidden="1" x14ac:dyDescent="0.25">
      <c r="A177" s="144" t="str">
        <f t="shared" si="2"/>
        <v>base_calc</v>
      </c>
      <c r="B177" s="36" t="s">
        <v>640</v>
      </c>
      <c r="C177" s="37" t="s">
        <v>640</v>
      </c>
      <c r="D177" s="37" t="s">
        <v>201</v>
      </c>
      <c r="E177" s="22" t="s">
        <v>147</v>
      </c>
      <c r="F177" s="22" t="s">
        <v>78</v>
      </c>
      <c r="G177" s="22" t="s">
        <v>615</v>
      </c>
      <c r="H177" s="22">
        <v>75</v>
      </c>
      <c r="I177" s="22" t="s">
        <v>80</v>
      </c>
      <c r="J177" s="22" t="s">
        <v>80</v>
      </c>
      <c r="K177" s="22" t="s">
        <v>80</v>
      </c>
      <c r="L177" s="139">
        <v>2043</v>
      </c>
      <c r="M177" s="22"/>
      <c r="N177" s="22"/>
      <c r="O177" s="22"/>
      <c r="P177" s="22" t="s">
        <v>80</v>
      </c>
      <c r="Q177" s="22" t="s">
        <v>80</v>
      </c>
      <c r="R177" s="22" t="s">
        <v>80</v>
      </c>
      <c r="S177" s="22" t="s">
        <v>80</v>
      </c>
      <c r="T177" s="140">
        <v>0</v>
      </c>
      <c r="U177" s="22">
        <v>1165</v>
      </c>
      <c r="V177" s="22">
        <v>0</v>
      </c>
      <c r="W177" s="22" t="s">
        <v>80</v>
      </c>
      <c r="X177" s="22" t="s">
        <v>80</v>
      </c>
      <c r="Y177" s="22" t="s">
        <v>80</v>
      </c>
      <c r="Z177" s="22" t="s">
        <v>80</v>
      </c>
      <c r="AA177" s="22" t="s">
        <v>80</v>
      </c>
      <c r="AB177" s="22">
        <v>-32.196692081696199</v>
      </c>
      <c r="AC177" s="24">
        <v>18.895029014548101</v>
      </c>
    </row>
    <row r="178" spans="1:29" hidden="1" x14ac:dyDescent="0.25">
      <c r="A178" s="144" t="str">
        <f t="shared" si="2"/>
        <v>base_calc</v>
      </c>
      <c r="B178" s="36" t="s">
        <v>208</v>
      </c>
      <c r="C178" s="37" t="s">
        <v>209</v>
      </c>
      <c r="D178" s="37" t="s">
        <v>201</v>
      </c>
      <c r="E178" s="7" t="s">
        <v>147</v>
      </c>
      <c r="F178" s="7" t="s">
        <v>78</v>
      </c>
      <c r="G178" s="7" t="s">
        <v>615</v>
      </c>
      <c r="H178" s="7">
        <v>75</v>
      </c>
      <c r="I178" s="7" t="s">
        <v>80</v>
      </c>
      <c r="J178" s="7" t="s">
        <v>80</v>
      </c>
      <c r="K178" s="7" t="s">
        <v>80</v>
      </c>
      <c r="L178" s="137">
        <v>2043</v>
      </c>
      <c r="P178" s="7" t="s">
        <v>80</v>
      </c>
      <c r="Q178" s="7" t="s">
        <v>80</v>
      </c>
      <c r="R178" s="7" t="s">
        <v>80</v>
      </c>
      <c r="S178" s="7" t="s">
        <v>80</v>
      </c>
      <c r="T178" s="138">
        <v>0</v>
      </c>
      <c r="U178" s="7">
        <v>1165</v>
      </c>
      <c r="V178" s="7">
        <v>0</v>
      </c>
      <c r="W178" s="7" t="s">
        <v>80</v>
      </c>
      <c r="X178" s="7" t="s">
        <v>80</v>
      </c>
      <c r="Y178" s="7" t="s">
        <v>80</v>
      </c>
      <c r="Z178" s="7" t="s">
        <v>80</v>
      </c>
      <c r="AA178" s="7" t="s">
        <v>80</v>
      </c>
      <c r="AB178" s="7">
        <v>-29.133295927185699</v>
      </c>
      <c r="AC178" s="29">
        <v>24.798805920214701</v>
      </c>
    </row>
    <row r="179" spans="1:29" hidden="1" x14ac:dyDescent="0.25">
      <c r="A179" s="144" t="str">
        <f t="shared" si="2"/>
        <v>base_calc</v>
      </c>
      <c r="B179" s="36" t="s">
        <v>291</v>
      </c>
      <c r="C179" s="37" t="s">
        <v>646</v>
      </c>
      <c r="D179" s="37" t="s">
        <v>201</v>
      </c>
      <c r="E179" s="22" t="s">
        <v>278</v>
      </c>
      <c r="F179" s="22" t="s">
        <v>78</v>
      </c>
      <c r="G179" s="22" t="s">
        <v>615</v>
      </c>
      <c r="H179" s="22">
        <v>108.25</v>
      </c>
      <c r="I179" s="22" t="s">
        <v>80</v>
      </c>
      <c r="J179" s="22" t="s">
        <v>80</v>
      </c>
      <c r="K179" s="22" t="s">
        <v>80</v>
      </c>
      <c r="L179" s="139">
        <v>2038</v>
      </c>
      <c r="M179" s="22"/>
      <c r="N179" s="22"/>
      <c r="O179" s="22"/>
      <c r="P179" s="22" t="s">
        <v>80</v>
      </c>
      <c r="Q179" s="22" t="s">
        <v>80</v>
      </c>
      <c r="R179" s="22" t="s">
        <v>80</v>
      </c>
      <c r="S179" s="22" t="s">
        <v>80</v>
      </c>
      <c r="T179" s="140">
        <v>0</v>
      </c>
      <c r="U179" s="22">
        <v>868</v>
      </c>
      <c r="V179" s="22">
        <v>0</v>
      </c>
      <c r="W179" s="22" t="s">
        <v>80</v>
      </c>
      <c r="X179" s="22" t="s">
        <v>80</v>
      </c>
      <c r="Y179" s="22" t="s">
        <v>80</v>
      </c>
      <c r="Z179" s="22" t="s">
        <v>80</v>
      </c>
      <c r="AA179" s="22" t="s">
        <v>80</v>
      </c>
      <c r="AB179" s="22">
        <v>-34.001606610332303</v>
      </c>
      <c r="AC179" s="24">
        <v>24.7416286318375</v>
      </c>
    </row>
    <row r="180" spans="1:29" hidden="1" x14ac:dyDescent="0.25">
      <c r="A180" s="144" t="str">
        <f t="shared" si="2"/>
        <v>base_calc</v>
      </c>
      <c r="B180" s="36" t="s">
        <v>210</v>
      </c>
      <c r="C180" s="37" t="s">
        <v>652</v>
      </c>
      <c r="D180" s="37" t="s">
        <v>201</v>
      </c>
      <c r="E180" s="7" t="s">
        <v>147</v>
      </c>
      <c r="F180" s="7" t="s">
        <v>78</v>
      </c>
      <c r="G180" s="7" t="s">
        <v>615</v>
      </c>
      <c r="H180" s="7">
        <v>60</v>
      </c>
      <c r="I180" s="7" t="s">
        <v>80</v>
      </c>
      <c r="J180" s="7" t="s">
        <v>80</v>
      </c>
      <c r="K180" s="7" t="s">
        <v>80</v>
      </c>
      <c r="L180" s="137">
        <v>2043</v>
      </c>
      <c r="P180" s="7" t="s">
        <v>80</v>
      </c>
      <c r="Q180" s="7" t="s">
        <v>80</v>
      </c>
      <c r="R180" s="7" t="s">
        <v>80</v>
      </c>
      <c r="S180" s="7" t="s">
        <v>80</v>
      </c>
      <c r="T180" s="138">
        <v>0</v>
      </c>
      <c r="U180" s="7">
        <v>1165</v>
      </c>
      <c r="V180" s="7">
        <v>0</v>
      </c>
      <c r="W180" s="7" t="s">
        <v>80</v>
      </c>
      <c r="X180" s="7" t="s">
        <v>80</v>
      </c>
      <c r="Y180" s="7" t="s">
        <v>80</v>
      </c>
      <c r="Z180" s="7" t="s">
        <v>80</v>
      </c>
      <c r="AA180" s="7" t="s">
        <v>80</v>
      </c>
      <c r="AB180" s="7">
        <v>-23.671938338207902</v>
      </c>
      <c r="AC180" s="29">
        <v>27.635734905913498</v>
      </c>
    </row>
    <row r="181" spans="1:29" hidden="1" x14ac:dyDescent="0.25">
      <c r="A181" s="144" t="str">
        <f t="shared" si="2"/>
        <v>base_calc</v>
      </c>
      <c r="B181" s="36" t="s">
        <v>393</v>
      </c>
      <c r="C181" s="37" t="s">
        <v>160</v>
      </c>
      <c r="D181" s="37" t="s">
        <v>394</v>
      </c>
      <c r="E181" s="22" t="s">
        <v>384</v>
      </c>
      <c r="F181" s="22" t="s">
        <v>78</v>
      </c>
      <c r="G181" s="22" t="s">
        <v>615</v>
      </c>
      <c r="H181" s="22">
        <v>100</v>
      </c>
      <c r="I181" s="22" t="s">
        <v>80</v>
      </c>
      <c r="J181" s="22" t="s">
        <v>80</v>
      </c>
      <c r="K181" s="22" t="s">
        <v>80</v>
      </c>
      <c r="L181" s="139" t="s">
        <v>96</v>
      </c>
      <c r="M181" s="22"/>
      <c r="N181" s="22"/>
      <c r="O181" s="22"/>
      <c r="P181" s="22" t="s">
        <v>80</v>
      </c>
      <c r="Q181" s="22" t="s">
        <v>80</v>
      </c>
      <c r="R181" s="22" t="s">
        <v>80</v>
      </c>
      <c r="S181" s="22" t="s">
        <v>80</v>
      </c>
      <c r="T181" s="140">
        <v>0</v>
      </c>
      <c r="U181" s="22">
        <v>2902</v>
      </c>
      <c r="V181" s="22">
        <v>0</v>
      </c>
      <c r="W181" s="22" t="s">
        <v>80</v>
      </c>
      <c r="X181" s="22" t="s">
        <v>80</v>
      </c>
      <c r="Y181" s="22" t="s">
        <v>80</v>
      </c>
      <c r="Z181" s="22" t="s">
        <v>80</v>
      </c>
      <c r="AA181" s="22">
        <v>6</v>
      </c>
      <c r="AB181" s="22">
        <v>-27.758086493217501</v>
      </c>
      <c r="AC181" s="24">
        <v>23.015895825852599</v>
      </c>
    </row>
    <row r="182" spans="1:29" hidden="1" x14ac:dyDescent="0.25">
      <c r="A182" s="144" t="str">
        <f t="shared" ref="A182:A213" si="3">A181</f>
        <v>base_calc</v>
      </c>
      <c r="B182" s="36" t="s">
        <v>395</v>
      </c>
      <c r="C182" s="37" t="s">
        <v>396</v>
      </c>
      <c r="D182" s="37" t="s">
        <v>394</v>
      </c>
      <c r="E182" s="7" t="s">
        <v>384</v>
      </c>
      <c r="F182" s="7" t="s">
        <v>78</v>
      </c>
      <c r="G182" s="7" t="s">
        <v>647</v>
      </c>
      <c r="H182" s="7">
        <v>100</v>
      </c>
      <c r="I182" s="7" t="s">
        <v>80</v>
      </c>
      <c r="J182" s="7" t="s">
        <v>80</v>
      </c>
      <c r="K182" s="7">
        <v>2024</v>
      </c>
      <c r="L182" s="137" t="s">
        <v>96</v>
      </c>
      <c r="P182" s="7" t="s">
        <v>80</v>
      </c>
      <c r="Q182" s="7" t="s">
        <v>80</v>
      </c>
      <c r="R182" s="7" t="s">
        <v>80</v>
      </c>
      <c r="S182" s="7" t="s">
        <v>80</v>
      </c>
      <c r="T182" s="138">
        <v>0</v>
      </c>
      <c r="U182" s="7">
        <v>2902</v>
      </c>
      <c r="V182" s="7">
        <v>0</v>
      </c>
      <c r="W182" s="7" t="s">
        <v>80</v>
      </c>
      <c r="X182" s="7" t="s">
        <v>80</v>
      </c>
      <c r="Y182" s="7" t="s">
        <v>80</v>
      </c>
      <c r="Z182" s="7" t="s">
        <v>80</v>
      </c>
      <c r="AA182" s="7">
        <v>9</v>
      </c>
      <c r="AB182" s="7">
        <v>-28.309522111023199</v>
      </c>
      <c r="AC182" s="29">
        <v>23.104063371285399</v>
      </c>
    </row>
    <row r="183" spans="1:29" hidden="1" x14ac:dyDescent="0.25">
      <c r="A183" s="144" t="str">
        <f t="shared" si="3"/>
        <v>base_calc</v>
      </c>
      <c r="B183" s="36" t="s">
        <v>212</v>
      </c>
      <c r="C183" s="37" t="s">
        <v>213</v>
      </c>
      <c r="D183" s="37" t="s">
        <v>214</v>
      </c>
      <c r="E183" s="22" t="s">
        <v>147</v>
      </c>
      <c r="F183" s="22" t="s">
        <v>78</v>
      </c>
      <c r="G183" s="22" t="s">
        <v>615</v>
      </c>
      <c r="H183" s="22">
        <v>40</v>
      </c>
      <c r="I183" s="22" t="s">
        <v>80</v>
      </c>
      <c r="J183" s="22" t="s">
        <v>80</v>
      </c>
      <c r="K183" s="22" t="s">
        <v>80</v>
      </c>
      <c r="L183" s="139">
        <v>2046</v>
      </c>
      <c r="M183" s="22"/>
      <c r="N183" s="22"/>
      <c r="O183" s="22"/>
      <c r="P183" s="22" t="s">
        <v>80</v>
      </c>
      <c r="Q183" s="22" t="s">
        <v>80</v>
      </c>
      <c r="R183" s="22" t="s">
        <v>80</v>
      </c>
      <c r="S183" s="22" t="s">
        <v>80</v>
      </c>
      <c r="T183" s="140">
        <v>0</v>
      </c>
      <c r="U183" s="22">
        <v>872</v>
      </c>
      <c r="V183" s="22">
        <v>0</v>
      </c>
      <c r="W183" s="22" t="s">
        <v>80</v>
      </c>
      <c r="X183" s="22" t="s">
        <v>80</v>
      </c>
      <c r="Y183" s="22" t="s">
        <v>80</v>
      </c>
      <c r="Z183" s="22" t="s">
        <v>80</v>
      </c>
      <c r="AA183" s="22" t="s">
        <v>80</v>
      </c>
      <c r="AB183" s="22">
        <v>-29.220159532072898</v>
      </c>
      <c r="AC183" s="24">
        <v>18.915203100908499</v>
      </c>
    </row>
    <row r="184" spans="1:29" hidden="1" x14ac:dyDescent="0.25">
      <c r="A184" s="144" t="str">
        <f t="shared" si="3"/>
        <v>base_calc</v>
      </c>
      <c r="B184" s="36" t="s">
        <v>620</v>
      </c>
      <c r="C184" s="37" t="s">
        <v>621</v>
      </c>
      <c r="D184" s="37" t="s">
        <v>214</v>
      </c>
      <c r="E184" s="7" t="s">
        <v>147</v>
      </c>
      <c r="F184" s="7" t="s">
        <v>78</v>
      </c>
      <c r="G184" s="7" t="s">
        <v>615</v>
      </c>
      <c r="H184" s="7">
        <v>55</v>
      </c>
      <c r="I184" s="7" t="s">
        <v>80</v>
      </c>
      <c r="J184" s="7" t="s">
        <v>80</v>
      </c>
      <c r="K184" s="7" t="s">
        <v>80</v>
      </c>
      <c r="L184" s="137">
        <v>2046</v>
      </c>
      <c r="P184" s="7" t="s">
        <v>80</v>
      </c>
      <c r="Q184" s="7" t="s">
        <v>80</v>
      </c>
      <c r="R184" s="7" t="s">
        <v>80</v>
      </c>
      <c r="S184" s="7" t="s">
        <v>80</v>
      </c>
      <c r="T184" s="138">
        <v>0</v>
      </c>
      <c r="U184" s="7">
        <v>872</v>
      </c>
      <c r="V184" s="7">
        <v>0</v>
      </c>
      <c r="W184" s="7" t="s">
        <v>80</v>
      </c>
      <c r="X184" s="7" t="s">
        <v>80</v>
      </c>
      <c r="Y184" s="7" t="s">
        <v>80</v>
      </c>
      <c r="Z184" s="7" t="s">
        <v>80</v>
      </c>
      <c r="AA184" s="7" t="s">
        <v>80</v>
      </c>
      <c r="AB184" s="7">
        <v>-29.115135854396001</v>
      </c>
      <c r="AC184" s="29">
        <v>23.7490965967927</v>
      </c>
    </row>
    <row r="185" spans="1:29" hidden="1" x14ac:dyDescent="0.25">
      <c r="A185" s="144" t="str">
        <f t="shared" si="3"/>
        <v>base_calc</v>
      </c>
      <c r="B185" s="36" t="s">
        <v>215</v>
      </c>
      <c r="C185" s="37" t="s">
        <v>215</v>
      </c>
      <c r="D185" s="37" t="s">
        <v>214</v>
      </c>
      <c r="E185" s="22" t="s">
        <v>147</v>
      </c>
      <c r="F185" s="22" t="s">
        <v>78</v>
      </c>
      <c r="G185" s="22" t="s">
        <v>615</v>
      </c>
      <c r="H185" s="22">
        <v>67.900000000000006</v>
      </c>
      <c r="I185" s="22" t="s">
        <v>80</v>
      </c>
      <c r="J185" s="22" t="s">
        <v>80</v>
      </c>
      <c r="K185" s="22" t="s">
        <v>80</v>
      </c>
      <c r="L185" s="139">
        <v>2046</v>
      </c>
      <c r="M185" s="22"/>
      <c r="N185" s="22"/>
      <c r="O185" s="22"/>
      <c r="P185" s="22" t="s">
        <v>80</v>
      </c>
      <c r="Q185" s="22" t="s">
        <v>80</v>
      </c>
      <c r="R185" s="22" t="s">
        <v>80</v>
      </c>
      <c r="S185" s="22" t="s">
        <v>80</v>
      </c>
      <c r="T185" s="140">
        <v>0</v>
      </c>
      <c r="U185" s="22">
        <v>872</v>
      </c>
      <c r="V185" s="22">
        <v>0</v>
      </c>
      <c r="W185" s="22" t="s">
        <v>80</v>
      </c>
      <c r="X185" s="22" t="s">
        <v>80</v>
      </c>
      <c r="Y185" s="22" t="s">
        <v>80</v>
      </c>
      <c r="Z185" s="22" t="s">
        <v>80</v>
      </c>
      <c r="AA185" s="22" t="s">
        <v>80</v>
      </c>
      <c r="AB185" s="22">
        <v>-26.854002394874001</v>
      </c>
      <c r="AC185" s="24">
        <v>26.642110714537999</v>
      </c>
    </row>
    <row r="186" spans="1:29" hidden="1" x14ac:dyDescent="0.25">
      <c r="A186" s="144" t="str">
        <f t="shared" si="3"/>
        <v>base_calc</v>
      </c>
      <c r="B186" s="36" t="s">
        <v>322</v>
      </c>
      <c r="C186" s="37" t="s">
        <v>323</v>
      </c>
      <c r="D186" s="37" t="s">
        <v>214</v>
      </c>
      <c r="E186" s="7" t="s">
        <v>278</v>
      </c>
      <c r="F186" s="7" t="s">
        <v>78</v>
      </c>
      <c r="G186" s="7" t="s">
        <v>615</v>
      </c>
      <c r="H186" s="7">
        <v>102</v>
      </c>
      <c r="I186" s="7" t="s">
        <v>80</v>
      </c>
      <c r="J186" s="7" t="s">
        <v>80</v>
      </c>
      <c r="K186" s="7" t="s">
        <v>80</v>
      </c>
      <c r="L186" s="137">
        <v>2041</v>
      </c>
      <c r="P186" s="7" t="s">
        <v>80</v>
      </c>
      <c r="Q186" s="7" t="s">
        <v>80</v>
      </c>
      <c r="R186" s="7" t="s">
        <v>80</v>
      </c>
      <c r="S186" s="7" t="s">
        <v>80</v>
      </c>
      <c r="T186" s="138">
        <v>0</v>
      </c>
      <c r="U186" s="7">
        <v>687</v>
      </c>
      <c r="V186" s="7">
        <v>0</v>
      </c>
      <c r="W186" s="7" t="s">
        <v>80</v>
      </c>
      <c r="X186" s="7" t="s">
        <v>80</v>
      </c>
      <c r="Y186" s="7" t="s">
        <v>80</v>
      </c>
      <c r="Z186" s="7" t="s">
        <v>80</v>
      </c>
      <c r="AA186" s="7" t="s">
        <v>80</v>
      </c>
      <c r="AB186" s="7">
        <v>-29.964699122395899</v>
      </c>
      <c r="AC186" s="29">
        <v>22.339438357413599</v>
      </c>
    </row>
    <row r="187" spans="1:29" hidden="1" x14ac:dyDescent="0.25">
      <c r="A187" s="144" t="str">
        <f t="shared" si="3"/>
        <v>base_calc</v>
      </c>
      <c r="B187" s="36" t="s">
        <v>216</v>
      </c>
      <c r="C187" s="37" t="s">
        <v>666</v>
      </c>
      <c r="D187" s="37" t="s">
        <v>214</v>
      </c>
      <c r="E187" s="22" t="s">
        <v>147</v>
      </c>
      <c r="F187" s="22" t="s">
        <v>78</v>
      </c>
      <c r="G187" s="22" t="s">
        <v>615</v>
      </c>
      <c r="H187" s="22">
        <v>50</v>
      </c>
      <c r="I187" s="22" t="s">
        <v>80</v>
      </c>
      <c r="J187" s="22" t="s">
        <v>80</v>
      </c>
      <c r="K187" s="22" t="s">
        <v>80</v>
      </c>
      <c r="L187" s="139">
        <v>2046</v>
      </c>
      <c r="M187" s="22"/>
      <c r="N187" s="22"/>
      <c r="O187" s="22"/>
      <c r="P187" s="22" t="s">
        <v>80</v>
      </c>
      <c r="Q187" s="22" t="s">
        <v>80</v>
      </c>
      <c r="R187" s="22" t="s">
        <v>80</v>
      </c>
      <c r="S187" s="22" t="s">
        <v>80</v>
      </c>
      <c r="T187" s="140">
        <v>0</v>
      </c>
      <c r="U187" s="22">
        <v>872</v>
      </c>
      <c r="V187" s="22">
        <v>0</v>
      </c>
      <c r="W187" s="22" t="s">
        <v>80</v>
      </c>
      <c r="X187" s="22" t="s">
        <v>80</v>
      </c>
      <c r="Y187" s="22" t="s">
        <v>80</v>
      </c>
      <c r="Z187" s="22" t="s">
        <v>80</v>
      </c>
      <c r="AA187" s="22" t="s">
        <v>80</v>
      </c>
      <c r="AB187" s="22">
        <v>-25.6096687251089</v>
      </c>
      <c r="AC187" s="24">
        <v>27.807654163244202</v>
      </c>
    </row>
    <row r="188" spans="1:29" hidden="1" x14ac:dyDescent="0.25">
      <c r="A188" s="144" t="str">
        <f t="shared" si="3"/>
        <v>base_calc</v>
      </c>
      <c r="B188" s="36" t="s">
        <v>626</v>
      </c>
      <c r="C188" s="37" t="s">
        <v>670</v>
      </c>
      <c r="D188" s="37" t="s">
        <v>214</v>
      </c>
      <c r="E188" s="7" t="s">
        <v>147</v>
      </c>
      <c r="F188" s="7" t="s">
        <v>78</v>
      </c>
      <c r="G188" s="7" t="s">
        <v>615</v>
      </c>
      <c r="H188" s="7">
        <v>75</v>
      </c>
      <c r="I188" s="7" t="s">
        <v>80</v>
      </c>
      <c r="J188" s="7" t="s">
        <v>80</v>
      </c>
      <c r="K188" s="7" t="s">
        <v>80</v>
      </c>
      <c r="L188" s="137">
        <v>2046</v>
      </c>
      <c r="P188" s="7" t="s">
        <v>80</v>
      </c>
      <c r="Q188" s="7" t="s">
        <v>80</v>
      </c>
      <c r="R188" s="7" t="s">
        <v>80</v>
      </c>
      <c r="S188" s="7" t="s">
        <v>80</v>
      </c>
      <c r="T188" s="138">
        <v>0</v>
      </c>
      <c r="U188" s="7">
        <v>872</v>
      </c>
      <c r="V188" s="7">
        <v>0</v>
      </c>
      <c r="W188" s="7" t="s">
        <v>80</v>
      </c>
      <c r="X188" s="7" t="s">
        <v>80</v>
      </c>
      <c r="Y188" s="7" t="s">
        <v>80</v>
      </c>
      <c r="Z188" s="7" t="s">
        <v>80</v>
      </c>
      <c r="AA188" s="7" t="s">
        <v>80</v>
      </c>
      <c r="AB188" s="7">
        <v>-28.414926727986401</v>
      </c>
      <c r="AC188" s="29">
        <v>21.221905297254199</v>
      </c>
    </row>
    <row r="189" spans="1:29" hidden="1" x14ac:dyDescent="0.25">
      <c r="A189" s="144" t="str">
        <f t="shared" si="3"/>
        <v>base_calc</v>
      </c>
      <c r="B189" s="36" t="s">
        <v>627</v>
      </c>
      <c r="C189" s="37" t="s">
        <v>670</v>
      </c>
      <c r="D189" s="37" t="s">
        <v>214</v>
      </c>
      <c r="E189" s="22" t="s">
        <v>147</v>
      </c>
      <c r="F189" s="22" t="s">
        <v>78</v>
      </c>
      <c r="G189" s="22" t="s">
        <v>615</v>
      </c>
      <c r="H189" s="22">
        <v>75</v>
      </c>
      <c r="I189" s="22" t="s">
        <v>80</v>
      </c>
      <c r="J189" s="22" t="s">
        <v>80</v>
      </c>
      <c r="K189" s="22" t="s">
        <v>80</v>
      </c>
      <c r="L189" s="139">
        <v>2046</v>
      </c>
      <c r="M189" s="22"/>
      <c r="N189" s="22"/>
      <c r="O189" s="22"/>
      <c r="P189" s="22" t="s">
        <v>80</v>
      </c>
      <c r="Q189" s="22" t="s">
        <v>80</v>
      </c>
      <c r="R189" s="22" t="s">
        <v>80</v>
      </c>
      <c r="S189" s="22" t="s">
        <v>80</v>
      </c>
      <c r="T189" s="140">
        <v>0</v>
      </c>
      <c r="U189" s="22">
        <v>872</v>
      </c>
      <c r="V189" s="22">
        <v>0</v>
      </c>
      <c r="W189" s="22" t="s">
        <v>80</v>
      </c>
      <c r="X189" s="22" t="s">
        <v>80</v>
      </c>
      <c r="Y189" s="22" t="s">
        <v>80</v>
      </c>
      <c r="Z189" s="22" t="s">
        <v>80</v>
      </c>
      <c r="AA189" s="22" t="s">
        <v>80</v>
      </c>
      <c r="AB189" s="22">
        <v>-28.414926727986401</v>
      </c>
      <c r="AC189" s="24">
        <v>21.221905297254199</v>
      </c>
    </row>
    <row r="190" spans="1:29" hidden="1" x14ac:dyDescent="0.25">
      <c r="A190" s="144" t="str">
        <f t="shared" si="3"/>
        <v>base_calc</v>
      </c>
      <c r="B190" s="36" t="s">
        <v>324</v>
      </c>
      <c r="C190" s="37" t="s">
        <v>653</v>
      </c>
      <c r="D190" s="37" t="s">
        <v>214</v>
      </c>
      <c r="E190" s="7" t="s">
        <v>278</v>
      </c>
      <c r="F190" s="7" t="s">
        <v>78</v>
      </c>
      <c r="G190" s="7" t="s">
        <v>615</v>
      </c>
      <c r="H190" s="7">
        <v>31.9</v>
      </c>
      <c r="I190" s="7" t="s">
        <v>80</v>
      </c>
      <c r="J190" s="7" t="s">
        <v>80</v>
      </c>
      <c r="K190" s="7" t="s">
        <v>80</v>
      </c>
      <c r="L190" s="137">
        <v>2041</v>
      </c>
      <c r="P190" s="7" t="s">
        <v>80</v>
      </c>
      <c r="Q190" s="7" t="s">
        <v>80</v>
      </c>
      <c r="R190" s="7" t="s">
        <v>80</v>
      </c>
      <c r="S190" s="7" t="s">
        <v>80</v>
      </c>
      <c r="T190" s="138">
        <v>0</v>
      </c>
      <c r="U190" s="7">
        <v>687</v>
      </c>
      <c r="V190" s="7">
        <v>0</v>
      </c>
      <c r="W190" s="7" t="s">
        <v>80</v>
      </c>
      <c r="X190" s="7" t="s">
        <v>80</v>
      </c>
      <c r="Y190" s="7" t="s">
        <v>80</v>
      </c>
      <c r="Z190" s="7" t="s">
        <v>80</v>
      </c>
      <c r="AA190" s="7" t="s">
        <v>80</v>
      </c>
      <c r="AB190" s="7">
        <v>-34.024677964817201</v>
      </c>
      <c r="AC190" s="29">
        <v>20.431854895634601</v>
      </c>
    </row>
    <row r="191" spans="1:29" hidden="1" x14ac:dyDescent="0.25">
      <c r="A191" s="144" t="str">
        <f t="shared" si="3"/>
        <v>base_calc</v>
      </c>
      <c r="B191" s="36" t="s">
        <v>326</v>
      </c>
      <c r="C191" s="37" t="s">
        <v>327</v>
      </c>
      <c r="D191" s="37" t="s">
        <v>214</v>
      </c>
      <c r="E191" s="22" t="s">
        <v>278</v>
      </c>
      <c r="F191" s="22" t="s">
        <v>78</v>
      </c>
      <c r="G191" s="22" t="s">
        <v>615</v>
      </c>
      <c r="H191" s="22">
        <v>135.93</v>
      </c>
      <c r="I191" s="22" t="s">
        <v>80</v>
      </c>
      <c r="J191" s="22" t="s">
        <v>80</v>
      </c>
      <c r="K191" s="22" t="s">
        <v>80</v>
      </c>
      <c r="L191" s="139">
        <v>2041</v>
      </c>
      <c r="M191" s="22"/>
      <c r="N191" s="22"/>
      <c r="O191" s="22"/>
      <c r="P191" s="22" t="s">
        <v>80</v>
      </c>
      <c r="Q191" s="22" t="s">
        <v>80</v>
      </c>
      <c r="R191" s="22" t="s">
        <v>80</v>
      </c>
      <c r="S191" s="22" t="s">
        <v>80</v>
      </c>
      <c r="T191" s="140">
        <v>0</v>
      </c>
      <c r="U191" s="22">
        <v>687</v>
      </c>
      <c r="V191" s="22">
        <v>0</v>
      </c>
      <c r="W191" s="22" t="s">
        <v>80</v>
      </c>
      <c r="X191" s="22" t="s">
        <v>80</v>
      </c>
      <c r="Y191" s="22" t="s">
        <v>80</v>
      </c>
      <c r="Z191" s="22" t="s">
        <v>80</v>
      </c>
      <c r="AA191" s="22" t="s">
        <v>80</v>
      </c>
      <c r="AB191" s="22">
        <v>-29.964699122395899</v>
      </c>
      <c r="AC191" s="24">
        <v>22.339438357413599</v>
      </c>
    </row>
    <row r="192" spans="1:29" hidden="1" x14ac:dyDescent="0.25">
      <c r="A192" s="144" t="str">
        <f t="shared" si="3"/>
        <v>base_calc</v>
      </c>
      <c r="B192" s="36" t="s">
        <v>328</v>
      </c>
      <c r="C192" s="37" t="s">
        <v>654</v>
      </c>
      <c r="D192" s="37" t="s">
        <v>214</v>
      </c>
      <c r="E192" s="7" t="s">
        <v>278</v>
      </c>
      <c r="F192" s="7" t="s">
        <v>78</v>
      </c>
      <c r="G192" s="7" t="s">
        <v>615</v>
      </c>
      <c r="H192" s="7">
        <v>117.72</v>
      </c>
      <c r="I192" s="7" t="s">
        <v>80</v>
      </c>
      <c r="J192" s="7" t="s">
        <v>80</v>
      </c>
      <c r="K192" s="7" t="s">
        <v>80</v>
      </c>
      <c r="L192" s="137">
        <v>2041</v>
      </c>
      <c r="P192" s="7" t="s">
        <v>80</v>
      </c>
      <c r="Q192" s="7" t="s">
        <v>80</v>
      </c>
      <c r="R192" s="7" t="s">
        <v>80</v>
      </c>
      <c r="S192" s="7" t="s">
        <v>80</v>
      </c>
      <c r="T192" s="138">
        <v>0</v>
      </c>
      <c r="U192" s="7">
        <v>687</v>
      </c>
      <c r="V192" s="7">
        <v>0</v>
      </c>
      <c r="W192" s="7" t="s">
        <v>80</v>
      </c>
      <c r="X192" s="7" t="s">
        <v>80</v>
      </c>
      <c r="Y192" s="7" t="s">
        <v>80</v>
      </c>
      <c r="Z192" s="7" t="s">
        <v>80</v>
      </c>
      <c r="AA192" s="7" t="s">
        <v>80</v>
      </c>
      <c r="AB192" s="7">
        <v>-32.746063646340197</v>
      </c>
      <c r="AC192" s="29">
        <v>25.807017154113002</v>
      </c>
    </row>
    <row r="193" spans="1:29" hidden="1" x14ac:dyDescent="0.25">
      <c r="A193" s="144" t="str">
        <f t="shared" si="3"/>
        <v>base_calc</v>
      </c>
      <c r="B193" s="36" t="s">
        <v>330</v>
      </c>
      <c r="C193" s="37" t="s">
        <v>331</v>
      </c>
      <c r="D193" s="37" t="s">
        <v>214</v>
      </c>
      <c r="E193" s="22" t="s">
        <v>278</v>
      </c>
      <c r="F193" s="22" t="s">
        <v>78</v>
      </c>
      <c r="G193" s="22" t="s">
        <v>615</v>
      </c>
      <c r="H193" s="22">
        <v>136.69999999999999</v>
      </c>
      <c r="I193" s="22" t="s">
        <v>80</v>
      </c>
      <c r="J193" s="22" t="s">
        <v>80</v>
      </c>
      <c r="K193" s="22" t="s">
        <v>80</v>
      </c>
      <c r="L193" s="139">
        <v>2041</v>
      </c>
      <c r="M193" s="22"/>
      <c r="N193" s="22"/>
      <c r="O193" s="22"/>
      <c r="P193" s="22" t="s">
        <v>80</v>
      </c>
      <c r="Q193" s="22" t="s">
        <v>80</v>
      </c>
      <c r="R193" s="22" t="s">
        <v>80</v>
      </c>
      <c r="S193" s="22" t="s">
        <v>80</v>
      </c>
      <c r="T193" s="140">
        <v>0</v>
      </c>
      <c r="U193" s="22">
        <v>687</v>
      </c>
      <c r="V193" s="22">
        <v>0</v>
      </c>
      <c r="W193" s="22" t="s">
        <v>80</v>
      </c>
      <c r="X193" s="22" t="s">
        <v>80</v>
      </c>
      <c r="Y193" s="22" t="s">
        <v>80</v>
      </c>
      <c r="Z193" s="22" t="s">
        <v>80</v>
      </c>
      <c r="AA193" s="22" t="s">
        <v>80</v>
      </c>
      <c r="AB193" s="22">
        <v>-29.665695734220598</v>
      </c>
      <c r="AC193" s="24">
        <v>17.8877643635381</v>
      </c>
    </row>
    <row r="194" spans="1:29" hidden="1" x14ac:dyDescent="0.25">
      <c r="A194" s="144" t="str">
        <f t="shared" si="3"/>
        <v>base_calc</v>
      </c>
      <c r="B194" s="36" t="s">
        <v>226</v>
      </c>
      <c r="C194" s="37" t="s">
        <v>162</v>
      </c>
      <c r="D194" s="37" t="s">
        <v>214</v>
      </c>
      <c r="E194" s="7" t="s">
        <v>147</v>
      </c>
      <c r="F194" s="7" t="s">
        <v>78</v>
      </c>
      <c r="G194" s="7" t="s">
        <v>615</v>
      </c>
      <c r="H194" s="7">
        <v>75</v>
      </c>
      <c r="I194" s="7" t="s">
        <v>80</v>
      </c>
      <c r="J194" s="7" t="s">
        <v>80</v>
      </c>
      <c r="K194" s="7" t="s">
        <v>80</v>
      </c>
      <c r="L194" s="137">
        <v>2046</v>
      </c>
      <c r="P194" s="7" t="s">
        <v>80</v>
      </c>
      <c r="Q194" s="7" t="s">
        <v>80</v>
      </c>
      <c r="R194" s="7" t="s">
        <v>80</v>
      </c>
      <c r="S194" s="7" t="s">
        <v>80</v>
      </c>
      <c r="T194" s="138">
        <v>0</v>
      </c>
      <c r="U194" s="7">
        <v>872</v>
      </c>
      <c r="V194" s="7">
        <v>0</v>
      </c>
      <c r="W194" s="7" t="s">
        <v>80</v>
      </c>
      <c r="X194" s="7" t="s">
        <v>80</v>
      </c>
      <c r="Y194" s="7" t="s">
        <v>80</v>
      </c>
      <c r="Z194" s="7" t="s">
        <v>80</v>
      </c>
      <c r="AA194" s="7" t="s">
        <v>80</v>
      </c>
      <c r="AB194" s="7">
        <v>-29.162091148510498</v>
      </c>
      <c r="AC194" s="29">
        <v>19.386264306318001</v>
      </c>
    </row>
    <row r="195" spans="1:29" hidden="1" x14ac:dyDescent="0.25">
      <c r="A195" s="144" t="str">
        <f t="shared" si="3"/>
        <v>base_calc</v>
      </c>
      <c r="B195" s="36" t="s">
        <v>401</v>
      </c>
      <c r="C195" s="37" t="s">
        <v>402</v>
      </c>
      <c r="D195" s="37" t="s">
        <v>128</v>
      </c>
      <c r="E195" s="22" t="s">
        <v>119</v>
      </c>
      <c r="F195" s="22" t="s">
        <v>78</v>
      </c>
      <c r="G195" s="22" t="s">
        <v>615</v>
      </c>
      <c r="H195" s="22">
        <v>3.8</v>
      </c>
      <c r="I195" s="22" t="s">
        <v>80</v>
      </c>
      <c r="J195" s="22" t="s">
        <v>80</v>
      </c>
      <c r="K195" s="22" t="s">
        <v>80</v>
      </c>
      <c r="L195" s="139" t="s">
        <v>96</v>
      </c>
      <c r="M195" s="22"/>
      <c r="N195" s="22"/>
      <c r="O195" s="22"/>
      <c r="P195" s="22" t="s">
        <v>80</v>
      </c>
      <c r="Q195" s="22" t="s">
        <v>80</v>
      </c>
      <c r="R195" s="22" t="s">
        <v>80</v>
      </c>
      <c r="S195" s="22" t="s">
        <v>80</v>
      </c>
      <c r="T195" s="140">
        <v>0</v>
      </c>
      <c r="U195" s="22">
        <v>1240</v>
      </c>
      <c r="V195" s="22">
        <v>0</v>
      </c>
      <c r="W195" s="22" t="s">
        <v>80</v>
      </c>
      <c r="X195" s="22" t="s">
        <v>80</v>
      </c>
      <c r="Y195" s="22" t="s">
        <v>80</v>
      </c>
      <c r="Z195" s="22" t="s">
        <v>80</v>
      </c>
      <c r="AA195" s="22" t="s">
        <v>80</v>
      </c>
      <c r="AB195" s="22">
        <v>-28.242503069651601</v>
      </c>
      <c r="AC195" s="24">
        <v>28.307683283941302</v>
      </c>
    </row>
    <row r="196" spans="1:29" hidden="1" x14ac:dyDescent="0.25">
      <c r="A196" s="144" t="str">
        <f t="shared" si="3"/>
        <v>base_calc</v>
      </c>
      <c r="B196" s="36" t="s">
        <v>637</v>
      </c>
      <c r="C196" s="37" t="s">
        <v>552</v>
      </c>
      <c r="D196" s="37" t="s">
        <v>214</v>
      </c>
      <c r="E196" s="7" t="s">
        <v>147</v>
      </c>
      <c r="F196" s="7" t="s">
        <v>78</v>
      </c>
      <c r="G196" s="7" t="s">
        <v>615</v>
      </c>
      <c r="H196" s="7">
        <v>75</v>
      </c>
      <c r="I196" s="7" t="s">
        <v>80</v>
      </c>
      <c r="J196" s="7" t="s">
        <v>80</v>
      </c>
      <c r="K196" s="7" t="s">
        <v>80</v>
      </c>
      <c r="L196" s="137">
        <v>2046</v>
      </c>
      <c r="P196" s="7" t="s">
        <v>80</v>
      </c>
      <c r="Q196" s="7" t="s">
        <v>80</v>
      </c>
      <c r="R196" s="7" t="s">
        <v>80</v>
      </c>
      <c r="S196" s="7" t="s">
        <v>80</v>
      </c>
      <c r="T196" s="138">
        <v>0</v>
      </c>
      <c r="U196" s="7">
        <v>872</v>
      </c>
      <c r="V196" s="7">
        <v>0</v>
      </c>
      <c r="W196" s="7" t="s">
        <v>80</v>
      </c>
      <c r="X196" s="7" t="s">
        <v>80</v>
      </c>
      <c r="Y196" s="7" t="s">
        <v>80</v>
      </c>
      <c r="Z196" s="7" t="s">
        <v>80</v>
      </c>
      <c r="AA196" s="7" t="s">
        <v>80</v>
      </c>
      <c r="AB196" s="7">
        <v>-28.725062150784801</v>
      </c>
      <c r="AC196" s="29">
        <v>24.7517010039161</v>
      </c>
    </row>
    <row r="197" spans="1:29" hidden="1" x14ac:dyDescent="0.25">
      <c r="A197" s="144" t="str">
        <f t="shared" si="3"/>
        <v>base_calc</v>
      </c>
      <c r="B197" s="36" t="s">
        <v>410</v>
      </c>
      <c r="C197" s="37" t="s">
        <v>411</v>
      </c>
      <c r="D197" s="37" t="s">
        <v>128</v>
      </c>
      <c r="E197" s="22" t="s">
        <v>422</v>
      </c>
      <c r="F197" s="22" t="s">
        <v>78</v>
      </c>
      <c r="G197" s="22" t="s">
        <v>615</v>
      </c>
      <c r="H197" s="22">
        <v>25</v>
      </c>
      <c r="I197" s="22" t="s">
        <v>80</v>
      </c>
      <c r="J197" s="22">
        <v>32</v>
      </c>
      <c r="K197" s="22" t="s">
        <v>80</v>
      </c>
      <c r="L197" s="139" t="s">
        <v>96</v>
      </c>
      <c r="M197" s="22"/>
      <c r="N197" s="22"/>
      <c r="O197" s="22"/>
      <c r="P197" s="22" t="s">
        <v>80</v>
      </c>
      <c r="Q197" s="22">
        <v>1650</v>
      </c>
      <c r="R197" s="22" t="s">
        <v>80</v>
      </c>
      <c r="S197" s="22" t="s">
        <v>80</v>
      </c>
      <c r="T197" s="140">
        <v>0</v>
      </c>
      <c r="U197" s="22">
        <v>1500</v>
      </c>
      <c r="V197" s="22">
        <v>0</v>
      </c>
      <c r="W197" s="22" t="s">
        <v>80</v>
      </c>
      <c r="X197" s="22">
        <v>6</v>
      </c>
      <c r="Y197" s="22">
        <v>4</v>
      </c>
      <c r="Z197" s="22"/>
      <c r="AA197" s="22"/>
      <c r="AB197" s="22">
        <v>-25.480898365898501</v>
      </c>
      <c r="AC197" s="24">
        <v>30.974304836468701</v>
      </c>
    </row>
    <row r="198" spans="1:29" hidden="1" x14ac:dyDescent="0.25">
      <c r="A198" s="144" t="str">
        <f t="shared" si="3"/>
        <v>base_calc</v>
      </c>
      <c r="B198" s="36" t="s">
        <v>334</v>
      </c>
      <c r="C198" s="37" t="s">
        <v>335</v>
      </c>
      <c r="D198" s="37" t="s">
        <v>214</v>
      </c>
      <c r="E198" s="7" t="s">
        <v>278</v>
      </c>
      <c r="F198" s="7" t="s">
        <v>78</v>
      </c>
      <c r="G198" s="7" t="s">
        <v>615</v>
      </c>
      <c r="H198" s="7">
        <v>138.9</v>
      </c>
      <c r="I198" s="7" t="s">
        <v>80</v>
      </c>
      <c r="J198" s="7" t="s">
        <v>80</v>
      </c>
      <c r="K198" s="7" t="s">
        <v>80</v>
      </c>
      <c r="L198" s="137">
        <v>2041</v>
      </c>
      <c r="P198" s="7" t="s">
        <v>80</v>
      </c>
      <c r="Q198" s="7" t="s">
        <v>80</v>
      </c>
      <c r="R198" s="7" t="s">
        <v>80</v>
      </c>
      <c r="S198" s="7" t="s">
        <v>80</v>
      </c>
      <c r="T198" s="138">
        <v>0</v>
      </c>
      <c r="U198" s="7">
        <v>687</v>
      </c>
      <c r="V198" s="7">
        <v>0</v>
      </c>
      <c r="W198" s="7" t="s">
        <v>80</v>
      </c>
      <c r="X198" s="7" t="s">
        <v>80</v>
      </c>
      <c r="Y198" s="7" t="s">
        <v>80</v>
      </c>
      <c r="Z198" s="7" t="s">
        <v>80</v>
      </c>
      <c r="AA198" s="7" t="s">
        <v>80</v>
      </c>
      <c r="AB198" s="7">
        <v>-32.746063646340197</v>
      </c>
      <c r="AC198" s="29">
        <v>25.807017154113002</v>
      </c>
    </row>
    <row r="199" spans="1:29" hidden="1" x14ac:dyDescent="0.25">
      <c r="A199" s="144" t="str">
        <f t="shared" si="3"/>
        <v>base_calc</v>
      </c>
      <c r="B199" s="36" t="s">
        <v>336</v>
      </c>
      <c r="C199" s="37" t="s">
        <v>656</v>
      </c>
      <c r="D199" s="37" t="s">
        <v>214</v>
      </c>
      <c r="E199" s="22" t="s">
        <v>278</v>
      </c>
      <c r="F199" s="22" t="s">
        <v>78</v>
      </c>
      <c r="G199" s="22" t="s">
        <v>615</v>
      </c>
      <c r="H199" s="22">
        <v>140</v>
      </c>
      <c r="I199" s="22" t="s">
        <v>80</v>
      </c>
      <c r="J199" s="22" t="s">
        <v>80</v>
      </c>
      <c r="K199" s="22" t="s">
        <v>80</v>
      </c>
      <c r="L199" s="139">
        <v>2041</v>
      </c>
      <c r="M199" s="22"/>
      <c r="N199" s="22"/>
      <c r="O199" s="22"/>
      <c r="P199" s="22" t="s">
        <v>80</v>
      </c>
      <c r="Q199" s="22" t="s">
        <v>80</v>
      </c>
      <c r="R199" s="22" t="s">
        <v>80</v>
      </c>
      <c r="S199" s="22" t="s">
        <v>80</v>
      </c>
      <c r="T199" s="140">
        <v>0</v>
      </c>
      <c r="U199" s="22">
        <v>687</v>
      </c>
      <c r="V199" s="22">
        <v>0</v>
      </c>
      <c r="W199" s="22" t="s">
        <v>80</v>
      </c>
      <c r="X199" s="22" t="s">
        <v>80</v>
      </c>
      <c r="Y199" s="22" t="s">
        <v>80</v>
      </c>
      <c r="Z199" s="22" t="s">
        <v>80</v>
      </c>
      <c r="AA199" s="22" t="s">
        <v>80</v>
      </c>
      <c r="AB199" s="22">
        <v>-34.001606610332303</v>
      </c>
      <c r="AC199" s="24">
        <v>24.7416286318375</v>
      </c>
    </row>
    <row r="200" spans="1:29" hidden="1" x14ac:dyDescent="0.25">
      <c r="A200" s="144" t="str">
        <f t="shared" si="3"/>
        <v>base_calc</v>
      </c>
      <c r="B200" s="36" t="s">
        <v>338</v>
      </c>
      <c r="C200" s="37" t="s">
        <v>657</v>
      </c>
      <c r="D200" s="37" t="s">
        <v>214</v>
      </c>
      <c r="E200" s="7" t="s">
        <v>278</v>
      </c>
      <c r="F200" s="7" t="s">
        <v>78</v>
      </c>
      <c r="G200" s="7" t="s">
        <v>615</v>
      </c>
      <c r="H200" s="7">
        <v>107.76</v>
      </c>
      <c r="I200" s="7" t="s">
        <v>80</v>
      </c>
      <c r="J200" s="7" t="s">
        <v>80</v>
      </c>
      <c r="K200" s="7" t="s">
        <v>80</v>
      </c>
      <c r="L200" s="137">
        <v>2041</v>
      </c>
      <c r="P200" s="7" t="s">
        <v>80</v>
      </c>
      <c r="Q200" s="7" t="s">
        <v>80</v>
      </c>
      <c r="R200" s="7" t="s">
        <v>80</v>
      </c>
      <c r="S200" s="7" t="s">
        <v>80</v>
      </c>
      <c r="T200" s="138">
        <v>0</v>
      </c>
      <c r="U200" s="7">
        <v>687</v>
      </c>
      <c r="V200" s="7">
        <v>0</v>
      </c>
      <c r="W200" s="7" t="s">
        <v>80</v>
      </c>
      <c r="X200" s="7" t="s">
        <v>80</v>
      </c>
      <c r="Y200" s="7" t="s">
        <v>80</v>
      </c>
      <c r="Z200" s="7" t="s">
        <v>80</v>
      </c>
      <c r="AA200" s="7" t="s">
        <v>80</v>
      </c>
      <c r="AB200" s="7">
        <v>-33.339429270601997</v>
      </c>
      <c r="AC200" s="29">
        <v>20.029258108133099</v>
      </c>
    </row>
    <row r="201" spans="1:29" hidden="1" x14ac:dyDescent="0.25">
      <c r="A201" s="144" t="str">
        <f t="shared" si="3"/>
        <v>base_calc</v>
      </c>
      <c r="B201" s="36" t="s">
        <v>340</v>
      </c>
      <c r="C201" s="37" t="s">
        <v>341</v>
      </c>
      <c r="D201" s="37" t="s">
        <v>214</v>
      </c>
      <c r="E201" s="22" t="s">
        <v>278</v>
      </c>
      <c r="F201" s="22" t="s">
        <v>78</v>
      </c>
      <c r="G201" s="22" t="s">
        <v>615</v>
      </c>
      <c r="H201" s="22">
        <v>140</v>
      </c>
      <c r="I201" s="22" t="s">
        <v>80</v>
      </c>
      <c r="J201" s="22" t="s">
        <v>80</v>
      </c>
      <c r="K201" s="22" t="s">
        <v>80</v>
      </c>
      <c r="L201" s="139">
        <v>2041</v>
      </c>
      <c r="M201" s="22"/>
      <c r="N201" s="22"/>
      <c r="O201" s="22"/>
      <c r="P201" s="22" t="s">
        <v>80</v>
      </c>
      <c r="Q201" s="22" t="s">
        <v>80</v>
      </c>
      <c r="R201" s="22" t="s">
        <v>80</v>
      </c>
      <c r="S201" s="22" t="s">
        <v>80</v>
      </c>
      <c r="T201" s="140">
        <v>0</v>
      </c>
      <c r="U201" s="22">
        <v>687</v>
      </c>
      <c r="V201" s="22">
        <v>0</v>
      </c>
      <c r="W201" s="22" t="s">
        <v>80</v>
      </c>
      <c r="X201" s="22" t="s">
        <v>80</v>
      </c>
      <c r="Y201" s="22" t="s">
        <v>80</v>
      </c>
      <c r="Z201" s="22" t="s">
        <v>80</v>
      </c>
      <c r="AA201" s="22" t="s">
        <v>80</v>
      </c>
      <c r="AB201" s="22">
        <v>-32.409451743369402</v>
      </c>
      <c r="AC201" s="24">
        <v>20.669836490486698</v>
      </c>
    </row>
    <row r="202" spans="1:29" hidden="1" x14ac:dyDescent="0.25">
      <c r="A202" s="144" t="str">
        <f t="shared" si="3"/>
        <v>base_calc</v>
      </c>
      <c r="B202" s="36" t="s">
        <v>230</v>
      </c>
      <c r="C202" s="37" t="s">
        <v>231</v>
      </c>
      <c r="D202" s="37" t="s">
        <v>214</v>
      </c>
      <c r="E202" s="7" t="s">
        <v>147</v>
      </c>
      <c r="F202" s="7" t="s">
        <v>78</v>
      </c>
      <c r="G202" s="7" t="s">
        <v>615</v>
      </c>
      <c r="H202" s="7">
        <v>75</v>
      </c>
      <c r="I202" s="7" t="s">
        <v>80</v>
      </c>
      <c r="J202" s="7" t="s">
        <v>80</v>
      </c>
      <c r="K202" s="7" t="s">
        <v>80</v>
      </c>
      <c r="L202" s="137">
        <v>2046</v>
      </c>
      <c r="P202" s="7" t="s">
        <v>80</v>
      </c>
      <c r="Q202" s="7" t="s">
        <v>80</v>
      </c>
      <c r="R202" s="7" t="s">
        <v>80</v>
      </c>
      <c r="S202" s="7" t="s">
        <v>80</v>
      </c>
      <c r="T202" s="138">
        <v>0</v>
      </c>
      <c r="U202" s="7">
        <v>872</v>
      </c>
      <c r="V202" s="7">
        <v>0</v>
      </c>
      <c r="W202" s="7" t="s">
        <v>80</v>
      </c>
      <c r="X202" s="7" t="s">
        <v>80</v>
      </c>
      <c r="Y202" s="7" t="s">
        <v>80</v>
      </c>
      <c r="Z202" s="7" t="s">
        <v>80</v>
      </c>
      <c r="AA202" s="7" t="s">
        <v>80</v>
      </c>
      <c r="AB202" s="7">
        <v>-28.414926727986401</v>
      </c>
      <c r="AC202" s="29">
        <v>21.221905297254199</v>
      </c>
    </row>
    <row r="203" spans="1:29" hidden="1" x14ac:dyDescent="0.25">
      <c r="A203" s="144" t="str">
        <f t="shared" si="3"/>
        <v>base_calc</v>
      </c>
      <c r="B203" s="36" t="s">
        <v>342</v>
      </c>
      <c r="C203" s="37" t="s">
        <v>343</v>
      </c>
      <c r="D203" s="37" t="s">
        <v>214</v>
      </c>
      <c r="E203" s="22" t="s">
        <v>278</v>
      </c>
      <c r="F203" s="22" t="s">
        <v>78</v>
      </c>
      <c r="G203" s="22" t="s">
        <v>647</v>
      </c>
      <c r="H203" s="22">
        <v>139.4</v>
      </c>
      <c r="I203" s="22" t="s">
        <v>80</v>
      </c>
      <c r="J203" s="22" t="s">
        <v>80</v>
      </c>
      <c r="K203" s="22">
        <v>2024</v>
      </c>
      <c r="L203" s="139">
        <v>2042</v>
      </c>
      <c r="M203" s="22"/>
      <c r="N203" s="22"/>
      <c r="O203" s="22"/>
      <c r="P203" s="22" t="s">
        <v>80</v>
      </c>
      <c r="Q203" s="22" t="s">
        <v>80</v>
      </c>
      <c r="R203" s="22" t="s">
        <v>80</v>
      </c>
      <c r="S203" s="22" t="s">
        <v>80</v>
      </c>
      <c r="T203" s="140">
        <v>0</v>
      </c>
      <c r="U203" s="22">
        <v>687</v>
      </c>
      <c r="V203" s="22">
        <v>0</v>
      </c>
      <c r="W203" s="22" t="s">
        <v>80</v>
      </c>
      <c r="X203" s="22" t="s">
        <v>80</v>
      </c>
      <c r="Y203" s="22" t="s">
        <v>80</v>
      </c>
      <c r="Z203" s="22" t="s">
        <v>80</v>
      </c>
      <c r="AA203" s="22" t="s">
        <v>80</v>
      </c>
      <c r="AB203" s="22">
        <v>-32.409451743369402</v>
      </c>
      <c r="AC203" s="24">
        <v>20.669836490486698</v>
      </c>
    </row>
    <row r="204" spans="1:29" hidden="1" x14ac:dyDescent="0.25">
      <c r="A204" s="144" t="str">
        <f t="shared" si="3"/>
        <v>base_calc</v>
      </c>
      <c r="B204" s="36" t="s">
        <v>651</v>
      </c>
      <c r="C204" s="37" t="s">
        <v>650</v>
      </c>
      <c r="D204" s="37" t="s">
        <v>214</v>
      </c>
      <c r="E204" s="7" t="s">
        <v>147</v>
      </c>
      <c r="F204" s="7" t="s">
        <v>78</v>
      </c>
      <c r="G204" s="7" t="s">
        <v>647</v>
      </c>
      <c r="H204" s="7">
        <v>75</v>
      </c>
      <c r="I204" s="7" t="s">
        <v>80</v>
      </c>
      <c r="J204" s="7" t="s">
        <v>80</v>
      </c>
      <c r="K204" s="7">
        <v>2023</v>
      </c>
      <c r="L204" s="137">
        <v>2047</v>
      </c>
      <c r="P204" s="7" t="s">
        <v>80</v>
      </c>
      <c r="Q204" s="7" t="s">
        <v>80</v>
      </c>
      <c r="R204" s="7" t="s">
        <v>80</v>
      </c>
      <c r="S204" s="7" t="s">
        <v>80</v>
      </c>
      <c r="T204" s="138">
        <v>0</v>
      </c>
      <c r="U204" s="7">
        <v>872</v>
      </c>
      <c r="V204" s="7">
        <v>0</v>
      </c>
      <c r="W204" s="7" t="s">
        <v>80</v>
      </c>
      <c r="X204" s="7" t="s">
        <v>80</v>
      </c>
      <c r="Y204" s="7" t="s">
        <v>80</v>
      </c>
      <c r="Z204" s="7" t="s">
        <v>80</v>
      </c>
      <c r="AA204" s="7" t="s">
        <v>80</v>
      </c>
      <c r="AB204" s="7">
        <v>-30.9181086104463</v>
      </c>
      <c r="AC204" s="29">
        <v>19.441043457444799</v>
      </c>
    </row>
    <row r="205" spans="1:29" hidden="1" x14ac:dyDescent="0.25">
      <c r="A205" s="144" t="str">
        <f t="shared" si="3"/>
        <v>base_calc</v>
      </c>
      <c r="B205" s="36" t="s">
        <v>332</v>
      </c>
      <c r="C205" s="37" t="s">
        <v>659</v>
      </c>
      <c r="D205" s="37" t="s">
        <v>214</v>
      </c>
      <c r="E205" s="22" t="s">
        <v>278</v>
      </c>
      <c r="F205" s="22" t="s">
        <v>78</v>
      </c>
      <c r="G205" s="22" t="s">
        <v>615</v>
      </c>
      <c r="H205" s="22">
        <v>139.80000000000001</v>
      </c>
      <c r="I205" s="22" t="s">
        <v>80</v>
      </c>
      <c r="J205" s="22" t="s">
        <v>80</v>
      </c>
      <c r="K205" s="22" t="s">
        <v>80</v>
      </c>
      <c r="L205" s="139">
        <v>2046</v>
      </c>
      <c r="M205" s="22"/>
      <c r="N205" s="22"/>
      <c r="O205" s="22"/>
      <c r="P205" s="22" t="s">
        <v>80</v>
      </c>
      <c r="Q205" s="22" t="s">
        <v>80</v>
      </c>
      <c r="R205" s="22" t="s">
        <v>80</v>
      </c>
      <c r="S205" s="22" t="s">
        <v>80</v>
      </c>
      <c r="T205" s="140">
        <v>0</v>
      </c>
      <c r="U205" s="22">
        <v>687</v>
      </c>
      <c r="V205" s="22">
        <v>0</v>
      </c>
      <c r="W205" s="22" t="s">
        <v>80</v>
      </c>
      <c r="X205" s="22" t="s">
        <v>80</v>
      </c>
      <c r="Y205" s="22" t="s">
        <v>80</v>
      </c>
      <c r="Z205" s="22" t="s">
        <v>80</v>
      </c>
      <c r="AA205" s="22" t="s">
        <v>80</v>
      </c>
      <c r="AB205" s="22">
        <v>-32.409451743369402</v>
      </c>
      <c r="AC205" s="24">
        <v>20.669836490486698</v>
      </c>
    </row>
    <row r="206" spans="1:29" hidden="1" x14ac:dyDescent="0.25">
      <c r="A206" s="144" t="str">
        <f t="shared" si="3"/>
        <v>base_calc</v>
      </c>
      <c r="B206" s="36" t="s">
        <v>232</v>
      </c>
      <c r="C206" s="37" t="s">
        <v>233</v>
      </c>
      <c r="D206" s="37" t="s">
        <v>214</v>
      </c>
      <c r="E206" s="7" t="s">
        <v>147</v>
      </c>
      <c r="F206" s="7" t="s">
        <v>78</v>
      </c>
      <c r="G206" s="7" t="s">
        <v>615</v>
      </c>
      <c r="H206" s="7">
        <v>75</v>
      </c>
      <c r="I206" s="7" t="s">
        <v>80</v>
      </c>
      <c r="J206" s="7" t="s">
        <v>80</v>
      </c>
      <c r="K206" s="7" t="s">
        <v>80</v>
      </c>
      <c r="L206" s="137">
        <v>2046</v>
      </c>
      <c r="P206" s="7" t="s">
        <v>80</v>
      </c>
      <c r="Q206" s="7" t="s">
        <v>80</v>
      </c>
      <c r="R206" s="7" t="s">
        <v>80</v>
      </c>
      <c r="S206" s="7" t="s">
        <v>80</v>
      </c>
      <c r="T206" s="138">
        <v>0</v>
      </c>
      <c r="U206" s="7">
        <v>872</v>
      </c>
      <c r="V206" s="7">
        <v>0</v>
      </c>
      <c r="W206" s="7" t="s">
        <v>80</v>
      </c>
      <c r="X206" s="7" t="s">
        <v>80</v>
      </c>
      <c r="Y206" s="7" t="s">
        <v>80</v>
      </c>
      <c r="Z206" s="7" t="s">
        <v>80</v>
      </c>
      <c r="AA206" s="7" t="s">
        <v>80</v>
      </c>
      <c r="AB206" s="7">
        <v>-26.938164884411599</v>
      </c>
      <c r="AC206" s="29">
        <v>24.7048545534144</v>
      </c>
    </row>
    <row r="207" spans="1:29" hidden="1" x14ac:dyDescent="0.25">
      <c r="A207" s="144" t="str">
        <f t="shared" si="3"/>
        <v>base_calc</v>
      </c>
      <c r="B207" s="36" t="s">
        <v>344</v>
      </c>
      <c r="C207" s="37" t="s">
        <v>660</v>
      </c>
      <c r="D207" s="37" t="s">
        <v>214</v>
      </c>
      <c r="E207" s="22" t="s">
        <v>278</v>
      </c>
      <c r="F207" s="22" t="s">
        <v>78</v>
      </c>
      <c r="G207" s="22" t="s">
        <v>615</v>
      </c>
      <c r="H207" s="22">
        <v>32.700000000000003</v>
      </c>
      <c r="I207" s="22" t="s">
        <v>80</v>
      </c>
      <c r="J207" s="22" t="s">
        <v>80</v>
      </c>
      <c r="K207" s="22" t="s">
        <v>80</v>
      </c>
      <c r="L207" s="139">
        <v>2041</v>
      </c>
      <c r="M207" s="22"/>
      <c r="N207" s="22"/>
      <c r="O207" s="22"/>
      <c r="P207" s="22" t="s">
        <v>80</v>
      </c>
      <c r="Q207" s="22" t="s">
        <v>80</v>
      </c>
      <c r="R207" s="22" t="s">
        <v>80</v>
      </c>
      <c r="S207" s="22" t="s">
        <v>80</v>
      </c>
      <c r="T207" s="140">
        <v>0</v>
      </c>
      <c r="U207" s="22">
        <v>687</v>
      </c>
      <c r="V207" s="22">
        <v>0</v>
      </c>
      <c r="W207" s="22" t="s">
        <v>80</v>
      </c>
      <c r="X207" s="22" t="s">
        <v>80</v>
      </c>
      <c r="Y207" s="22" t="s">
        <v>80</v>
      </c>
      <c r="Z207" s="22" t="s">
        <v>80</v>
      </c>
      <c r="AA207" s="22" t="s">
        <v>80</v>
      </c>
      <c r="AB207" s="22">
        <v>-33.2823970519215</v>
      </c>
      <c r="AC207" s="24">
        <v>27.429813102134101</v>
      </c>
    </row>
    <row r="208" spans="1:29" hidden="1" x14ac:dyDescent="0.25">
      <c r="A208" s="144" t="str">
        <f t="shared" si="3"/>
        <v>base_calc</v>
      </c>
      <c r="B208" s="36" t="s">
        <v>234</v>
      </c>
      <c r="C208" s="37" t="s">
        <v>234</v>
      </c>
      <c r="D208" s="37" t="s">
        <v>214</v>
      </c>
      <c r="E208" s="7" t="s">
        <v>147</v>
      </c>
      <c r="F208" s="7" t="s">
        <v>78</v>
      </c>
      <c r="G208" s="7" t="s">
        <v>615</v>
      </c>
      <c r="H208" s="7">
        <v>75</v>
      </c>
      <c r="I208" s="7" t="s">
        <v>80</v>
      </c>
      <c r="J208" s="7" t="s">
        <v>80</v>
      </c>
      <c r="K208" s="7" t="s">
        <v>80</v>
      </c>
      <c r="L208" s="137">
        <v>2046</v>
      </c>
      <c r="P208" s="7" t="s">
        <v>80</v>
      </c>
      <c r="Q208" s="7" t="s">
        <v>80</v>
      </c>
      <c r="R208" s="7" t="s">
        <v>80</v>
      </c>
      <c r="S208" s="7" t="s">
        <v>80</v>
      </c>
      <c r="T208" s="138">
        <v>0</v>
      </c>
      <c r="U208" s="7">
        <v>872</v>
      </c>
      <c r="V208" s="7">
        <v>0</v>
      </c>
      <c r="W208" s="7" t="s">
        <v>80</v>
      </c>
      <c r="X208" s="7" t="s">
        <v>80</v>
      </c>
      <c r="Y208" s="7" t="s">
        <v>80</v>
      </c>
      <c r="Z208" s="7" t="s">
        <v>80</v>
      </c>
      <c r="AA208" s="7" t="s">
        <v>80</v>
      </c>
      <c r="AB208" s="7">
        <v>-25.236580010742301</v>
      </c>
      <c r="AC208" s="29">
        <v>26.082419364174601</v>
      </c>
    </row>
    <row r="209" spans="1:29" hidden="1" x14ac:dyDescent="0.25">
      <c r="A209" s="144" t="str">
        <f t="shared" si="3"/>
        <v>base_calc</v>
      </c>
      <c r="B209" s="16" t="s">
        <v>127</v>
      </c>
      <c r="C209" s="53" t="s">
        <v>127</v>
      </c>
      <c r="D209" s="37" t="s">
        <v>128</v>
      </c>
      <c r="E209" s="22" t="s">
        <v>77</v>
      </c>
      <c r="F209" s="22" t="s">
        <v>78</v>
      </c>
      <c r="G209" s="22" t="s">
        <v>615</v>
      </c>
      <c r="H209" s="22">
        <v>160</v>
      </c>
      <c r="I209" s="22" t="s">
        <v>80</v>
      </c>
      <c r="J209" s="22" t="s">
        <v>80</v>
      </c>
      <c r="K209" s="22" t="s">
        <v>80</v>
      </c>
      <c r="L209" s="139">
        <v>2027</v>
      </c>
      <c r="M209" s="22"/>
      <c r="N209" s="22"/>
      <c r="O209" s="22"/>
      <c r="P209" s="22">
        <v>12.372</v>
      </c>
      <c r="Q209" s="22">
        <v>15.6</v>
      </c>
      <c r="R209" s="22">
        <v>0.5</v>
      </c>
      <c r="S209" s="22">
        <v>0.5</v>
      </c>
      <c r="T209" s="140">
        <v>0.3</v>
      </c>
      <c r="U209" s="22">
        <v>80</v>
      </c>
      <c r="V209" s="22">
        <v>0</v>
      </c>
      <c r="W209" s="22" t="s">
        <v>80</v>
      </c>
      <c r="X209" s="22" t="s">
        <v>80</v>
      </c>
      <c r="Y209" s="22" t="s">
        <v>80</v>
      </c>
      <c r="Z209" s="22" t="s">
        <v>80</v>
      </c>
      <c r="AA209" s="22" t="s">
        <v>80</v>
      </c>
      <c r="AB209" s="22">
        <v>-26.658000000000001</v>
      </c>
      <c r="AC209" s="24">
        <v>28.113800000000001</v>
      </c>
    </row>
    <row r="210" spans="1:29" hidden="1" x14ac:dyDescent="0.25">
      <c r="A210" s="144" t="str">
        <f t="shared" si="3"/>
        <v>base_calc</v>
      </c>
      <c r="B210" s="36" t="s">
        <v>661</v>
      </c>
      <c r="C210" s="37" t="s">
        <v>130</v>
      </c>
      <c r="D210" s="37" t="s">
        <v>128</v>
      </c>
      <c r="E210" s="7" t="s">
        <v>77</v>
      </c>
      <c r="F210" s="7" t="s">
        <v>78</v>
      </c>
      <c r="G210" s="7" t="s">
        <v>615</v>
      </c>
      <c r="H210" s="7">
        <v>600</v>
      </c>
      <c r="I210" s="7" t="s">
        <v>80</v>
      </c>
      <c r="J210" s="7" t="s">
        <v>80</v>
      </c>
      <c r="K210" s="7" t="s">
        <v>80</v>
      </c>
      <c r="L210" s="137" t="s">
        <v>96</v>
      </c>
      <c r="P210" s="7">
        <v>12.372</v>
      </c>
      <c r="Q210" s="7">
        <v>15.6</v>
      </c>
      <c r="R210" s="7">
        <v>0.5</v>
      </c>
      <c r="S210" s="7">
        <v>0.5</v>
      </c>
      <c r="T210" s="138">
        <v>0</v>
      </c>
      <c r="U210" s="7">
        <v>900</v>
      </c>
      <c r="V210" s="7">
        <v>0</v>
      </c>
      <c r="W210" s="7" t="s">
        <v>80</v>
      </c>
      <c r="X210" s="7" t="s">
        <v>80</v>
      </c>
      <c r="Y210" s="7" t="s">
        <v>80</v>
      </c>
      <c r="Z210" s="7" t="s">
        <v>80</v>
      </c>
      <c r="AA210" s="7" t="s">
        <v>80</v>
      </c>
      <c r="AB210" s="7">
        <v>-26.503599999999999</v>
      </c>
      <c r="AC210" s="29">
        <v>29.180299999999999</v>
      </c>
    </row>
    <row r="211" spans="1:29" hidden="1" x14ac:dyDescent="0.25">
      <c r="A211" s="144" t="str">
        <f t="shared" si="3"/>
        <v>base_calc</v>
      </c>
      <c r="B211" s="36" t="s">
        <v>131</v>
      </c>
      <c r="C211" s="37" t="s">
        <v>131</v>
      </c>
      <c r="D211" s="37" t="s">
        <v>128</v>
      </c>
      <c r="E211" s="22" t="s">
        <v>124</v>
      </c>
      <c r="F211" s="22" t="s">
        <v>78</v>
      </c>
      <c r="G211" s="22" t="s">
        <v>615</v>
      </c>
      <c r="H211" s="22">
        <v>670</v>
      </c>
      <c r="I211" s="22">
        <v>167.5</v>
      </c>
      <c r="J211" s="22">
        <v>4</v>
      </c>
      <c r="K211" s="22" t="s">
        <v>80</v>
      </c>
      <c r="L211" s="139">
        <v>2046</v>
      </c>
      <c r="M211" s="22"/>
      <c r="N211" s="22"/>
      <c r="O211" s="22"/>
      <c r="P211" s="22">
        <v>11.519</v>
      </c>
      <c r="Q211" s="22">
        <v>263.39999999999998</v>
      </c>
      <c r="R211" s="22">
        <v>11</v>
      </c>
      <c r="S211" s="22">
        <v>11</v>
      </c>
      <c r="T211" s="140">
        <v>0</v>
      </c>
      <c r="U211" s="22">
        <v>3</v>
      </c>
      <c r="V211" s="22">
        <v>169</v>
      </c>
      <c r="W211" s="22" t="s">
        <v>80</v>
      </c>
      <c r="X211" s="22" t="s">
        <v>80</v>
      </c>
      <c r="Y211" s="22" t="s">
        <v>80</v>
      </c>
      <c r="Z211" s="22" t="s">
        <v>80</v>
      </c>
      <c r="AA211" s="22" t="s">
        <v>80</v>
      </c>
      <c r="AB211" s="22">
        <v>-29.251000000000001</v>
      </c>
      <c r="AC211" s="24">
        <v>31.094100000000001</v>
      </c>
    </row>
    <row r="212" spans="1:29" hidden="1" x14ac:dyDescent="0.25">
      <c r="A212" s="144" t="str">
        <f t="shared" si="3"/>
        <v>base_calc</v>
      </c>
      <c r="B212" s="36" t="s">
        <v>132</v>
      </c>
      <c r="C212" s="37" t="s">
        <v>132</v>
      </c>
      <c r="D212" s="37" t="s">
        <v>128</v>
      </c>
      <c r="E212" s="7" t="s">
        <v>124</v>
      </c>
      <c r="F212" s="7" t="s">
        <v>78</v>
      </c>
      <c r="G212" s="7" t="s">
        <v>615</v>
      </c>
      <c r="H212" s="7">
        <v>335</v>
      </c>
      <c r="I212" s="7">
        <v>167.5</v>
      </c>
      <c r="J212" s="7">
        <v>2</v>
      </c>
      <c r="K212" s="7" t="s">
        <v>80</v>
      </c>
      <c r="L212" s="137">
        <v>2046</v>
      </c>
      <c r="P212" s="7">
        <v>11.519</v>
      </c>
      <c r="Q212" s="7">
        <v>263.39999999999998</v>
      </c>
      <c r="R212" s="7">
        <v>11</v>
      </c>
      <c r="S212" s="7">
        <v>11</v>
      </c>
      <c r="T212" s="138">
        <v>0</v>
      </c>
      <c r="U212" s="7">
        <v>3</v>
      </c>
      <c r="V212" s="7">
        <v>169</v>
      </c>
      <c r="W212" s="7" t="s">
        <v>80</v>
      </c>
      <c r="X212" s="7" t="s">
        <v>80</v>
      </c>
      <c r="Y212" s="7" t="s">
        <v>80</v>
      </c>
      <c r="Z212" s="7" t="s">
        <v>80</v>
      </c>
      <c r="AA212" s="7" t="s">
        <v>80</v>
      </c>
      <c r="AB212" s="7">
        <v>-33.443300000000001</v>
      </c>
      <c r="AC212" s="29">
        <v>25.402200000000001</v>
      </c>
    </row>
    <row r="213" spans="1:29" hidden="1" x14ac:dyDescent="0.25">
      <c r="A213" s="144" t="str">
        <f t="shared" si="3"/>
        <v>base_calc</v>
      </c>
      <c r="B213" s="36" t="s">
        <v>662</v>
      </c>
      <c r="C213" s="37" t="s">
        <v>130</v>
      </c>
      <c r="D213" s="37" t="s">
        <v>128</v>
      </c>
      <c r="E213" s="22" t="s">
        <v>122</v>
      </c>
      <c r="F213" s="22" t="s">
        <v>78</v>
      </c>
      <c r="G213" s="22" t="s">
        <v>615</v>
      </c>
      <c r="H213" s="22">
        <v>175</v>
      </c>
      <c r="I213" s="22">
        <v>9.6999999999999993</v>
      </c>
      <c r="J213" s="22">
        <v>18</v>
      </c>
      <c r="K213" s="22" t="s">
        <v>80</v>
      </c>
      <c r="L213" s="139" t="s">
        <v>96</v>
      </c>
      <c r="M213" s="22"/>
      <c r="N213" s="22"/>
      <c r="O213" s="22"/>
      <c r="P213" s="22">
        <v>7.6</v>
      </c>
      <c r="Q213" s="22">
        <v>75</v>
      </c>
      <c r="R213" s="22">
        <v>8</v>
      </c>
      <c r="S213" s="22">
        <v>8</v>
      </c>
      <c r="T213" s="140">
        <v>0.3</v>
      </c>
      <c r="U213" s="22">
        <v>950</v>
      </c>
      <c r="V213" s="22">
        <v>0</v>
      </c>
      <c r="W213" s="22" t="s">
        <v>80</v>
      </c>
      <c r="X213" s="22" t="s">
        <v>80</v>
      </c>
      <c r="Y213" s="22" t="s">
        <v>80</v>
      </c>
      <c r="Z213" s="22" t="s">
        <v>80</v>
      </c>
      <c r="AA213" s="22" t="s">
        <v>80</v>
      </c>
      <c r="AB213" s="22">
        <v>-26.810199999999998</v>
      </c>
      <c r="AC213" s="24">
        <v>27.8277</v>
      </c>
    </row>
    <row r="214" spans="1:29" hidden="1" x14ac:dyDescent="0.25">
      <c r="A214" s="144" t="str">
        <f t="shared" ref="A214:A219" si="4">A213</f>
        <v>base_calc</v>
      </c>
      <c r="B214" s="36" t="s">
        <v>663</v>
      </c>
      <c r="C214" s="37" t="s">
        <v>130</v>
      </c>
      <c r="D214" s="37" t="s">
        <v>128</v>
      </c>
      <c r="E214" s="7" t="s">
        <v>122</v>
      </c>
      <c r="F214" s="7" t="s">
        <v>78</v>
      </c>
      <c r="G214" s="7" t="s">
        <v>615</v>
      </c>
      <c r="H214" s="7">
        <v>250</v>
      </c>
      <c r="I214" s="7">
        <v>50</v>
      </c>
      <c r="J214" s="7">
        <v>5</v>
      </c>
      <c r="K214" s="7" t="s">
        <v>80</v>
      </c>
      <c r="L214" s="137" t="s">
        <v>96</v>
      </c>
      <c r="P214" s="7">
        <v>11.519</v>
      </c>
      <c r="Q214" s="7">
        <v>75</v>
      </c>
      <c r="R214" s="7">
        <v>2</v>
      </c>
      <c r="S214" s="7">
        <v>2</v>
      </c>
      <c r="T214" s="138">
        <v>0</v>
      </c>
      <c r="U214" s="7">
        <v>950</v>
      </c>
      <c r="V214" s="7">
        <v>0</v>
      </c>
      <c r="W214" s="7" t="s">
        <v>80</v>
      </c>
      <c r="X214" s="7" t="s">
        <v>80</v>
      </c>
      <c r="Y214" s="7" t="s">
        <v>80</v>
      </c>
      <c r="Z214" s="7" t="s">
        <v>80</v>
      </c>
      <c r="AA214" s="7" t="s">
        <v>80</v>
      </c>
      <c r="AB214" s="7">
        <v>-26.810199999999998</v>
      </c>
      <c r="AC214" s="29">
        <v>27.8277</v>
      </c>
    </row>
    <row r="215" spans="1:29" hidden="1" x14ac:dyDescent="0.25">
      <c r="A215" s="144" t="str">
        <f t="shared" si="4"/>
        <v>base_calc</v>
      </c>
      <c r="B215" s="36" t="s">
        <v>404</v>
      </c>
      <c r="C215" s="37" t="s">
        <v>404</v>
      </c>
      <c r="D215" s="37" t="s">
        <v>404</v>
      </c>
      <c r="E215" s="22" t="s">
        <v>405</v>
      </c>
      <c r="F215" s="22" t="s">
        <v>78</v>
      </c>
      <c r="G215" s="22" t="s">
        <v>615</v>
      </c>
      <c r="H215" s="22">
        <f>1500*1.176</f>
        <v>1764</v>
      </c>
      <c r="I215" s="22">
        <v>250</v>
      </c>
      <c r="J215" s="22">
        <v>6</v>
      </c>
      <c r="K215" s="22" t="s">
        <v>80</v>
      </c>
      <c r="L215" s="139" t="s">
        <v>96</v>
      </c>
      <c r="M215" s="22"/>
      <c r="N215" s="22"/>
      <c r="O215" s="22"/>
      <c r="P215" s="22" t="s">
        <v>80</v>
      </c>
      <c r="Q215" s="22" t="s">
        <v>80</v>
      </c>
      <c r="R215" s="22" t="s">
        <v>80</v>
      </c>
      <c r="S215" s="22" t="s">
        <v>80</v>
      </c>
      <c r="T215" s="140">
        <v>0</v>
      </c>
      <c r="U215" s="22">
        <v>300</v>
      </c>
      <c r="V215" s="22">
        <v>0</v>
      </c>
      <c r="W215" s="22" t="s">
        <v>80</v>
      </c>
      <c r="X215" s="22" t="s">
        <v>80</v>
      </c>
      <c r="Y215" s="22" t="s">
        <v>80</v>
      </c>
      <c r="Z215" s="22" t="s">
        <v>80</v>
      </c>
      <c r="AA215" s="22" t="s">
        <v>80</v>
      </c>
      <c r="AB215" s="22">
        <v>-25.919879999999999</v>
      </c>
      <c r="AC215" s="24">
        <v>28.27627</v>
      </c>
    </row>
    <row r="216" spans="1:29" hidden="1" x14ac:dyDescent="0.25">
      <c r="A216" s="144" t="str">
        <f t="shared" si="4"/>
        <v>base_calc</v>
      </c>
      <c r="B216" s="36" t="s">
        <v>403</v>
      </c>
      <c r="C216" s="37" t="s">
        <v>403</v>
      </c>
      <c r="D216" s="37" t="s">
        <v>128</v>
      </c>
      <c r="E216" s="7" t="s">
        <v>119</v>
      </c>
      <c r="F216" s="7" t="s">
        <v>78</v>
      </c>
      <c r="G216" s="7" t="s">
        <v>615</v>
      </c>
      <c r="H216" s="7">
        <v>65</v>
      </c>
      <c r="I216" s="7">
        <v>65</v>
      </c>
      <c r="J216" s="7">
        <v>1</v>
      </c>
      <c r="K216" s="7" t="s">
        <v>80</v>
      </c>
      <c r="L216" s="137" t="s">
        <v>96</v>
      </c>
      <c r="P216" s="7" t="s">
        <v>80</v>
      </c>
      <c r="Q216" s="7" t="s">
        <v>80</v>
      </c>
      <c r="R216" s="7" t="s">
        <v>80</v>
      </c>
      <c r="S216" s="7" t="s">
        <v>80</v>
      </c>
      <c r="T216" s="138">
        <v>0</v>
      </c>
      <c r="U216" s="7">
        <v>300</v>
      </c>
      <c r="V216" s="7">
        <v>0</v>
      </c>
      <c r="W216" s="7" t="s">
        <v>80</v>
      </c>
      <c r="X216" s="7" t="s">
        <v>80</v>
      </c>
      <c r="Y216" s="7" t="s">
        <v>80</v>
      </c>
      <c r="Z216" s="7" t="s">
        <v>80</v>
      </c>
      <c r="AA216" s="7" t="s">
        <v>80</v>
      </c>
      <c r="AB216" s="7">
        <v>-32.049999999999997</v>
      </c>
      <c r="AC216" s="29">
        <v>28.58333</v>
      </c>
    </row>
    <row r="217" spans="1:29" hidden="1" x14ac:dyDescent="0.25">
      <c r="A217" s="144" t="str">
        <f t="shared" si="4"/>
        <v>base_calc</v>
      </c>
      <c r="B217" s="36" t="s">
        <v>412</v>
      </c>
      <c r="C217" s="37" t="s">
        <v>412</v>
      </c>
      <c r="D217" s="37" t="s">
        <v>128</v>
      </c>
      <c r="E217" s="22" t="s">
        <v>422</v>
      </c>
      <c r="F217" s="22" t="s">
        <v>78</v>
      </c>
      <c r="G217" s="22" t="s">
        <v>615</v>
      </c>
      <c r="H217" s="22">
        <v>120</v>
      </c>
      <c r="I217" s="22">
        <v>30</v>
      </c>
      <c r="J217" s="22">
        <v>4</v>
      </c>
      <c r="K217" s="22" t="s">
        <v>80</v>
      </c>
      <c r="L217" s="139" t="s">
        <v>96</v>
      </c>
      <c r="M217" s="22"/>
      <c r="N217" s="22"/>
      <c r="O217" s="22"/>
      <c r="P217" s="22" t="s">
        <v>80</v>
      </c>
      <c r="Q217" s="22" t="s">
        <v>80</v>
      </c>
      <c r="R217" s="22">
        <v>0.5</v>
      </c>
      <c r="S217" s="22">
        <v>0.5</v>
      </c>
      <c r="T217" s="140">
        <v>0.3</v>
      </c>
      <c r="U217" s="22">
        <v>500</v>
      </c>
      <c r="V217" s="22">
        <v>0</v>
      </c>
      <c r="W217" s="22" t="s">
        <v>80</v>
      </c>
      <c r="X217" s="22" t="s">
        <v>80</v>
      </c>
      <c r="Y217" s="22" t="s">
        <v>80</v>
      </c>
      <c r="Z217" s="22" t="s">
        <v>80</v>
      </c>
      <c r="AA217" s="22" t="s">
        <v>80</v>
      </c>
      <c r="AB217" s="22"/>
      <c r="AC217" s="24"/>
    </row>
    <row r="218" spans="1:29" hidden="1" x14ac:dyDescent="0.25">
      <c r="A218" s="144" t="str">
        <f t="shared" si="4"/>
        <v>base_calc</v>
      </c>
      <c r="B218" s="36" t="s">
        <v>413</v>
      </c>
      <c r="C218" s="37" t="s">
        <v>413</v>
      </c>
      <c r="D218" s="37" t="s">
        <v>128</v>
      </c>
      <c r="E218" s="7" t="s">
        <v>422</v>
      </c>
      <c r="F218" s="7" t="s">
        <v>78</v>
      </c>
      <c r="G218" s="7" t="s">
        <v>615</v>
      </c>
      <c r="H218" s="7">
        <v>144</v>
      </c>
      <c r="I218" s="7">
        <v>36</v>
      </c>
      <c r="J218" s="7">
        <v>4</v>
      </c>
      <c r="K218" s="7" t="s">
        <v>80</v>
      </c>
      <c r="L218" s="137" t="s">
        <v>96</v>
      </c>
      <c r="P218" s="7" t="s">
        <v>80</v>
      </c>
      <c r="Q218" s="7" t="s">
        <v>80</v>
      </c>
      <c r="R218" s="7">
        <v>0.5</v>
      </c>
      <c r="S218" s="7">
        <v>0.5</v>
      </c>
      <c r="T218" s="138">
        <v>0.3</v>
      </c>
      <c r="U218" s="7">
        <v>500</v>
      </c>
      <c r="V218" s="7">
        <v>0</v>
      </c>
      <c r="W218" s="7" t="s">
        <v>80</v>
      </c>
      <c r="X218" s="7" t="s">
        <v>80</v>
      </c>
      <c r="Y218" s="7" t="s">
        <v>80</v>
      </c>
      <c r="Z218" s="7" t="s">
        <v>80</v>
      </c>
      <c r="AA218" s="7" t="s">
        <v>80</v>
      </c>
      <c r="AB218" s="7">
        <v>-25.3447</v>
      </c>
      <c r="AC218" s="29">
        <v>30.393999999999998</v>
      </c>
    </row>
    <row r="219" spans="1:29" hidden="1" x14ac:dyDescent="0.25">
      <c r="A219" s="144" t="str">
        <f t="shared" si="4"/>
        <v>base_calc</v>
      </c>
      <c r="B219" s="97" t="s">
        <v>135</v>
      </c>
      <c r="C219" s="141" t="s">
        <v>135</v>
      </c>
      <c r="D219" s="141" t="s">
        <v>664</v>
      </c>
      <c r="E219" s="146" t="s">
        <v>114</v>
      </c>
      <c r="F219" s="33" t="s">
        <v>115</v>
      </c>
      <c r="G219" s="33" t="s">
        <v>615</v>
      </c>
      <c r="H219" s="33">
        <v>180</v>
      </c>
      <c r="I219" s="33">
        <v>45</v>
      </c>
      <c r="J219" s="33">
        <v>4</v>
      </c>
      <c r="K219" s="142" t="s">
        <v>80</v>
      </c>
      <c r="L219" s="142" t="s">
        <v>96</v>
      </c>
      <c r="M219" s="33"/>
      <c r="N219" s="33"/>
      <c r="O219" s="33"/>
      <c r="P219" s="33" t="s">
        <v>80</v>
      </c>
      <c r="Q219" s="33" t="s">
        <v>80</v>
      </c>
      <c r="R219" s="33" t="s">
        <v>80</v>
      </c>
      <c r="S219" s="33" t="s">
        <v>80</v>
      </c>
      <c r="T219" s="143">
        <v>0</v>
      </c>
      <c r="U219" s="33">
        <v>300</v>
      </c>
      <c r="V219" s="33">
        <v>222</v>
      </c>
      <c r="W219" s="143">
        <v>0.72</v>
      </c>
      <c r="X219" s="33">
        <f>J219</f>
        <v>4</v>
      </c>
      <c r="Y219" s="33">
        <f>I219</f>
        <v>45</v>
      </c>
      <c r="Z219" s="33">
        <v>2.7</v>
      </c>
      <c r="AA219" s="33" t="s">
        <v>80</v>
      </c>
      <c r="AB219" s="33">
        <v>-34.152999999999999</v>
      </c>
      <c r="AC219" s="34">
        <v>18.899999999999999</v>
      </c>
    </row>
  </sheetData>
  <autoFilter ref="A1:AC219" xr:uid="{00000000-0009-0000-0000-00000A000000}">
    <filterColumn colId="0">
      <filters>
        <filter val="base"/>
      </filters>
    </filterColumn>
    <filterColumn colId="4">
      <filters>
        <filter val="coal"/>
        <filter val="ocgt_diesel"/>
        <filter val="ocgt_gas"/>
        <filter val="phs"/>
      </filters>
    </filterColumn>
  </autoFilter>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283"/>
  <sheetViews>
    <sheetView tabSelected="1" zoomScale="85" zoomScaleNormal="85" workbookViewId="0">
      <pane xSplit="2" ySplit="1" topLeftCell="C214" activePane="bottomRight" state="frozen"/>
      <selection pane="topRight" activeCell="C1" sqref="C1"/>
      <selection pane="bottomLeft" activeCell="A99" sqref="A99"/>
      <selection pane="bottomRight" activeCell="Q254" sqref="Q254"/>
    </sheetView>
  </sheetViews>
  <sheetFormatPr baseColWidth="10" defaultColWidth="8.5703125" defaultRowHeight="15" x14ac:dyDescent="0.25"/>
  <cols>
    <col min="1" max="1" width="17.5703125" customWidth="1"/>
    <col min="2" max="2" width="21.140625" customWidth="1"/>
    <col min="3" max="3" width="31.5703125" customWidth="1"/>
    <col min="4" max="4" width="16.42578125" style="7" customWidth="1"/>
    <col min="5" max="5" width="10.5703125" style="7" customWidth="1"/>
    <col min="6" max="6" width="8" style="8" customWidth="1"/>
    <col min="7" max="7" width="15.140625" style="8" customWidth="1"/>
    <col min="8" max="8" width="10.42578125" style="8" customWidth="1"/>
    <col min="9" max="9" width="16.85546875" style="8" customWidth="1"/>
    <col min="10" max="10" width="14" style="8" customWidth="1"/>
    <col min="11" max="11" width="13.5703125" style="8" customWidth="1"/>
    <col min="12" max="14" width="15.5703125" style="8" customWidth="1"/>
    <col min="15" max="18" width="17.5703125" style="8" customWidth="1"/>
    <col min="19" max="21" width="15.5703125" style="8" customWidth="1"/>
    <col min="22" max="22" width="18" style="8" customWidth="1"/>
    <col min="23" max="28" width="15.5703125" style="8" customWidth="1"/>
    <col min="29" max="29" width="16.7109375" style="8" customWidth="1"/>
    <col min="30" max="31" width="15.5703125" style="8" customWidth="1"/>
    <col min="32" max="33" width="15.5703125" style="7" customWidth="1"/>
  </cols>
  <sheetData>
    <row r="1" spans="1:1024" s="13" customFormat="1" ht="51.75" x14ac:dyDescent="0.25">
      <c r="A1" s="2" t="s">
        <v>42</v>
      </c>
      <c r="B1" s="2" t="s">
        <v>43</v>
      </c>
      <c r="C1" s="2" t="s">
        <v>44</v>
      </c>
      <c r="D1" s="3" t="s">
        <v>45</v>
      </c>
      <c r="E1" s="3" t="s">
        <v>46</v>
      </c>
      <c r="F1" s="3" t="s">
        <v>47</v>
      </c>
      <c r="G1" s="9"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66</v>
      </c>
      <c r="Z1" s="3" t="s">
        <v>67</v>
      </c>
      <c r="AA1" s="3" t="s">
        <v>68</v>
      </c>
      <c r="AB1" s="3" t="s">
        <v>69</v>
      </c>
      <c r="AC1" s="3" t="s">
        <v>70</v>
      </c>
      <c r="AD1" s="3" t="s">
        <v>71</v>
      </c>
      <c r="AE1" s="3" t="s">
        <v>72</v>
      </c>
      <c r="AF1" s="3" t="s">
        <v>73</v>
      </c>
      <c r="AG1" s="10" t="s">
        <v>74</v>
      </c>
      <c r="AH1" s="11"/>
      <c r="AI1" s="11"/>
      <c r="AJ1" s="11"/>
      <c r="AK1" s="11"/>
      <c r="AL1" s="11"/>
      <c r="AM1" s="11"/>
      <c r="AN1" s="12"/>
      <c r="AO1" s="12"/>
      <c r="AMI1"/>
      <c r="AMJ1"/>
    </row>
    <row r="2" spans="1:1024" hidden="1" x14ac:dyDescent="0.25">
      <c r="A2" s="14" t="s">
        <v>13</v>
      </c>
      <c r="B2" s="15" t="s">
        <v>75</v>
      </c>
      <c r="C2" s="16" t="s">
        <v>76</v>
      </c>
      <c r="D2" s="17" t="s">
        <v>77</v>
      </c>
      <c r="E2" s="17" t="s">
        <v>78</v>
      </c>
      <c r="F2" s="17" t="s">
        <v>79</v>
      </c>
      <c r="G2" s="17">
        <f t="shared" ref="G2:G31" si="0">H2*I2</f>
        <v>1116</v>
      </c>
      <c r="H2" s="17">
        <v>372</v>
      </c>
      <c r="I2" s="17">
        <v>3</v>
      </c>
      <c r="J2" s="17" t="s">
        <v>80</v>
      </c>
      <c r="K2" s="17">
        <v>2027</v>
      </c>
      <c r="L2" s="17">
        <v>12.744</v>
      </c>
      <c r="M2" s="17">
        <v>25.9</v>
      </c>
      <c r="N2" s="17">
        <v>2.1</v>
      </c>
      <c r="O2" s="17">
        <v>2.1</v>
      </c>
      <c r="P2" s="17">
        <v>1</v>
      </c>
      <c r="Q2" s="17">
        <v>1</v>
      </c>
      <c r="R2" s="17">
        <v>0.65</v>
      </c>
      <c r="S2" s="17">
        <v>48</v>
      </c>
      <c r="T2" s="17">
        <v>48</v>
      </c>
      <c r="U2" s="17">
        <v>71</v>
      </c>
      <c r="V2">
        <v>944.89800000000002</v>
      </c>
      <c r="W2" s="17">
        <v>39165.833330000001</v>
      </c>
      <c r="X2" s="18">
        <f t="shared" ref="X2:X33" si="1">I2*W2</f>
        <v>117497.49999000001</v>
      </c>
      <c r="Y2" s="17">
        <v>0</v>
      </c>
      <c r="Z2" s="17" t="s">
        <v>80</v>
      </c>
      <c r="AA2" s="17" t="s">
        <v>80</v>
      </c>
      <c r="AB2" s="17" t="s">
        <v>80</v>
      </c>
      <c r="AC2" s="17" t="s">
        <v>80</v>
      </c>
      <c r="AD2" s="17"/>
      <c r="AE2" s="17"/>
      <c r="AF2" s="17">
        <v>-25.94444</v>
      </c>
      <c r="AG2" s="19">
        <v>29.79166</v>
      </c>
      <c r="AH2" s="11"/>
      <c r="AI2" s="20"/>
      <c r="AJ2" s="20"/>
      <c r="AK2" s="11"/>
      <c r="AL2" s="11"/>
      <c r="AM2" s="11"/>
      <c r="AN2" s="12"/>
      <c r="AO2" s="12"/>
    </row>
    <row r="3" spans="1:1024" hidden="1" x14ac:dyDescent="0.25">
      <c r="A3" s="21" t="s">
        <v>13</v>
      </c>
      <c r="B3" s="16" t="s">
        <v>81</v>
      </c>
      <c r="C3" s="16" t="s">
        <v>76</v>
      </c>
      <c r="D3" s="22" t="str">
        <f>D2</f>
        <v>coal</v>
      </c>
      <c r="E3" s="22" t="s">
        <v>78</v>
      </c>
      <c r="F3" s="22" t="str">
        <f t="shared" ref="F3:F34" si="2">F2</f>
        <v>fixed</v>
      </c>
      <c r="G3" s="22">
        <f t="shared" si="0"/>
        <v>1116</v>
      </c>
      <c r="H3" s="22">
        <v>372</v>
      </c>
      <c r="I3" s="22">
        <f>I2</f>
        <v>3</v>
      </c>
      <c r="J3" s="22" t="s">
        <v>80</v>
      </c>
      <c r="K3" s="22">
        <v>2030</v>
      </c>
      <c r="L3" s="22">
        <f t="shared" ref="L3:U3" si="3">L2</f>
        <v>12.744</v>
      </c>
      <c r="M3" s="22">
        <f t="shared" si="3"/>
        <v>25.9</v>
      </c>
      <c r="N3" s="22">
        <f t="shared" si="3"/>
        <v>2.1</v>
      </c>
      <c r="O3" s="22">
        <f t="shared" si="3"/>
        <v>2.1</v>
      </c>
      <c r="P3" s="22">
        <f t="shared" si="3"/>
        <v>1</v>
      </c>
      <c r="Q3" s="22">
        <f t="shared" si="3"/>
        <v>1</v>
      </c>
      <c r="R3" s="22">
        <f t="shared" si="3"/>
        <v>0.65</v>
      </c>
      <c r="S3" s="22">
        <f t="shared" si="3"/>
        <v>48</v>
      </c>
      <c r="T3" s="22">
        <f t="shared" si="3"/>
        <v>48</v>
      </c>
      <c r="U3" s="22">
        <f t="shared" si="3"/>
        <v>71</v>
      </c>
      <c r="V3">
        <v>944.89800000000002</v>
      </c>
      <c r="W3" s="22">
        <v>39165.833330000001</v>
      </c>
      <c r="X3" s="23">
        <f t="shared" si="1"/>
        <v>117497.49999000001</v>
      </c>
      <c r="Y3" s="22">
        <f t="shared" ref="Y3:AG3" si="4">Y2</f>
        <v>0</v>
      </c>
      <c r="Z3" s="22" t="str">
        <f t="shared" si="4"/>
        <v>-</v>
      </c>
      <c r="AA3" s="22" t="str">
        <f t="shared" si="4"/>
        <v>-</v>
      </c>
      <c r="AB3" s="22" t="str">
        <f t="shared" si="4"/>
        <v>-</v>
      </c>
      <c r="AC3" s="22" t="str">
        <f t="shared" si="4"/>
        <v>-</v>
      </c>
      <c r="AD3" s="22">
        <f t="shared" si="4"/>
        <v>0</v>
      </c>
      <c r="AE3" s="22">
        <f t="shared" si="4"/>
        <v>0</v>
      </c>
      <c r="AF3" s="22">
        <f t="shared" si="4"/>
        <v>-25.94444</v>
      </c>
      <c r="AG3" s="24">
        <f t="shared" si="4"/>
        <v>29.79166</v>
      </c>
      <c r="AH3" s="11"/>
      <c r="AI3" s="20"/>
      <c r="AJ3" s="20"/>
      <c r="AK3" s="11"/>
      <c r="AL3" s="11"/>
      <c r="AM3" s="11"/>
      <c r="AN3" s="12"/>
      <c r="AO3" s="12"/>
    </row>
    <row r="4" spans="1:1024" hidden="1" x14ac:dyDescent="0.25">
      <c r="A4" s="21" t="s">
        <v>13</v>
      </c>
      <c r="B4" s="16" t="s">
        <v>82</v>
      </c>
      <c r="C4" s="16" t="s">
        <v>76</v>
      </c>
      <c r="D4" s="25" t="s">
        <v>77</v>
      </c>
      <c r="E4" s="25" t="s">
        <v>78</v>
      </c>
      <c r="F4" s="22" t="str">
        <f t="shared" si="2"/>
        <v>fixed</v>
      </c>
      <c r="G4" s="25">
        <f t="shared" si="0"/>
        <v>740</v>
      </c>
      <c r="H4" s="25">
        <v>370</v>
      </c>
      <c r="I4" s="25">
        <v>2</v>
      </c>
      <c r="J4" s="22" t="s">
        <v>80</v>
      </c>
      <c r="K4" s="25">
        <v>2022</v>
      </c>
      <c r="L4" s="25">
        <v>13.584</v>
      </c>
      <c r="M4" s="25">
        <v>32.299999999999997</v>
      </c>
      <c r="N4" s="25">
        <v>1.1000000000000001</v>
      </c>
      <c r="O4" s="25">
        <v>1.1000000000000001</v>
      </c>
      <c r="P4" s="22">
        <f t="shared" ref="P4:T10" si="5">P3</f>
        <v>1</v>
      </c>
      <c r="Q4" s="22">
        <f t="shared" si="5"/>
        <v>1</v>
      </c>
      <c r="R4" s="25">
        <f t="shared" si="5"/>
        <v>0.65</v>
      </c>
      <c r="S4" s="22">
        <f t="shared" si="5"/>
        <v>48</v>
      </c>
      <c r="T4" s="22">
        <f t="shared" si="5"/>
        <v>48</v>
      </c>
      <c r="U4" s="25">
        <v>71</v>
      </c>
      <c r="V4">
        <v>1267.4190000000001</v>
      </c>
      <c r="W4" s="25">
        <v>15084.125</v>
      </c>
      <c r="X4" s="23">
        <f t="shared" si="1"/>
        <v>30168.25</v>
      </c>
      <c r="Y4" s="22">
        <f t="shared" ref="Y4:Y35" si="6">Y3</f>
        <v>0</v>
      </c>
      <c r="Z4" s="25" t="s">
        <v>80</v>
      </c>
      <c r="AA4" s="25" t="s">
        <v>80</v>
      </c>
      <c r="AB4" s="25" t="s">
        <v>80</v>
      </c>
      <c r="AC4" s="25" t="s">
        <v>80</v>
      </c>
      <c r="AD4" s="25"/>
      <c r="AE4" s="25"/>
      <c r="AF4" s="25">
        <v>-26.620069999999998</v>
      </c>
      <c r="AG4" s="26">
        <v>30.09113</v>
      </c>
      <c r="AH4" s="11"/>
      <c r="AI4" s="20"/>
      <c r="AJ4" s="20"/>
      <c r="AK4" s="11"/>
      <c r="AL4" s="11"/>
      <c r="AM4" s="11"/>
      <c r="AN4" s="12"/>
      <c r="AO4" s="12"/>
    </row>
    <row r="5" spans="1:1024" hidden="1" x14ac:dyDescent="0.25">
      <c r="A5" s="21" t="s">
        <v>13</v>
      </c>
      <c r="B5" s="16" t="s">
        <v>83</v>
      </c>
      <c r="C5" s="16" t="s">
        <v>76</v>
      </c>
      <c r="D5" s="25" t="s">
        <v>77</v>
      </c>
      <c r="E5" s="25" t="s">
        <v>78</v>
      </c>
      <c r="F5" s="22" t="str">
        <f t="shared" si="2"/>
        <v>fixed</v>
      </c>
      <c r="G5" s="25">
        <f t="shared" si="0"/>
        <v>370</v>
      </c>
      <c r="H5" s="25">
        <v>370</v>
      </c>
      <c r="I5" s="25">
        <v>1</v>
      </c>
      <c r="J5" s="22" t="s">
        <v>80</v>
      </c>
      <c r="K5" s="25">
        <v>2024</v>
      </c>
      <c r="L5" s="25">
        <v>14.28</v>
      </c>
      <c r="M5" s="25">
        <v>32.299999999999997</v>
      </c>
      <c r="N5" s="25">
        <v>1.1000000000000001</v>
      </c>
      <c r="O5" s="25">
        <v>1.1000000000000001</v>
      </c>
      <c r="P5" s="22">
        <f t="shared" si="5"/>
        <v>1</v>
      </c>
      <c r="Q5" s="22">
        <f t="shared" si="5"/>
        <v>1</v>
      </c>
      <c r="R5" s="25">
        <f t="shared" si="5"/>
        <v>0.65</v>
      </c>
      <c r="S5" s="22">
        <f t="shared" si="5"/>
        <v>48</v>
      </c>
      <c r="T5" s="22">
        <f t="shared" si="5"/>
        <v>48</v>
      </c>
      <c r="U5" s="25">
        <v>71</v>
      </c>
      <c r="V5">
        <v>1267.4190000000001</v>
      </c>
      <c r="W5" s="25">
        <v>15084.125</v>
      </c>
      <c r="X5" s="23">
        <f t="shared" si="1"/>
        <v>15084.125</v>
      </c>
      <c r="Y5" s="22">
        <f t="shared" si="6"/>
        <v>0</v>
      </c>
      <c r="Z5" s="25" t="s">
        <v>80</v>
      </c>
      <c r="AA5" s="25" t="s">
        <v>80</v>
      </c>
      <c r="AB5" s="25" t="s">
        <v>80</v>
      </c>
      <c r="AC5" s="25" t="s">
        <v>80</v>
      </c>
      <c r="AD5" s="25"/>
      <c r="AE5" s="25"/>
      <c r="AF5" s="25">
        <v>-26.620069999999998</v>
      </c>
      <c r="AG5" s="26">
        <v>30.09113</v>
      </c>
      <c r="AH5" s="11"/>
      <c r="AI5" s="20"/>
      <c r="AJ5" s="20"/>
      <c r="AK5" s="11"/>
      <c r="AL5" s="11"/>
      <c r="AM5" s="11"/>
      <c r="AN5" s="12"/>
      <c r="AO5" s="12"/>
    </row>
    <row r="6" spans="1:1024" hidden="1" x14ac:dyDescent="0.25">
      <c r="A6" s="21" t="s">
        <v>13</v>
      </c>
      <c r="B6" s="16" t="s">
        <v>84</v>
      </c>
      <c r="C6" s="16" t="s">
        <v>76</v>
      </c>
      <c r="D6" s="22" t="s">
        <v>77</v>
      </c>
      <c r="E6" s="22" t="s">
        <v>78</v>
      </c>
      <c r="F6" s="22" t="str">
        <f t="shared" si="2"/>
        <v>fixed</v>
      </c>
      <c r="G6" s="22">
        <f t="shared" si="0"/>
        <v>1150</v>
      </c>
      <c r="H6" s="22">
        <v>575</v>
      </c>
      <c r="I6" s="22">
        <v>2</v>
      </c>
      <c r="J6" s="22" t="s">
        <v>80</v>
      </c>
      <c r="K6" s="22">
        <v>2032</v>
      </c>
      <c r="L6" s="22">
        <v>12.066000000000001</v>
      </c>
      <c r="M6" s="22">
        <v>18</v>
      </c>
      <c r="N6" s="22">
        <v>3.3</v>
      </c>
      <c r="O6" s="22">
        <v>3.3</v>
      </c>
      <c r="P6" s="22">
        <f t="shared" si="5"/>
        <v>1</v>
      </c>
      <c r="Q6" s="22">
        <f t="shared" si="5"/>
        <v>1</v>
      </c>
      <c r="R6" s="22">
        <f t="shared" si="5"/>
        <v>0.65</v>
      </c>
      <c r="S6" s="22">
        <f t="shared" si="5"/>
        <v>48</v>
      </c>
      <c r="T6" s="22">
        <f t="shared" si="5"/>
        <v>48</v>
      </c>
      <c r="U6" s="22">
        <v>71</v>
      </c>
      <c r="V6">
        <v>905.05600000000004</v>
      </c>
      <c r="W6" s="22">
        <v>73674</v>
      </c>
      <c r="X6" s="23">
        <f t="shared" si="1"/>
        <v>147348</v>
      </c>
      <c r="Y6" s="22">
        <f t="shared" si="6"/>
        <v>0</v>
      </c>
      <c r="Z6" s="22" t="s">
        <v>80</v>
      </c>
      <c r="AA6" s="22" t="s">
        <v>80</v>
      </c>
      <c r="AB6" s="22" t="s">
        <v>80</v>
      </c>
      <c r="AC6" s="22" t="s">
        <v>80</v>
      </c>
      <c r="AD6" s="22"/>
      <c r="AE6" s="22"/>
      <c r="AF6" s="22">
        <v>-25.959540000000001</v>
      </c>
      <c r="AG6" s="24">
        <v>29.34094</v>
      </c>
      <c r="AH6" s="11"/>
      <c r="AI6" s="20"/>
      <c r="AJ6" s="20"/>
      <c r="AK6" s="11"/>
      <c r="AL6" s="11"/>
      <c r="AM6" s="11"/>
      <c r="AN6" s="12"/>
      <c r="AO6" s="12"/>
    </row>
    <row r="7" spans="1:1024" hidden="1" x14ac:dyDescent="0.25">
      <c r="A7" s="21" t="s">
        <v>13</v>
      </c>
      <c r="B7" s="16" t="s">
        <v>85</v>
      </c>
      <c r="C7" s="16" t="s">
        <v>76</v>
      </c>
      <c r="D7" s="22" t="s">
        <v>77</v>
      </c>
      <c r="E7" s="22" t="s">
        <v>78</v>
      </c>
      <c r="F7" s="22" t="str">
        <f t="shared" si="2"/>
        <v>fixed</v>
      </c>
      <c r="G7" s="22">
        <f t="shared" si="0"/>
        <v>1725</v>
      </c>
      <c r="H7" s="22">
        <v>575</v>
      </c>
      <c r="I7" s="22">
        <v>3</v>
      </c>
      <c r="J7" s="22" t="s">
        <v>80</v>
      </c>
      <c r="K7" s="22">
        <v>2035</v>
      </c>
      <c r="L7" s="22">
        <f>L6</f>
        <v>12.066000000000001</v>
      </c>
      <c r="M7" s="22">
        <f>M6</f>
        <v>18</v>
      </c>
      <c r="N7" s="22">
        <f>N6</f>
        <v>3.3</v>
      </c>
      <c r="O7" s="22">
        <f>O6</f>
        <v>3.3</v>
      </c>
      <c r="P7" s="22">
        <f t="shared" si="5"/>
        <v>1</v>
      </c>
      <c r="Q7" s="22">
        <f t="shared" si="5"/>
        <v>1</v>
      </c>
      <c r="R7" s="22">
        <f t="shared" si="5"/>
        <v>0.65</v>
      </c>
      <c r="S7" s="22">
        <f t="shared" si="5"/>
        <v>48</v>
      </c>
      <c r="T7" s="22">
        <f t="shared" si="5"/>
        <v>48</v>
      </c>
      <c r="U7" s="22">
        <v>71</v>
      </c>
      <c r="V7" s="22">
        <f>V6</f>
        <v>905.05600000000004</v>
      </c>
      <c r="W7" s="22">
        <v>73674</v>
      </c>
      <c r="X7" s="23">
        <f t="shared" si="1"/>
        <v>221022</v>
      </c>
      <c r="Y7" s="22">
        <f t="shared" si="6"/>
        <v>0</v>
      </c>
      <c r="Z7" s="22" t="str">
        <f t="shared" ref="Z7:AG7" si="7">Z6</f>
        <v>-</v>
      </c>
      <c r="AA7" s="22" t="str">
        <f t="shared" si="7"/>
        <v>-</v>
      </c>
      <c r="AB7" s="22" t="str">
        <f t="shared" si="7"/>
        <v>-</v>
      </c>
      <c r="AC7" s="22" t="str">
        <f t="shared" si="7"/>
        <v>-</v>
      </c>
      <c r="AD7" s="22">
        <f t="shared" si="7"/>
        <v>0</v>
      </c>
      <c r="AE7" s="22">
        <f t="shared" si="7"/>
        <v>0</v>
      </c>
      <c r="AF7" s="22">
        <f t="shared" si="7"/>
        <v>-25.959540000000001</v>
      </c>
      <c r="AG7" s="24">
        <f t="shared" si="7"/>
        <v>29.34094</v>
      </c>
      <c r="AH7" s="11"/>
      <c r="AI7" s="20"/>
      <c r="AJ7" s="20"/>
      <c r="AK7" s="11"/>
      <c r="AL7" s="11"/>
      <c r="AM7" s="11"/>
      <c r="AN7" s="12"/>
      <c r="AO7" s="12"/>
    </row>
    <row r="8" spans="1:1024" hidden="1" x14ac:dyDescent="0.25">
      <c r="A8" s="21" t="s">
        <v>13</v>
      </c>
      <c r="B8" s="16" t="s">
        <v>86</v>
      </c>
      <c r="C8" s="16" t="s">
        <v>76</v>
      </c>
      <c r="D8" s="25" t="s">
        <v>77</v>
      </c>
      <c r="E8" s="25" t="s">
        <v>78</v>
      </c>
      <c r="F8" s="22" t="str">
        <f t="shared" si="2"/>
        <v>fixed</v>
      </c>
      <c r="G8" s="25">
        <f t="shared" si="0"/>
        <v>286</v>
      </c>
      <c r="H8" s="25">
        <v>143</v>
      </c>
      <c r="I8" s="25">
        <v>2</v>
      </c>
      <c r="J8" s="22" t="s">
        <v>80</v>
      </c>
      <c r="K8" s="25">
        <v>2019</v>
      </c>
      <c r="L8" s="25">
        <v>13.79</v>
      </c>
      <c r="M8" s="25">
        <v>29.8</v>
      </c>
      <c r="N8" s="25">
        <v>0.9</v>
      </c>
      <c r="O8" s="25">
        <v>0.9</v>
      </c>
      <c r="P8" s="22">
        <f t="shared" si="5"/>
        <v>1</v>
      </c>
      <c r="Q8" s="22">
        <f t="shared" si="5"/>
        <v>1</v>
      </c>
      <c r="R8" s="25">
        <f t="shared" si="5"/>
        <v>0.65</v>
      </c>
      <c r="S8" s="22">
        <f t="shared" si="5"/>
        <v>48</v>
      </c>
      <c r="T8" s="22">
        <f t="shared" si="5"/>
        <v>48</v>
      </c>
      <c r="U8" s="25">
        <v>71</v>
      </c>
      <c r="V8">
        <v>944.86800000000005</v>
      </c>
      <c r="W8" s="25">
        <v>19053.666669999999</v>
      </c>
      <c r="X8" s="23">
        <f t="shared" si="1"/>
        <v>38107.333339999997</v>
      </c>
      <c r="Y8" s="22">
        <f t="shared" si="6"/>
        <v>0</v>
      </c>
      <c r="Z8" s="25" t="s">
        <v>80</v>
      </c>
      <c r="AA8" s="25" t="s">
        <v>80</v>
      </c>
      <c r="AB8" s="25" t="s">
        <v>80</v>
      </c>
      <c r="AC8" s="25" t="s">
        <v>80</v>
      </c>
      <c r="AD8" s="25"/>
      <c r="AE8" s="25"/>
      <c r="AF8" s="25">
        <v>-26.769549999999999</v>
      </c>
      <c r="AG8" s="26">
        <v>28.499510000000001</v>
      </c>
      <c r="AH8" s="11"/>
      <c r="AI8" s="20"/>
      <c r="AJ8" s="20"/>
      <c r="AK8" s="11"/>
      <c r="AL8" s="11"/>
      <c r="AM8" s="11"/>
      <c r="AN8" s="12"/>
      <c r="AO8" s="12"/>
    </row>
    <row r="9" spans="1:1024" hidden="1" x14ac:dyDescent="0.25">
      <c r="A9" s="21" t="s">
        <v>13</v>
      </c>
      <c r="B9" s="16" t="s">
        <v>87</v>
      </c>
      <c r="C9" s="16" t="s">
        <v>76</v>
      </c>
      <c r="D9" s="25" t="s">
        <v>77</v>
      </c>
      <c r="E9" s="25" t="s">
        <v>78</v>
      </c>
      <c r="F9" s="22" t="str">
        <f t="shared" si="2"/>
        <v>fixed</v>
      </c>
      <c r="G9" s="25">
        <f t="shared" si="0"/>
        <v>286</v>
      </c>
      <c r="H9" s="25">
        <v>143</v>
      </c>
      <c r="I9" s="25">
        <v>2</v>
      </c>
      <c r="J9" s="22" t="s">
        <v>80</v>
      </c>
      <c r="K9" s="25">
        <v>2020</v>
      </c>
      <c r="L9" s="25">
        <f>L8</f>
        <v>13.79</v>
      </c>
      <c r="M9" s="25">
        <f>M8</f>
        <v>29.8</v>
      </c>
      <c r="N9" s="25">
        <f>N8</f>
        <v>0.9</v>
      </c>
      <c r="O9" s="25">
        <f>O8</f>
        <v>0.9</v>
      </c>
      <c r="P9" s="22">
        <f t="shared" si="5"/>
        <v>1</v>
      </c>
      <c r="Q9" s="22">
        <f t="shared" si="5"/>
        <v>1</v>
      </c>
      <c r="R9" s="25">
        <f t="shared" si="5"/>
        <v>0.65</v>
      </c>
      <c r="S9" s="22">
        <f t="shared" si="5"/>
        <v>48</v>
      </c>
      <c r="T9" s="22">
        <f t="shared" si="5"/>
        <v>48</v>
      </c>
      <c r="U9" s="25">
        <v>71</v>
      </c>
      <c r="V9">
        <v>944.86800000000005</v>
      </c>
      <c r="W9" s="25">
        <v>19053.666669999999</v>
      </c>
      <c r="X9" s="23">
        <f t="shared" si="1"/>
        <v>38107.333339999997</v>
      </c>
      <c r="Y9" s="22">
        <f t="shared" si="6"/>
        <v>0</v>
      </c>
      <c r="Z9" s="25" t="str">
        <f t="shared" ref="Z9:AG9" si="8">Z8</f>
        <v>-</v>
      </c>
      <c r="AA9" s="25" t="str">
        <f t="shared" si="8"/>
        <v>-</v>
      </c>
      <c r="AB9" s="25" t="str">
        <f t="shared" si="8"/>
        <v>-</v>
      </c>
      <c r="AC9" s="25" t="str">
        <f t="shared" si="8"/>
        <v>-</v>
      </c>
      <c r="AD9" s="25">
        <f t="shared" si="8"/>
        <v>0</v>
      </c>
      <c r="AE9" s="25">
        <f t="shared" si="8"/>
        <v>0</v>
      </c>
      <c r="AF9" s="25">
        <f t="shared" si="8"/>
        <v>-26.769549999999999</v>
      </c>
      <c r="AG9" s="26">
        <f t="shared" si="8"/>
        <v>28.499510000000001</v>
      </c>
      <c r="AH9" s="11"/>
      <c r="AI9" s="20"/>
      <c r="AJ9" s="20"/>
      <c r="AK9" s="11"/>
      <c r="AL9" s="11"/>
      <c r="AM9" s="11"/>
      <c r="AN9" s="12"/>
      <c r="AO9" s="12"/>
    </row>
    <row r="10" spans="1:1024" hidden="1" x14ac:dyDescent="0.25">
      <c r="A10" s="21" t="s">
        <v>13</v>
      </c>
      <c r="B10" s="16" t="s">
        <v>88</v>
      </c>
      <c r="C10" s="16" t="s">
        <v>76</v>
      </c>
      <c r="D10" s="27" t="s">
        <v>77</v>
      </c>
      <c r="E10" s="27" t="s">
        <v>78</v>
      </c>
      <c r="F10" s="22" t="str">
        <f t="shared" si="2"/>
        <v>fixed</v>
      </c>
      <c r="G10" s="27">
        <f t="shared" si="0"/>
        <v>440</v>
      </c>
      <c r="H10" s="27">
        <v>110</v>
      </c>
      <c r="I10" s="27">
        <v>4</v>
      </c>
      <c r="J10" s="22" t="s">
        <v>80</v>
      </c>
      <c r="K10" s="27">
        <v>2021</v>
      </c>
      <c r="L10" s="27">
        <v>13.266</v>
      </c>
      <c r="M10" s="27">
        <v>28.7</v>
      </c>
      <c r="N10" s="27">
        <v>1.1000000000000001</v>
      </c>
      <c r="O10" s="27">
        <v>1.1000000000000001</v>
      </c>
      <c r="P10" s="22">
        <f t="shared" si="5"/>
        <v>1</v>
      </c>
      <c r="Q10" s="22">
        <f t="shared" si="5"/>
        <v>1</v>
      </c>
      <c r="R10" s="27">
        <f t="shared" si="5"/>
        <v>0.65</v>
      </c>
      <c r="S10" s="22">
        <f t="shared" si="5"/>
        <v>48</v>
      </c>
      <c r="T10" s="22">
        <f t="shared" si="5"/>
        <v>48</v>
      </c>
      <c r="U10" s="27">
        <v>71</v>
      </c>
      <c r="V10">
        <v>944.87199999999996</v>
      </c>
      <c r="W10" s="27">
        <v>12067.3</v>
      </c>
      <c r="X10" s="23">
        <f t="shared" si="1"/>
        <v>48269.2</v>
      </c>
      <c r="Y10" s="22">
        <f t="shared" si="6"/>
        <v>0</v>
      </c>
      <c r="Z10" s="27" t="s">
        <v>80</v>
      </c>
      <c r="AA10" s="27" t="s">
        <v>80</v>
      </c>
      <c r="AB10" s="27" t="s">
        <v>80</v>
      </c>
      <c r="AC10" s="27" t="s">
        <v>80</v>
      </c>
      <c r="AD10" s="27"/>
      <c r="AE10" s="27"/>
      <c r="AF10" s="27">
        <v>-26.031379999999999</v>
      </c>
      <c r="AG10" s="28">
        <v>29.601379999999999</v>
      </c>
      <c r="AH10" s="11"/>
      <c r="AI10" s="20"/>
      <c r="AJ10" s="20"/>
      <c r="AK10" s="11"/>
      <c r="AL10" s="11"/>
      <c r="AM10" s="11"/>
      <c r="AN10" s="12"/>
      <c r="AO10" s="12"/>
    </row>
    <row r="11" spans="1:1024" hidden="1" x14ac:dyDescent="0.25">
      <c r="A11" s="21" t="s">
        <v>13</v>
      </c>
      <c r="B11" s="16" t="s">
        <v>89</v>
      </c>
      <c r="C11" s="16" t="s">
        <v>76</v>
      </c>
      <c r="D11" s="27" t="s">
        <v>77</v>
      </c>
      <c r="E11" s="27" t="s">
        <v>78</v>
      </c>
      <c r="F11" s="22" t="str">
        <f t="shared" si="2"/>
        <v>fixed</v>
      </c>
      <c r="G11" s="27">
        <f t="shared" si="0"/>
        <v>440</v>
      </c>
      <c r="H11" s="27">
        <v>110</v>
      </c>
      <c r="I11" s="27">
        <v>4</v>
      </c>
      <c r="J11" s="22" t="s">
        <v>80</v>
      </c>
      <c r="K11" s="27">
        <v>2023</v>
      </c>
      <c r="L11" s="27">
        <f t="shared" ref="L11:Q11" si="9">L10</f>
        <v>13.266</v>
      </c>
      <c r="M11" s="27">
        <f t="shared" si="9"/>
        <v>28.7</v>
      </c>
      <c r="N11" s="27">
        <f t="shared" si="9"/>
        <v>1.1000000000000001</v>
      </c>
      <c r="O11" s="27">
        <f t="shared" si="9"/>
        <v>1.1000000000000001</v>
      </c>
      <c r="P11" s="22">
        <f t="shared" si="9"/>
        <v>1</v>
      </c>
      <c r="Q11" s="22">
        <f t="shared" si="9"/>
        <v>1</v>
      </c>
      <c r="R11" s="27">
        <v>0.65</v>
      </c>
      <c r="S11" s="22">
        <f t="shared" ref="S11:S31" si="10">S10</f>
        <v>48</v>
      </c>
      <c r="T11" s="22">
        <f t="shared" ref="T11:T31" si="11">T10</f>
        <v>48</v>
      </c>
      <c r="U11" s="27">
        <v>71</v>
      </c>
      <c r="V11">
        <v>944.87199999999996</v>
      </c>
      <c r="W11" s="27">
        <v>12067.3</v>
      </c>
      <c r="X11" s="23">
        <f t="shared" si="1"/>
        <v>48269.2</v>
      </c>
      <c r="Y11" s="22">
        <f t="shared" si="6"/>
        <v>0</v>
      </c>
      <c r="Z11" s="27" t="str">
        <f t="shared" ref="Z11:AG11" si="12">Z10</f>
        <v>-</v>
      </c>
      <c r="AA11" s="27" t="str">
        <f t="shared" si="12"/>
        <v>-</v>
      </c>
      <c r="AB11" s="27" t="str">
        <f t="shared" si="12"/>
        <v>-</v>
      </c>
      <c r="AC11" s="27" t="str">
        <f t="shared" si="12"/>
        <v>-</v>
      </c>
      <c r="AD11" s="27">
        <f t="shared" si="12"/>
        <v>0</v>
      </c>
      <c r="AE11" s="27">
        <f t="shared" si="12"/>
        <v>0</v>
      </c>
      <c r="AF11" s="27">
        <f t="shared" si="12"/>
        <v>-26.031379999999999</v>
      </c>
      <c r="AG11" s="28">
        <f t="shared" si="12"/>
        <v>29.601379999999999</v>
      </c>
      <c r="AH11" s="11"/>
      <c r="AI11" s="20"/>
      <c r="AJ11" s="20"/>
      <c r="AK11" s="11"/>
      <c r="AL11" s="11"/>
      <c r="AM11" s="11"/>
      <c r="AN11" s="12"/>
      <c r="AO11" s="12"/>
    </row>
    <row r="12" spans="1:1024" hidden="1" x14ac:dyDescent="0.25">
      <c r="A12" s="21" t="s">
        <v>13</v>
      </c>
      <c r="B12" s="16" t="s">
        <v>90</v>
      </c>
      <c r="C12" s="16" t="s">
        <v>76</v>
      </c>
      <c r="D12" s="25" t="s">
        <v>77</v>
      </c>
      <c r="E12" s="25" t="s">
        <v>78</v>
      </c>
      <c r="F12" s="22" t="str">
        <f t="shared" si="2"/>
        <v>fixed</v>
      </c>
      <c r="G12" s="25">
        <f t="shared" si="0"/>
        <v>1920</v>
      </c>
      <c r="H12" s="25">
        <v>640</v>
      </c>
      <c r="I12" s="25">
        <v>3</v>
      </c>
      <c r="J12" s="22" t="s">
        <v>80</v>
      </c>
      <c r="K12" s="25">
        <v>2041</v>
      </c>
      <c r="L12" s="25">
        <v>11.782</v>
      </c>
      <c r="M12" s="25">
        <v>24.3</v>
      </c>
      <c r="N12" s="25">
        <v>1.8</v>
      </c>
      <c r="O12" s="25">
        <v>1.8</v>
      </c>
      <c r="P12" s="22">
        <f t="shared" ref="P12:P31" si="13">P11</f>
        <v>1</v>
      </c>
      <c r="Q12" s="22">
        <f t="shared" ref="Q12:Q31" si="14">Q11</f>
        <v>1</v>
      </c>
      <c r="R12" s="25">
        <f t="shared" ref="R12:R31" si="15">R11</f>
        <v>0.65</v>
      </c>
      <c r="S12" s="22">
        <f t="shared" si="10"/>
        <v>48</v>
      </c>
      <c r="T12" s="22">
        <f t="shared" si="11"/>
        <v>48</v>
      </c>
      <c r="U12" s="25">
        <v>71</v>
      </c>
      <c r="V12">
        <v>899.053</v>
      </c>
      <c r="W12" s="25">
        <v>67746.166670000006</v>
      </c>
      <c r="X12" s="23">
        <f t="shared" si="1"/>
        <v>203238.50001000002</v>
      </c>
      <c r="Y12" s="22">
        <f t="shared" si="6"/>
        <v>0</v>
      </c>
      <c r="Z12" s="25" t="s">
        <v>80</v>
      </c>
      <c r="AA12" s="25" t="s">
        <v>80</v>
      </c>
      <c r="AB12" s="25" t="s">
        <v>80</v>
      </c>
      <c r="AC12" s="25" t="s">
        <v>80</v>
      </c>
      <c r="AD12" s="25"/>
      <c r="AE12" s="25"/>
      <c r="AF12" s="25">
        <v>-26.088049999999999</v>
      </c>
      <c r="AG12" s="26">
        <v>28.968879999999999</v>
      </c>
      <c r="AH12" s="11"/>
      <c r="AI12" s="20"/>
      <c r="AJ12" s="20"/>
      <c r="AK12" s="11"/>
      <c r="AL12" s="11"/>
      <c r="AM12" s="11"/>
      <c r="AN12" s="12"/>
      <c r="AO12" s="12"/>
    </row>
    <row r="13" spans="1:1024" hidden="1" x14ac:dyDescent="0.25">
      <c r="A13" s="21" t="s">
        <v>13</v>
      </c>
      <c r="B13" s="16" t="s">
        <v>91</v>
      </c>
      <c r="C13" s="16" t="s">
        <v>76</v>
      </c>
      <c r="D13" s="25" t="s">
        <v>77</v>
      </c>
      <c r="E13" s="25" t="s">
        <v>78</v>
      </c>
      <c r="F13" s="22" t="str">
        <f t="shared" si="2"/>
        <v>fixed</v>
      </c>
      <c r="G13" s="25">
        <f t="shared" si="0"/>
        <v>1920</v>
      </c>
      <c r="H13" s="25">
        <v>640</v>
      </c>
      <c r="I13" s="25">
        <v>3</v>
      </c>
      <c r="J13" s="22" t="s">
        <v>80</v>
      </c>
      <c r="K13" s="25">
        <v>2044</v>
      </c>
      <c r="L13" s="25">
        <f>L12</f>
        <v>11.782</v>
      </c>
      <c r="M13" s="25">
        <f>M12</f>
        <v>24.3</v>
      </c>
      <c r="N13" s="25">
        <f>N12</f>
        <v>1.8</v>
      </c>
      <c r="O13" s="25">
        <f>O12</f>
        <v>1.8</v>
      </c>
      <c r="P13" s="22">
        <f t="shared" si="13"/>
        <v>1</v>
      </c>
      <c r="Q13" s="22">
        <f t="shared" si="14"/>
        <v>1</v>
      </c>
      <c r="R13" s="25">
        <f t="shared" si="15"/>
        <v>0.65</v>
      </c>
      <c r="S13" s="22">
        <f t="shared" si="10"/>
        <v>48</v>
      </c>
      <c r="T13" s="22">
        <f t="shared" si="11"/>
        <v>48</v>
      </c>
      <c r="U13" s="25">
        <v>71</v>
      </c>
      <c r="V13" s="25">
        <f>V12</f>
        <v>899.053</v>
      </c>
      <c r="W13" s="25">
        <v>67746.166670000006</v>
      </c>
      <c r="X13" s="23">
        <f t="shared" si="1"/>
        <v>203238.50001000002</v>
      </c>
      <c r="Y13" s="22">
        <f t="shared" si="6"/>
        <v>0</v>
      </c>
      <c r="Z13" s="25" t="str">
        <f t="shared" ref="Z13:AG13" si="16">Z12</f>
        <v>-</v>
      </c>
      <c r="AA13" s="25" t="str">
        <f t="shared" si="16"/>
        <v>-</v>
      </c>
      <c r="AB13" s="25" t="str">
        <f t="shared" si="16"/>
        <v>-</v>
      </c>
      <c r="AC13" s="25" t="str">
        <f t="shared" si="16"/>
        <v>-</v>
      </c>
      <c r="AD13" s="25">
        <f t="shared" si="16"/>
        <v>0</v>
      </c>
      <c r="AE13" s="25">
        <f t="shared" si="16"/>
        <v>0</v>
      </c>
      <c r="AF13" s="25">
        <f t="shared" si="16"/>
        <v>-26.088049999999999</v>
      </c>
      <c r="AG13" s="26">
        <f t="shared" si="16"/>
        <v>28.968879999999999</v>
      </c>
      <c r="AH13" s="11"/>
      <c r="AI13" s="20"/>
      <c r="AJ13" s="20"/>
      <c r="AK13" s="11"/>
      <c r="AL13" s="11"/>
      <c r="AM13" s="11"/>
      <c r="AN13" s="12"/>
      <c r="AO13" s="12"/>
    </row>
    <row r="14" spans="1:1024" hidden="1" x14ac:dyDescent="0.25">
      <c r="A14" s="21" t="s">
        <v>13</v>
      </c>
      <c r="B14" s="16" t="s">
        <v>92</v>
      </c>
      <c r="C14" s="16" t="s">
        <v>76</v>
      </c>
      <c r="D14" s="22" t="s">
        <v>77</v>
      </c>
      <c r="E14" s="22" t="s">
        <v>78</v>
      </c>
      <c r="F14" s="22" t="str">
        <f t="shared" si="2"/>
        <v>fixed</v>
      </c>
      <c r="G14" s="22">
        <f t="shared" si="0"/>
        <v>114</v>
      </c>
      <c r="H14" s="22">
        <v>114</v>
      </c>
      <c r="I14" s="22">
        <v>1</v>
      </c>
      <c r="J14" s="22" t="s">
        <v>80</v>
      </c>
      <c r="K14" s="22">
        <v>2022</v>
      </c>
      <c r="L14" s="22">
        <v>15.122999999999999</v>
      </c>
      <c r="M14" s="22">
        <v>34.700000000000003</v>
      </c>
      <c r="N14" s="22">
        <v>0.5</v>
      </c>
      <c r="O14" s="22">
        <v>0.5</v>
      </c>
      <c r="P14" s="22">
        <f t="shared" si="13"/>
        <v>1</v>
      </c>
      <c r="Q14" s="22">
        <f t="shared" si="14"/>
        <v>1</v>
      </c>
      <c r="R14" s="22">
        <f t="shared" si="15"/>
        <v>0.65</v>
      </c>
      <c r="S14" s="22">
        <f t="shared" si="10"/>
        <v>48</v>
      </c>
      <c r="T14" s="22">
        <f t="shared" si="11"/>
        <v>48</v>
      </c>
      <c r="U14" s="22">
        <v>71</v>
      </c>
      <c r="V14">
        <v>896.65599999999995</v>
      </c>
      <c r="W14" s="22">
        <v>7056.8888889999998</v>
      </c>
      <c r="X14" s="23">
        <f t="shared" si="1"/>
        <v>7056.8888889999998</v>
      </c>
      <c r="Y14" s="22">
        <f t="shared" si="6"/>
        <v>0</v>
      </c>
      <c r="Z14" s="22" t="s">
        <v>80</v>
      </c>
      <c r="AA14" s="22" t="s">
        <v>80</v>
      </c>
      <c r="AB14" s="22" t="s">
        <v>80</v>
      </c>
      <c r="AC14" s="22" t="s">
        <v>80</v>
      </c>
      <c r="AD14" s="22"/>
      <c r="AE14" s="22"/>
      <c r="AF14" s="22">
        <v>-26.090779999999999</v>
      </c>
      <c r="AG14" s="24">
        <v>29.474460000000001</v>
      </c>
      <c r="AH14" s="11"/>
      <c r="AI14" s="20"/>
      <c r="AJ14" s="20"/>
      <c r="AK14" s="11"/>
      <c r="AL14" s="11"/>
      <c r="AM14" s="11"/>
      <c r="AN14" s="12"/>
      <c r="AO14" s="12"/>
    </row>
    <row r="15" spans="1:1024" hidden="1" x14ac:dyDescent="0.25">
      <c r="A15" s="21" t="s">
        <v>13</v>
      </c>
      <c r="B15" s="16" t="s">
        <v>93</v>
      </c>
      <c r="C15" s="16" t="s">
        <v>76</v>
      </c>
      <c r="D15" s="25" t="s">
        <v>77</v>
      </c>
      <c r="E15" s="25" t="s">
        <v>78</v>
      </c>
      <c r="F15" s="22" t="str">
        <f t="shared" si="2"/>
        <v>fixed</v>
      </c>
      <c r="G15" s="25">
        <f t="shared" si="0"/>
        <v>1425</v>
      </c>
      <c r="H15" s="25">
        <v>475</v>
      </c>
      <c r="I15" s="25">
        <v>3</v>
      </c>
      <c r="J15" s="22" t="s">
        <v>80</v>
      </c>
      <c r="K15" s="25">
        <v>2024</v>
      </c>
      <c r="L15" s="25">
        <v>12.994999999999999</v>
      </c>
      <c r="M15" s="25">
        <v>28.6</v>
      </c>
      <c r="N15" s="25">
        <v>3.6</v>
      </c>
      <c r="O15" s="25">
        <v>3.6</v>
      </c>
      <c r="P15" s="22">
        <f t="shared" si="13"/>
        <v>1</v>
      </c>
      <c r="Q15" s="22">
        <f t="shared" si="14"/>
        <v>1</v>
      </c>
      <c r="R15" s="25">
        <f t="shared" si="15"/>
        <v>0.65</v>
      </c>
      <c r="S15" s="22">
        <f t="shared" si="10"/>
        <v>48</v>
      </c>
      <c r="T15" s="22">
        <f t="shared" si="11"/>
        <v>48</v>
      </c>
      <c r="U15" s="25">
        <v>71</v>
      </c>
      <c r="V15">
        <v>896.65599999999995</v>
      </c>
      <c r="W15" s="25">
        <v>50809.666669999999</v>
      </c>
      <c r="X15" s="23">
        <f t="shared" si="1"/>
        <v>152429.00000999999</v>
      </c>
      <c r="Y15" s="22">
        <f t="shared" si="6"/>
        <v>0</v>
      </c>
      <c r="Z15" s="25" t="s">
        <v>80</v>
      </c>
      <c r="AA15" s="25" t="s">
        <v>80</v>
      </c>
      <c r="AB15" s="25" t="s">
        <v>80</v>
      </c>
      <c r="AC15" s="25" t="s">
        <v>80</v>
      </c>
      <c r="AD15" s="25"/>
      <c r="AE15" s="25"/>
      <c r="AF15" s="25">
        <v>-26.25404</v>
      </c>
      <c r="AG15" s="26">
        <v>29.18008</v>
      </c>
      <c r="AH15" s="11"/>
      <c r="AI15" s="20"/>
      <c r="AJ15" s="20"/>
      <c r="AK15" s="11"/>
      <c r="AL15" s="11"/>
      <c r="AM15" s="11"/>
      <c r="AN15" s="12"/>
      <c r="AO15" s="12"/>
    </row>
    <row r="16" spans="1:1024" hidden="1" x14ac:dyDescent="0.25">
      <c r="A16" s="21" t="s">
        <v>13</v>
      </c>
      <c r="B16" s="16" t="s">
        <v>94</v>
      </c>
      <c r="C16" s="16" t="s">
        <v>76</v>
      </c>
      <c r="D16" s="25" t="s">
        <v>77</v>
      </c>
      <c r="E16" s="25" t="s">
        <v>78</v>
      </c>
      <c r="F16" s="22" t="str">
        <f t="shared" si="2"/>
        <v>fixed</v>
      </c>
      <c r="G16" s="25">
        <f t="shared" si="0"/>
        <v>1425</v>
      </c>
      <c r="H16" s="25">
        <v>475</v>
      </c>
      <c r="I16" s="25">
        <v>3</v>
      </c>
      <c r="J16" s="22" t="s">
        <v>80</v>
      </c>
      <c r="K16" s="25">
        <v>2028</v>
      </c>
      <c r="L16" s="25">
        <f>L15</f>
        <v>12.994999999999999</v>
      </c>
      <c r="M16" s="25">
        <f>M15</f>
        <v>28.6</v>
      </c>
      <c r="N16" s="25">
        <f>N15</f>
        <v>3.6</v>
      </c>
      <c r="O16" s="25">
        <f>O15</f>
        <v>3.6</v>
      </c>
      <c r="P16" s="22">
        <f t="shared" si="13"/>
        <v>1</v>
      </c>
      <c r="Q16" s="22">
        <f t="shared" si="14"/>
        <v>1</v>
      </c>
      <c r="R16" s="25">
        <f t="shared" si="15"/>
        <v>0.65</v>
      </c>
      <c r="S16" s="22">
        <f t="shared" si="10"/>
        <v>48</v>
      </c>
      <c r="T16" s="22">
        <f t="shared" si="11"/>
        <v>48</v>
      </c>
      <c r="U16" s="25">
        <v>71</v>
      </c>
      <c r="V16" s="25">
        <f>V15</f>
        <v>896.65599999999995</v>
      </c>
      <c r="W16" s="25">
        <v>50809.666669999999</v>
      </c>
      <c r="X16" s="23">
        <f t="shared" si="1"/>
        <v>152429.00000999999</v>
      </c>
      <c r="Y16" s="22">
        <f t="shared" si="6"/>
        <v>0</v>
      </c>
      <c r="Z16" s="25" t="str">
        <f t="shared" ref="Z16:AG16" si="17">Z15</f>
        <v>-</v>
      </c>
      <c r="AA16" s="25" t="str">
        <f t="shared" si="17"/>
        <v>-</v>
      </c>
      <c r="AB16" s="25" t="str">
        <f t="shared" si="17"/>
        <v>-</v>
      </c>
      <c r="AC16" s="25" t="str">
        <f t="shared" si="17"/>
        <v>-</v>
      </c>
      <c r="AD16" s="25">
        <f t="shared" si="17"/>
        <v>0</v>
      </c>
      <c r="AE16" s="25">
        <f t="shared" si="17"/>
        <v>0</v>
      </c>
      <c r="AF16" s="25">
        <f t="shared" si="17"/>
        <v>-26.25404</v>
      </c>
      <c r="AG16" s="26">
        <f t="shared" si="17"/>
        <v>29.18008</v>
      </c>
      <c r="AH16" s="11"/>
      <c r="AI16" s="20"/>
      <c r="AJ16" s="20"/>
      <c r="AK16" s="11"/>
      <c r="AL16" s="11"/>
      <c r="AM16" s="11"/>
      <c r="AN16" s="12"/>
      <c r="AO16" s="12"/>
    </row>
    <row r="17" spans="1:41" hidden="1" x14ac:dyDescent="0.25">
      <c r="A17" s="21" t="s">
        <v>13</v>
      </c>
      <c r="B17" s="16" t="s">
        <v>95</v>
      </c>
      <c r="C17" s="16" t="s">
        <v>76</v>
      </c>
      <c r="D17" s="22" t="s">
        <v>77</v>
      </c>
      <c r="E17" s="22" t="s">
        <v>78</v>
      </c>
      <c r="F17" s="22" t="str">
        <f t="shared" si="2"/>
        <v>fixed</v>
      </c>
      <c r="G17" s="22">
        <f t="shared" si="0"/>
        <v>2880</v>
      </c>
      <c r="H17" s="22">
        <v>720</v>
      </c>
      <c r="I17" s="22">
        <v>4</v>
      </c>
      <c r="J17" s="22" t="s">
        <v>80</v>
      </c>
      <c r="K17" s="22" t="s">
        <v>96</v>
      </c>
      <c r="L17" s="22">
        <v>10.305</v>
      </c>
      <c r="M17" s="22">
        <v>31.6</v>
      </c>
      <c r="N17" s="22">
        <v>7.2</v>
      </c>
      <c r="O17" s="22">
        <v>7.2</v>
      </c>
      <c r="P17" s="22">
        <f t="shared" si="13"/>
        <v>1</v>
      </c>
      <c r="Q17" s="22">
        <f t="shared" si="14"/>
        <v>1</v>
      </c>
      <c r="R17" s="22">
        <f t="shared" si="15"/>
        <v>0.65</v>
      </c>
      <c r="S17" s="22">
        <f t="shared" si="10"/>
        <v>48</v>
      </c>
      <c r="T17" s="22">
        <f t="shared" si="11"/>
        <v>48</v>
      </c>
      <c r="U17" s="22">
        <v>98</v>
      </c>
      <c r="V17">
        <v>936.50199999999995</v>
      </c>
      <c r="W17" s="22">
        <v>69949.333329999994</v>
      </c>
      <c r="X17" s="23">
        <f t="shared" si="1"/>
        <v>279797.33331999998</v>
      </c>
      <c r="Y17" s="22">
        <f t="shared" si="6"/>
        <v>0</v>
      </c>
      <c r="Z17" s="22" t="s">
        <v>80</v>
      </c>
      <c r="AA17" s="22" t="s">
        <v>80</v>
      </c>
      <c r="AB17" s="22" t="s">
        <v>80</v>
      </c>
      <c r="AC17" s="22" t="s">
        <v>80</v>
      </c>
      <c r="AD17" s="22"/>
      <c r="AE17" s="22"/>
      <c r="AF17" s="22">
        <v>-25.5459</v>
      </c>
      <c r="AG17" s="24">
        <v>28.5502</v>
      </c>
      <c r="AH17" s="11"/>
      <c r="AI17" s="20"/>
      <c r="AJ17" s="20"/>
      <c r="AK17" s="11"/>
      <c r="AL17" s="11"/>
      <c r="AM17" s="11"/>
      <c r="AN17" s="12"/>
      <c r="AO17" s="12"/>
    </row>
    <row r="18" spans="1:41" hidden="1" x14ac:dyDescent="0.25">
      <c r="A18" s="21" t="s">
        <v>13</v>
      </c>
      <c r="B18" s="16" t="s">
        <v>97</v>
      </c>
      <c r="C18" s="16" t="s">
        <v>76</v>
      </c>
      <c r="D18" s="27" t="s">
        <v>77</v>
      </c>
      <c r="E18" s="27" t="s">
        <v>78</v>
      </c>
      <c r="F18" s="22" t="str">
        <f t="shared" si="2"/>
        <v>fixed</v>
      </c>
      <c r="G18" s="27">
        <f t="shared" si="0"/>
        <v>720</v>
      </c>
      <c r="H18" s="27">
        <v>720</v>
      </c>
      <c r="I18" s="27">
        <v>1</v>
      </c>
      <c r="J18" s="27">
        <v>2023</v>
      </c>
      <c r="K18" s="27" t="s">
        <v>96</v>
      </c>
      <c r="L18" s="27">
        <v>10.305</v>
      </c>
      <c r="M18" s="27">
        <f t="shared" ref="M18:O19" si="18">M17</f>
        <v>31.6</v>
      </c>
      <c r="N18" s="27">
        <f t="shared" si="18"/>
        <v>7.2</v>
      </c>
      <c r="O18" s="27">
        <f t="shared" si="18"/>
        <v>7.2</v>
      </c>
      <c r="P18" s="22">
        <f t="shared" si="13"/>
        <v>1</v>
      </c>
      <c r="Q18" s="22">
        <f t="shared" si="14"/>
        <v>1</v>
      </c>
      <c r="R18" s="27">
        <f t="shared" si="15"/>
        <v>0.65</v>
      </c>
      <c r="S18" s="22">
        <f t="shared" si="10"/>
        <v>48</v>
      </c>
      <c r="T18" s="22">
        <f t="shared" si="11"/>
        <v>48</v>
      </c>
      <c r="U18" s="27">
        <v>98</v>
      </c>
      <c r="V18" s="27">
        <f>V17</f>
        <v>936.50199999999995</v>
      </c>
      <c r="W18" s="27">
        <v>69949.333329999994</v>
      </c>
      <c r="X18" s="23">
        <f t="shared" si="1"/>
        <v>69949.333329999994</v>
      </c>
      <c r="Y18" s="22">
        <f t="shared" si="6"/>
        <v>0</v>
      </c>
      <c r="Z18" s="27" t="str">
        <f t="shared" ref="Z18:AG19" si="19">Z17</f>
        <v>-</v>
      </c>
      <c r="AA18" s="27" t="str">
        <f t="shared" si="19"/>
        <v>-</v>
      </c>
      <c r="AB18" s="27" t="str">
        <f t="shared" si="19"/>
        <v>-</v>
      </c>
      <c r="AC18" s="27" t="str">
        <f t="shared" si="19"/>
        <v>-</v>
      </c>
      <c r="AD18" s="27">
        <f t="shared" si="19"/>
        <v>0</v>
      </c>
      <c r="AE18" s="27">
        <f t="shared" si="19"/>
        <v>0</v>
      </c>
      <c r="AF18" s="27">
        <f t="shared" si="19"/>
        <v>-25.5459</v>
      </c>
      <c r="AG18" s="28">
        <f t="shared" si="19"/>
        <v>28.5502</v>
      </c>
      <c r="AH18" s="11"/>
      <c r="AI18" s="20"/>
      <c r="AJ18" s="20"/>
      <c r="AK18" s="11"/>
      <c r="AL18" s="11"/>
      <c r="AM18" s="11"/>
      <c r="AN18" s="12"/>
      <c r="AO18" s="12"/>
    </row>
    <row r="19" spans="1:41" hidden="1" x14ac:dyDescent="0.25">
      <c r="A19" s="21" t="s">
        <v>13</v>
      </c>
      <c r="B19" s="16" t="s">
        <v>98</v>
      </c>
      <c r="C19" s="16" t="s">
        <v>76</v>
      </c>
      <c r="D19" s="27" t="s">
        <v>77</v>
      </c>
      <c r="E19" s="27" t="s">
        <v>78</v>
      </c>
      <c r="F19" s="22" t="str">
        <f t="shared" si="2"/>
        <v>fixed</v>
      </c>
      <c r="G19" s="27">
        <f t="shared" si="0"/>
        <v>720</v>
      </c>
      <c r="H19" s="27">
        <v>720</v>
      </c>
      <c r="I19" s="27">
        <v>1</v>
      </c>
      <c r="J19" s="27">
        <v>2024</v>
      </c>
      <c r="K19" s="27" t="s">
        <v>96</v>
      </c>
      <c r="L19" s="27">
        <v>10.305</v>
      </c>
      <c r="M19" s="27">
        <f t="shared" si="18"/>
        <v>31.6</v>
      </c>
      <c r="N19" s="27">
        <f t="shared" si="18"/>
        <v>7.2</v>
      </c>
      <c r="O19" s="27">
        <f t="shared" si="18"/>
        <v>7.2</v>
      </c>
      <c r="P19" s="22">
        <f t="shared" si="13"/>
        <v>1</v>
      </c>
      <c r="Q19" s="22">
        <f t="shared" si="14"/>
        <v>1</v>
      </c>
      <c r="R19" s="27">
        <f t="shared" si="15"/>
        <v>0.65</v>
      </c>
      <c r="S19" s="22">
        <f t="shared" si="10"/>
        <v>48</v>
      </c>
      <c r="T19" s="22">
        <f t="shared" si="11"/>
        <v>48</v>
      </c>
      <c r="U19" s="27">
        <v>98</v>
      </c>
      <c r="V19" s="27">
        <f>V18</f>
        <v>936.50199999999995</v>
      </c>
      <c r="W19" s="27">
        <v>69949.333329999994</v>
      </c>
      <c r="X19" s="23">
        <f t="shared" si="1"/>
        <v>69949.333329999994</v>
      </c>
      <c r="Y19" s="22">
        <f t="shared" si="6"/>
        <v>0</v>
      </c>
      <c r="Z19" s="27" t="str">
        <f t="shared" si="19"/>
        <v>-</v>
      </c>
      <c r="AA19" s="27" t="str">
        <f t="shared" si="19"/>
        <v>-</v>
      </c>
      <c r="AB19" s="27" t="str">
        <f t="shared" si="19"/>
        <v>-</v>
      </c>
      <c r="AC19" s="27" t="str">
        <f t="shared" si="19"/>
        <v>-</v>
      </c>
      <c r="AD19" s="27">
        <f t="shared" si="19"/>
        <v>0</v>
      </c>
      <c r="AE19" s="27">
        <f t="shared" si="19"/>
        <v>0</v>
      </c>
      <c r="AF19" s="27">
        <f t="shared" si="19"/>
        <v>-25.5459</v>
      </c>
      <c r="AG19" s="28">
        <f t="shared" si="19"/>
        <v>28.5502</v>
      </c>
      <c r="AH19" s="11"/>
      <c r="AI19" s="20"/>
      <c r="AJ19" s="20"/>
      <c r="AK19" s="11"/>
      <c r="AL19" s="11"/>
      <c r="AM19" s="11"/>
      <c r="AN19" s="12"/>
      <c r="AO19" s="12"/>
    </row>
    <row r="20" spans="1:41" hidden="1" x14ac:dyDescent="0.25">
      <c r="A20" s="21" t="s">
        <v>13</v>
      </c>
      <c r="B20" s="16" t="s">
        <v>99</v>
      </c>
      <c r="C20" s="16" t="s">
        <v>76</v>
      </c>
      <c r="D20" s="25" t="s">
        <v>77</v>
      </c>
      <c r="E20" s="25" t="s">
        <v>78</v>
      </c>
      <c r="F20" s="22" t="str">
        <f t="shared" si="2"/>
        <v>fixed</v>
      </c>
      <c r="G20" s="25">
        <f t="shared" si="0"/>
        <v>1779</v>
      </c>
      <c r="H20" s="25">
        <v>593</v>
      </c>
      <c r="I20" s="25">
        <v>3</v>
      </c>
      <c r="J20" s="22" t="s">
        <v>80</v>
      </c>
      <c r="K20" s="25">
        <v>2039</v>
      </c>
      <c r="L20" s="25">
        <v>11.003</v>
      </c>
      <c r="M20" s="25">
        <v>14.4</v>
      </c>
      <c r="N20" s="25">
        <v>5.9</v>
      </c>
      <c r="O20" s="25">
        <v>5.9</v>
      </c>
      <c r="P20" s="22">
        <f t="shared" si="13"/>
        <v>1</v>
      </c>
      <c r="Q20" s="22">
        <f t="shared" si="14"/>
        <v>1</v>
      </c>
      <c r="R20" s="25">
        <f t="shared" si="15"/>
        <v>0.65</v>
      </c>
      <c r="S20" s="22">
        <f t="shared" si="10"/>
        <v>48</v>
      </c>
      <c r="T20" s="22">
        <f t="shared" si="11"/>
        <v>48</v>
      </c>
      <c r="U20" s="25">
        <v>71</v>
      </c>
      <c r="V20">
        <v>896.65599999999995</v>
      </c>
      <c r="W20" s="25">
        <v>62453.666669999999</v>
      </c>
      <c r="X20" s="23">
        <f t="shared" si="1"/>
        <v>187361.00000999999</v>
      </c>
      <c r="Y20" s="22">
        <f t="shared" si="6"/>
        <v>0</v>
      </c>
      <c r="Z20" s="25" t="s">
        <v>80</v>
      </c>
      <c r="AA20" s="25" t="s">
        <v>80</v>
      </c>
      <c r="AB20" s="25" t="s">
        <v>80</v>
      </c>
      <c r="AC20" s="25" t="s">
        <v>80</v>
      </c>
      <c r="AD20" s="25"/>
      <c r="AE20" s="25"/>
      <c r="AF20" s="25">
        <v>-26.740269999999999</v>
      </c>
      <c r="AG20" s="26">
        <v>27.975000000000001</v>
      </c>
      <c r="AH20" s="11"/>
      <c r="AI20" s="20"/>
      <c r="AJ20" s="20"/>
      <c r="AK20" s="11"/>
      <c r="AL20" s="11"/>
      <c r="AM20" s="11"/>
      <c r="AN20" s="12"/>
      <c r="AO20" s="12"/>
    </row>
    <row r="21" spans="1:41" hidden="1" x14ac:dyDescent="0.25">
      <c r="A21" s="21" t="s">
        <v>13</v>
      </c>
      <c r="B21" s="16" t="s">
        <v>100</v>
      </c>
      <c r="C21" s="16" t="s">
        <v>76</v>
      </c>
      <c r="D21" s="25" t="s">
        <v>77</v>
      </c>
      <c r="E21" s="25" t="s">
        <v>78</v>
      </c>
      <c r="F21" s="22" t="str">
        <f t="shared" si="2"/>
        <v>fixed</v>
      </c>
      <c r="G21" s="25">
        <f t="shared" si="0"/>
        <v>1779</v>
      </c>
      <c r="H21" s="25">
        <v>593</v>
      </c>
      <c r="I21" s="25">
        <v>3</v>
      </c>
      <c r="J21" s="22" t="s">
        <v>80</v>
      </c>
      <c r="K21" s="25">
        <v>2042</v>
      </c>
      <c r="L21" s="25">
        <f>L20</f>
        <v>11.003</v>
      </c>
      <c r="M21" s="25">
        <f>M20</f>
        <v>14.4</v>
      </c>
      <c r="N21" s="25">
        <f>N20</f>
        <v>5.9</v>
      </c>
      <c r="O21" s="25">
        <f>O20</f>
        <v>5.9</v>
      </c>
      <c r="P21" s="22">
        <f t="shared" si="13"/>
        <v>1</v>
      </c>
      <c r="Q21" s="22">
        <f t="shared" si="14"/>
        <v>1</v>
      </c>
      <c r="R21" s="25">
        <f t="shared" si="15"/>
        <v>0.65</v>
      </c>
      <c r="S21" s="22">
        <f t="shared" si="10"/>
        <v>48</v>
      </c>
      <c r="T21" s="22">
        <f t="shared" si="11"/>
        <v>48</v>
      </c>
      <c r="U21" s="25">
        <v>71</v>
      </c>
      <c r="V21" s="25">
        <f>V20</f>
        <v>896.65599999999995</v>
      </c>
      <c r="W21" s="25">
        <v>62453.666669999999</v>
      </c>
      <c r="X21" s="23">
        <f t="shared" si="1"/>
        <v>187361.00000999999</v>
      </c>
      <c r="Y21" s="22">
        <f t="shared" si="6"/>
        <v>0</v>
      </c>
      <c r="Z21" s="25" t="str">
        <f t="shared" ref="Z21:AG21" si="20">Z20</f>
        <v>-</v>
      </c>
      <c r="AA21" s="25" t="str">
        <f t="shared" si="20"/>
        <v>-</v>
      </c>
      <c r="AB21" s="25" t="str">
        <f t="shared" si="20"/>
        <v>-</v>
      </c>
      <c r="AC21" s="25" t="str">
        <f t="shared" si="20"/>
        <v>-</v>
      </c>
      <c r="AD21" s="25">
        <f t="shared" si="20"/>
        <v>0</v>
      </c>
      <c r="AE21" s="25">
        <f t="shared" si="20"/>
        <v>0</v>
      </c>
      <c r="AF21" s="25">
        <f t="shared" si="20"/>
        <v>-26.740269999999999</v>
      </c>
      <c r="AG21" s="26">
        <f t="shared" si="20"/>
        <v>27.975000000000001</v>
      </c>
      <c r="AH21" s="11"/>
      <c r="AI21" s="20"/>
      <c r="AJ21" s="20"/>
      <c r="AK21" s="11"/>
      <c r="AL21" s="11"/>
      <c r="AM21" s="11"/>
      <c r="AN21" s="12"/>
      <c r="AO21" s="12"/>
    </row>
    <row r="22" spans="1:41" hidden="1" x14ac:dyDescent="0.25">
      <c r="A22" s="21" t="s">
        <v>13</v>
      </c>
      <c r="B22" s="16" t="s">
        <v>101</v>
      </c>
      <c r="C22" s="16" t="s">
        <v>76</v>
      </c>
      <c r="D22" s="27" t="s">
        <v>77</v>
      </c>
      <c r="E22" s="27" t="s">
        <v>78</v>
      </c>
      <c r="F22" s="22" t="str">
        <f t="shared" si="2"/>
        <v>fixed</v>
      </c>
      <c r="G22" s="27">
        <f t="shared" si="0"/>
        <v>1833</v>
      </c>
      <c r="H22" s="27">
        <v>611</v>
      </c>
      <c r="I22" s="27">
        <v>3</v>
      </c>
      <c r="J22" s="22" t="s">
        <v>80</v>
      </c>
      <c r="K22" s="27">
        <v>2031</v>
      </c>
      <c r="L22" s="27">
        <v>11.782</v>
      </c>
      <c r="M22" s="27">
        <v>32.1</v>
      </c>
      <c r="N22" s="27">
        <v>1.7</v>
      </c>
      <c r="O22" s="27">
        <v>1.7</v>
      </c>
      <c r="P22" s="22">
        <f t="shared" si="13"/>
        <v>1</v>
      </c>
      <c r="Q22" s="22">
        <f t="shared" si="14"/>
        <v>1</v>
      </c>
      <c r="R22" s="27">
        <f t="shared" si="15"/>
        <v>0.65</v>
      </c>
      <c r="S22" s="22">
        <f t="shared" si="10"/>
        <v>48</v>
      </c>
      <c r="T22" s="22">
        <f t="shared" si="11"/>
        <v>48</v>
      </c>
      <c r="U22" s="27">
        <v>71</v>
      </c>
      <c r="V22">
        <v>896.65599999999995</v>
      </c>
      <c r="W22" s="27">
        <v>129141.3333</v>
      </c>
      <c r="X22" s="23">
        <f t="shared" si="1"/>
        <v>387423.9999</v>
      </c>
      <c r="Y22" s="22">
        <f t="shared" si="6"/>
        <v>0</v>
      </c>
      <c r="Z22" s="27" t="s">
        <v>80</v>
      </c>
      <c r="AA22" s="27" t="s">
        <v>80</v>
      </c>
      <c r="AB22" s="27" t="s">
        <v>80</v>
      </c>
      <c r="AC22" s="27" t="s">
        <v>80</v>
      </c>
      <c r="AD22" s="27"/>
      <c r="AE22" s="27"/>
      <c r="AF22" s="27">
        <v>-27.095549999999999</v>
      </c>
      <c r="AG22" s="28">
        <v>29.77055</v>
      </c>
      <c r="AH22" s="11"/>
      <c r="AI22" s="20"/>
      <c r="AJ22" s="20"/>
      <c r="AK22" s="11"/>
      <c r="AL22" s="11"/>
      <c r="AM22" s="11"/>
      <c r="AN22" s="12"/>
      <c r="AO22" s="12"/>
    </row>
    <row r="23" spans="1:41" hidden="1" x14ac:dyDescent="0.25">
      <c r="A23" s="21" t="s">
        <v>13</v>
      </c>
      <c r="B23" s="16" t="s">
        <v>102</v>
      </c>
      <c r="C23" s="16" t="s">
        <v>76</v>
      </c>
      <c r="D23" s="27" t="s">
        <v>77</v>
      </c>
      <c r="E23" s="27" t="s">
        <v>78</v>
      </c>
      <c r="F23" s="22" t="str">
        <f t="shared" si="2"/>
        <v>fixed</v>
      </c>
      <c r="G23" s="27">
        <f t="shared" si="0"/>
        <v>2010</v>
      </c>
      <c r="H23" s="27">
        <v>670</v>
      </c>
      <c r="I23" s="27">
        <v>3</v>
      </c>
      <c r="J23" s="22" t="s">
        <v>80</v>
      </c>
      <c r="K23" s="27">
        <v>2050</v>
      </c>
      <c r="L23" s="27">
        <v>11.032</v>
      </c>
      <c r="M23" s="27">
        <v>32.1</v>
      </c>
      <c r="N23" s="27">
        <v>1.9</v>
      </c>
      <c r="O23" s="27">
        <v>1.9</v>
      </c>
      <c r="P23" s="22">
        <f t="shared" si="13"/>
        <v>1</v>
      </c>
      <c r="Q23" s="22">
        <f t="shared" si="14"/>
        <v>1</v>
      </c>
      <c r="R23" s="27">
        <f t="shared" si="15"/>
        <v>0.65</v>
      </c>
      <c r="S23" s="22">
        <f t="shared" si="10"/>
        <v>48</v>
      </c>
      <c r="T23" s="22">
        <f t="shared" si="11"/>
        <v>48</v>
      </c>
      <c r="U23" s="27">
        <v>71</v>
      </c>
      <c r="V23">
        <v>896.65599999999995</v>
      </c>
      <c r="W23" s="27">
        <v>141843.6667</v>
      </c>
      <c r="X23" s="23">
        <f t="shared" si="1"/>
        <v>425531.0001</v>
      </c>
      <c r="Y23" s="22">
        <f t="shared" si="6"/>
        <v>0</v>
      </c>
      <c r="Z23" s="27" t="s">
        <v>80</v>
      </c>
      <c r="AA23" s="27" t="s">
        <v>80</v>
      </c>
      <c r="AB23" s="27" t="s">
        <v>80</v>
      </c>
      <c r="AC23" s="27" t="s">
        <v>80</v>
      </c>
      <c r="AD23" s="27"/>
      <c r="AE23" s="27"/>
      <c r="AF23" s="27">
        <v>-27.095549999999999</v>
      </c>
      <c r="AG23" s="28">
        <v>29.77055</v>
      </c>
      <c r="AH23" s="11"/>
      <c r="AI23" s="20"/>
      <c r="AJ23" s="20"/>
      <c r="AK23" s="11"/>
      <c r="AL23" s="11"/>
      <c r="AM23" s="11"/>
      <c r="AN23" s="12"/>
      <c r="AO23" s="12"/>
    </row>
    <row r="24" spans="1:41" hidden="1" x14ac:dyDescent="0.25">
      <c r="A24" s="21" t="s">
        <v>13</v>
      </c>
      <c r="B24" s="16" t="s">
        <v>103</v>
      </c>
      <c r="C24" s="16" t="s">
        <v>76</v>
      </c>
      <c r="D24" s="25" t="s">
        <v>77</v>
      </c>
      <c r="E24" s="25" t="s">
        <v>78</v>
      </c>
      <c r="F24" s="22" t="str">
        <f t="shared" si="2"/>
        <v>fixed</v>
      </c>
      <c r="G24" s="25">
        <f t="shared" si="0"/>
        <v>1845</v>
      </c>
      <c r="H24" s="25">
        <v>615</v>
      </c>
      <c r="I24" s="25">
        <v>3</v>
      </c>
      <c r="J24" s="22" t="s">
        <v>80</v>
      </c>
      <c r="K24" s="25">
        <v>2040</v>
      </c>
      <c r="L24" s="25">
        <v>11.682</v>
      </c>
      <c r="M24" s="25">
        <v>17.5</v>
      </c>
      <c r="N24" s="25">
        <v>3</v>
      </c>
      <c r="O24" s="25">
        <v>3</v>
      </c>
      <c r="P24" s="22">
        <f t="shared" si="13"/>
        <v>1</v>
      </c>
      <c r="Q24" s="22">
        <f t="shared" si="14"/>
        <v>1</v>
      </c>
      <c r="R24" s="25">
        <f t="shared" si="15"/>
        <v>0.65</v>
      </c>
      <c r="S24" s="22">
        <f t="shared" si="10"/>
        <v>48</v>
      </c>
      <c r="T24" s="22">
        <f t="shared" si="11"/>
        <v>48</v>
      </c>
      <c r="U24" s="25">
        <v>71</v>
      </c>
      <c r="V24">
        <v>899.07399999999996</v>
      </c>
      <c r="W24" s="25">
        <v>65629.166670000006</v>
      </c>
      <c r="X24" s="23">
        <f t="shared" si="1"/>
        <v>196887.50001000002</v>
      </c>
      <c r="Y24" s="22">
        <f t="shared" si="6"/>
        <v>0</v>
      </c>
      <c r="Z24" s="25" t="s">
        <v>80</v>
      </c>
      <c r="AA24" s="25" t="s">
        <v>80</v>
      </c>
      <c r="AB24" s="25" t="s">
        <v>80</v>
      </c>
      <c r="AC24" s="25" t="s">
        <v>80</v>
      </c>
      <c r="AD24" s="25"/>
      <c r="AE24" s="25"/>
      <c r="AF24" s="25">
        <v>-23.667770000000001</v>
      </c>
      <c r="AG24" s="26">
        <v>27.612770000000001</v>
      </c>
      <c r="AH24" s="11"/>
      <c r="AI24" s="20"/>
      <c r="AJ24" s="20"/>
      <c r="AK24" s="11"/>
      <c r="AL24" s="11"/>
      <c r="AM24" s="11"/>
      <c r="AN24" s="12"/>
      <c r="AO24" s="12"/>
    </row>
    <row r="25" spans="1:41" hidden="1" x14ac:dyDescent="0.25">
      <c r="A25" s="21" t="s">
        <v>13</v>
      </c>
      <c r="B25" s="16" t="s">
        <v>104</v>
      </c>
      <c r="C25" s="16" t="s">
        <v>76</v>
      </c>
      <c r="D25" s="25" t="s">
        <v>77</v>
      </c>
      <c r="E25" s="25" t="s">
        <v>78</v>
      </c>
      <c r="F25" s="22" t="str">
        <f t="shared" si="2"/>
        <v>fixed</v>
      </c>
      <c r="G25" s="25">
        <f t="shared" si="0"/>
        <v>1845</v>
      </c>
      <c r="H25" s="25">
        <v>615</v>
      </c>
      <c r="I25" s="25">
        <v>3</v>
      </c>
      <c r="J25" s="22" t="s">
        <v>80</v>
      </c>
      <c r="K25" s="25">
        <v>2043</v>
      </c>
      <c r="L25" s="25">
        <f>L24</f>
        <v>11.682</v>
      </c>
      <c r="M25" s="25">
        <f>M24</f>
        <v>17.5</v>
      </c>
      <c r="N25" s="25">
        <f>N24</f>
        <v>3</v>
      </c>
      <c r="O25" s="25">
        <f>O24</f>
        <v>3</v>
      </c>
      <c r="P25" s="22">
        <f t="shared" si="13"/>
        <v>1</v>
      </c>
      <c r="Q25" s="22">
        <f t="shared" si="14"/>
        <v>1</v>
      </c>
      <c r="R25" s="25">
        <f t="shared" si="15"/>
        <v>0.65</v>
      </c>
      <c r="S25" s="22">
        <f t="shared" si="10"/>
        <v>48</v>
      </c>
      <c r="T25" s="22">
        <f t="shared" si="11"/>
        <v>48</v>
      </c>
      <c r="U25" s="25">
        <v>71</v>
      </c>
      <c r="V25" s="25">
        <f>V24</f>
        <v>899.07399999999996</v>
      </c>
      <c r="W25" s="25">
        <v>65629.166670000006</v>
      </c>
      <c r="X25" s="23">
        <f t="shared" si="1"/>
        <v>196887.50001000002</v>
      </c>
      <c r="Y25" s="22">
        <f t="shared" si="6"/>
        <v>0</v>
      </c>
      <c r="Z25" s="25" t="str">
        <f t="shared" ref="Z25:AG25" si="21">Z24</f>
        <v>-</v>
      </c>
      <c r="AA25" s="25" t="str">
        <f t="shared" si="21"/>
        <v>-</v>
      </c>
      <c r="AB25" s="25" t="str">
        <f t="shared" si="21"/>
        <v>-</v>
      </c>
      <c r="AC25" s="25" t="str">
        <f t="shared" si="21"/>
        <v>-</v>
      </c>
      <c r="AD25" s="25">
        <f t="shared" si="21"/>
        <v>0</v>
      </c>
      <c r="AE25" s="25">
        <f t="shared" si="21"/>
        <v>0</v>
      </c>
      <c r="AF25" s="25">
        <f t="shared" si="21"/>
        <v>-23.667770000000001</v>
      </c>
      <c r="AG25" s="26">
        <f t="shared" si="21"/>
        <v>27.612770000000001</v>
      </c>
      <c r="AH25" s="11"/>
      <c r="AI25" s="20"/>
      <c r="AJ25" s="20"/>
      <c r="AK25" s="11"/>
      <c r="AL25" s="11"/>
      <c r="AM25" s="11"/>
      <c r="AN25" s="12"/>
      <c r="AO25" s="12"/>
    </row>
    <row r="26" spans="1:41" hidden="1" x14ac:dyDescent="0.25">
      <c r="A26" s="21" t="s">
        <v>13</v>
      </c>
      <c r="B26" s="16" t="s">
        <v>105</v>
      </c>
      <c r="C26" s="16" t="s">
        <v>76</v>
      </c>
      <c r="D26" s="27" t="s">
        <v>77</v>
      </c>
      <c r="E26" s="27" t="s">
        <v>78</v>
      </c>
      <c r="F26" s="22" t="str">
        <f t="shared" si="2"/>
        <v>fixed</v>
      </c>
      <c r="G26" s="27">
        <f t="shared" si="0"/>
        <v>1725</v>
      </c>
      <c r="H26" s="27">
        <v>575</v>
      </c>
      <c r="I26" s="27">
        <v>3</v>
      </c>
      <c r="J26" s="22" t="s">
        <v>80</v>
      </c>
      <c r="K26" s="27">
        <v>2032</v>
      </c>
      <c r="L26" s="27">
        <v>12.066000000000001</v>
      </c>
      <c r="M26" s="27">
        <v>30.2</v>
      </c>
      <c r="N26" s="27">
        <v>2.4</v>
      </c>
      <c r="O26" s="27">
        <v>2.4</v>
      </c>
      <c r="P26" s="22">
        <f t="shared" si="13"/>
        <v>1</v>
      </c>
      <c r="Q26" s="22">
        <f t="shared" si="14"/>
        <v>1</v>
      </c>
      <c r="R26" s="27">
        <f t="shared" si="15"/>
        <v>0.65</v>
      </c>
      <c r="S26" s="22">
        <f t="shared" si="10"/>
        <v>48</v>
      </c>
      <c r="T26" s="22">
        <f t="shared" si="11"/>
        <v>48</v>
      </c>
      <c r="U26" s="27">
        <v>71</v>
      </c>
      <c r="V26">
        <v>896.65599999999995</v>
      </c>
      <c r="W26" s="27">
        <v>61395</v>
      </c>
      <c r="X26" s="23">
        <f t="shared" si="1"/>
        <v>184185</v>
      </c>
      <c r="Y26" s="22">
        <f t="shared" si="6"/>
        <v>0</v>
      </c>
      <c r="Z26" s="27" t="s">
        <v>80</v>
      </c>
      <c r="AA26" s="27" t="s">
        <v>80</v>
      </c>
      <c r="AB26" s="27" t="s">
        <v>80</v>
      </c>
      <c r="AC26" s="27" t="s">
        <v>80</v>
      </c>
      <c r="AD26" s="27"/>
      <c r="AE26" s="27"/>
      <c r="AF26" s="27">
        <v>-26.280360000000002</v>
      </c>
      <c r="AG26" s="28">
        <v>29.142289999999999</v>
      </c>
      <c r="AH26" s="11"/>
      <c r="AI26" s="20"/>
      <c r="AJ26" s="20"/>
      <c r="AK26" s="11"/>
      <c r="AL26" s="11"/>
      <c r="AM26" s="11"/>
      <c r="AN26" s="12"/>
      <c r="AO26" s="12"/>
    </row>
    <row r="27" spans="1:41" hidden="1" x14ac:dyDescent="0.25">
      <c r="A27" s="21" t="s">
        <v>13</v>
      </c>
      <c r="B27" s="16" t="s">
        <v>106</v>
      </c>
      <c r="C27" s="16" t="s">
        <v>76</v>
      </c>
      <c r="D27" s="27" t="s">
        <v>77</v>
      </c>
      <c r="E27" s="27" t="s">
        <v>78</v>
      </c>
      <c r="F27" s="22" t="str">
        <f t="shared" si="2"/>
        <v>fixed</v>
      </c>
      <c r="G27" s="27">
        <f t="shared" si="0"/>
        <v>1725</v>
      </c>
      <c r="H27" s="27">
        <v>575</v>
      </c>
      <c r="I27" s="27">
        <v>3</v>
      </c>
      <c r="J27" s="22" t="s">
        <v>80</v>
      </c>
      <c r="K27" s="27">
        <v>2034</v>
      </c>
      <c r="L27" s="27">
        <f>L26</f>
        <v>12.066000000000001</v>
      </c>
      <c r="M27" s="27">
        <f>M26</f>
        <v>30.2</v>
      </c>
      <c r="N27" s="27">
        <f>N26</f>
        <v>2.4</v>
      </c>
      <c r="O27" s="27">
        <f>O26</f>
        <v>2.4</v>
      </c>
      <c r="P27" s="22">
        <f t="shared" si="13"/>
        <v>1</v>
      </c>
      <c r="Q27" s="22">
        <f t="shared" si="14"/>
        <v>1</v>
      </c>
      <c r="R27" s="27">
        <f t="shared" si="15"/>
        <v>0.65</v>
      </c>
      <c r="S27" s="22">
        <f t="shared" si="10"/>
        <v>48</v>
      </c>
      <c r="T27" s="22">
        <f t="shared" si="11"/>
        <v>48</v>
      </c>
      <c r="U27" s="27">
        <v>71</v>
      </c>
      <c r="V27" s="27">
        <f>V26</f>
        <v>896.65599999999995</v>
      </c>
      <c r="W27" s="27">
        <v>61395</v>
      </c>
      <c r="X27" s="23">
        <f t="shared" si="1"/>
        <v>184185</v>
      </c>
      <c r="Y27" s="22">
        <f t="shared" si="6"/>
        <v>0</v>
      </c>
      <c r="Z27" s="27" t="str">
        <f t="shared" ref="Z27:AG27" si="22">Z26</f>
        <v>-</v>
      </c>
      <c r="AA27" s="27" t="str">
        <f t="shared" si="22"/>
        <v>-</v>
      </c>
      <c r="AB27" s="27" t="str">
        <f t="shared" si="22"/>
        <v>-</v>
      </c>
      <c r="AC27" s="27" t="str">
        <f t="shared" si="22"/>
        <v>-</v>
      </c>
      <c r="AD27" s="27">
        <f t="shared" si="22"/>
        <v>0</v>
      </c>
      <c r="AE27" s="27">
        <f t="shared" si="22"/>
        <v>0</v>
      </c>
      <c r="AF27" s="27">
        <f t="shared" si="22"/>
        <v>-26.280360000000002</v>
      </c>
      <c r="AG27" s="28">
        <f t="shared" si="22"/>
        <v>29.142289999999999</v>
      </c>
      <c r="AH27" s="11"/>
      <c r="AI27" s="20"/>
      <c r="AJ27" s="20"/>
      <c r="AK27" s="11"/>
      <c r="AL27" s="11"/>
      <c r="AM27" s="11"/>
      <c r="AN27" s="12"/>
      <c r="AO27" s="12"/>
    </row>
    <row r="28" spans="1:41" hidden="1" x14ac:dyDescent="0.25">
      <c r="A28" s="21" t="s">
        <v>13</v>
      </c>
      <c r="B28" s="16" t="s">
        <v>107</v>
      </c>
      <c r="C28" s="16" t="s">
        <v>76</v>
      </c>
      <c r="D28" s="25" t="s">
        <v>77</v>
      </c>
      <c r="E28" s="25" t="s">
        <v>78</v>
      </c>
      <c r="F28" s="22" t="str">
        <f t="shared" si="2"/>
        <v>fixed</v>
      </c>
      <c r="G28" s="25">
        <f t="shared" si="0"/>
        <v>3615</v>
      </c>
      <c r="H28" s="25">
        <v>723</v>
      </c>
      <c r="I28" s="25">
        <v>5</v>
      </c>
      <c r="J28" s="22" t="s">
        <v>80</v>
      </c>
      <c r="K28" s="25" t="s">
        <v>96</v>
      </c>
      <c r="L28" s="25">
        <v>10.305</v>
      </c>
      <c r="M28" s="25">
        <v>21.4</v>
      </c>
      <c r="N28" s="25">
        <v>7.2</v>
      </c>
      <c r="O28" s="25">
        <v>7.2</v>
      </c>
      <c r="P28" s="22">
        <f t="shared" si="13"/>
        <v>1</v>
      </c>
      <c r="Q28" s="22">
        <f t="shared" si="14"/>
        <v>1</v>
      </c>
      <c r="R28" s="25">
        <f t="shared" si="15"/>
        <v>0.65</v>
      </c>
      <c r="S28" s="22">
        <f t="shared" si="10"/>
        <v>48</v>
      </c>
      <c r="T28" s="22">
        <f t="shared" si="11"/>
        <v>48</v>
      </c>
      <c r="U28" s="25">
        <v>98</v>
      </c>
      <c r="V28">
        <v>965.35500000000002</v>
      </c>
      <c r="W28" s="25">
        <v>69949.333329999994</v>
      </c>
      <c r="X28" s="23">
        <f t="shared" si="1"/>
        <v>349746.66664999997</v>
      </c>
      <c r="Y28" s="22">
        <f t="shared" si="6"/>
        <v>0</v>
      </c>
      <c r="Z28" s="25" t="s">
        <v>80</v>
      </c>
      <c r="AA28" s="25" t="s">
        <v>80</v>
      </c>
      <c r="AB28" s="25" t="s">
        <v>80</v>
      </c>
      <c r="AC28" s="25" t="s">
        <v>80</v>
      </c>
      <c r="AD28" s="25"/>
      <c r="AE28" s="25"/>
      <c r="AF28" s="25">
        <v>-23.42</v>
      </c>
      <c r="AG28" s="26">
        <v>27.33</v>
      </c>
      <c r="AH28" s="11"/>
      <c r="AI28" s="20"/>
      <c r="AJ28" s="20"/>
      <c r="AK28" s="11"/>
      <c r="AL28" s="11"/>
      <c r="AM28" s="11"/>
      <c r="AN28" s="12"/>
      <c r="AO28" s="12"/>
    </row>
    <row r="29" spans="1:41" hidden="1" x14ac:dyDescent="0.25">
      <c r="A29" s="21" t="s">
        <v>13</v>
      </c>
      <c r="B29" s="16" t="s">
        <v>108</v>
      </c>
      <c r="C29" s="16" t="s">
        <v>76</v>
      </c>
      <c r="D29" s="25" t="s">
        <v>77</v>
      </c>
      <c r="E29" s="25" t="s">
        <v>78</v>
      </c>
      <c r="F29" s="22" t="str">
        <f t="shared" si="2"/>
        <v>fixed</v>
      </c>
      <c r="G29" s="25">
        <f t="shared" si="0"/>
        <v>723</v>
      </c>
      <c r="H29" s="25">
        <v>723</v>
      </c>
      <c r="I29" s="25">
        <v>1</v>
      </c>
      <c r="J29" s="22" t="s">
        <v>80</v>
      </c>
      <c r="K29" s="25" t="s">
        <v>96</v>
      </c>
      <c r="L29" s="25">
        <f>L28</f>
        <v>10.305</v>
      </c>
      <c r="M29" s="25">
        <f>M28</f>
        <v>21.4</v>
      </c>
      <c r="N29" s="25">
        <f>N28</f>
        <v>7.2</v>
      </c>
      <c r="O29" s="25">
        <f>O28</f>
        <v>7.2</v>
      </c>
      <c r="P29" s="22">
        <f t="shared" si="13"/>
        <v>1</v>
      </c>
      <c r="Q29" s="22">
        <f t="shared" si="14"/>
        <v>1</v>
      </c>
      <c r="R29" s="25">
        <f t="shared" si="15"/>
        <v>0.65</v>
      </c>
      <c r="S29" s="22">
        <f t="shared" si="10"/>
        <v>48</v>
      </c>
      <c r="T29" s="22">
        <f t="shared" si="11"/>
        <v>48</v>
      </c>
      <c r="U29" s="25">
        <v>98</v>
      </c>
      <c r="V29" s="25">
        <f>V28</f>
        <v>965.35500000000002</v>
      </c>
      <c r="W29" s="25">
        <v>69949.333329999994</v>
      </c>
      <c r="X29" s="23">
        <f t="shared" si="1"/>
        <v>69949.333329999994</v>
      </c>
      <c r="Y29" s="22">
        <f t="shared" si="6"/>
        <v>0</v>
      </c>
      <c r="Z29" s="25" t="str">
        <f t="shared" ref="Z29:AG29" si="23">Z28</f>
        <v>-</v>
      </c>
      <c r="AA29" s="25" t="str">
        <f t="shared" si="23"/>
        <v>-</v>
      </c>
      <c r="AB29" s="25" t="str">
        <f t="shared" si="23"/>
        <v>-</v>
      </c>
      <c r="AC29" s="25" t="str">
        <f t="shared" si="23"/>
        <v>-</v>
      </c>
      <c r="AD29" s="25">
        <f t="shared" si="23"/>
        <v>0</v>
      </c>
      <c r="AE29" s="25">
        <f t="shared" si="23"/>
        <v>0</v>
      </c>
      <c r="AF29" s="25">
        <f t="shared" si="23"/>
        <v>-23.42</v>
      </c>
      <c r="AG29" s="26">
        <f t="shared" si="23"/>
        <v>27.33</v>
      </c>
      <c r="AH29" s="11"/>
      <c r="AI29" s="20"/>
      <c r="AJ29" s="20"/>
      <c r="AK29" s="11"/>
      <c r="AL29" s="11"/>
      <c r="AM29" s="11"/>
      <c r="AN29" s="12"/>
      <c r="AO29" s="12"/>
    </row>
    <row r="30" spans="1:41" hidden="1" x14ac:dyDescent="0.25">
      <c r="A30" s="21" t="s">
        <v>13</v>
      </c>
      <c r="B30" s="16" t="s">
        <v>109</v>
      </c>
      <c r="C30" s="16" t="s">
        <v>76</v>
      </c>
      <c r="D30" s="27" t="s">
        <v>77</v>
      </c>
      <c r="E30" s="27" t="s">
        <v>78</v>
      </c>
      <c r="F30" s="22" t="str">
        <f t="shared" si="2"/>
        <v>fixed</v>
      </c>
      <c r="G30" s="27">
        <f t="shared" si="0"/>
        <v>1755</v>
      </c>
      <c r="H30" s="27">
        <v>585</v>
      </c>
      <c r="I30" s="27">
        <v>3</v>
      </c>
      <c r="J30" s="22" t="s">
        <v>80</v>
      </c>
      <c r="K30" s="27">
        <v>2040</v>
      </c>
      <c r="L30" s="27">
        <v>10.494999999999999</v>
      </c>
      <c r="M30" s="27">
        <v>32.299999999999997</v>
      </c>
      <c r="N30" s="27">
        <v>3.2</v>
      </c>
      <c r="O30" s="27">
        <v>3.2</v>
      </c>
      <c r="P30" s="22">
        <f t="shared" si="13"/>
        <v>1</v>
      </c>
      <c r="Q30" s="22">
        <f t="shared" si="14"/>
        <v>1</v>
      </c>
      <c r="R30" s="27">
        <f t="shared" si="15"/>
        <v>0.65</v>
      </c>
      <c r="S30" s="22">
        <f t="shared" si="10"/>
        <v>48</v>
      </c>
      <c r="T30" s="22">
        <f t="shared" si="11"/>
        <v>48</v>
      </c>
      <c r="U30" s="27">
        <v>71</v>
      </c>
      <c r="V30">
        <v>896.65599999999995</v>
      </c>
      <c r="W30" s="27">
        <v>61395</v>
      </c>
      <c r="X30" s="23">
        <f t="shared" si="1"/>
        <v>184185</v>
      </c>
      <c r="Y30" s="22">
        <f t="shared" si="6"/>
        <v>0</v>
      </c>
      <c r="Z30" s="27" t="s">
        <v>80</v>
      </c>
      <c r="AA30" s="27" t="s">
        <v>80</v>
      </c>
      <c r="AB30" s="27" t="s">
        <v>80</v>
      </c>
      <c r="AC30" s="27" t="s">
        <v>80</v>
      </c>
      <c r="AD30" s="27"/>
      <c r="AE30" s="27"/>
      <c r="AF30" s="27">
        <v>-26.775649999999999</v>
      </c>
      <c r="AG30" s="28">
        <v>29.352119999999999</v>
      </c>
      <c r="AH30" s="11"/>
      <c r="AI30" s="20"/>
      <c r="AJ30" s="20"/>
      <c r="AK30" s="11"/>
      <c r="AL30" s="11"/>
      <c r="AM30" s="11"/>
      <c r="AN30" s="12"/>
      <c r="AO30" s="12"/>
    </row>
    <row r="31" spans="1:41" hidden="1" x14ac:dyDescent="0.25">
      <c r="A31" s="21" t="s">
        <v>13</v>
      </c>
      <c r="B31" s="16" t="s">
        <v>110</v>
      </c>
      <c r="C31" s="16" t="s">
        <v>76</v>
      </c>
      <c r="D31" s="27" t="s">
        <v>77</v>
      </c>
      <c r="E31" s="27" t="s">
        <v>78</v>
      </c>
      <c r="F31" s="22" t="str">
        <f t="shared" si="2"/>
        <v>fixed</v>
      </c>
      <c r="G31" s="27">
        <f t="shared" si="0"/>
        <v>1755</v>
      </c>
      <c r="H31" s="27">
        <v>585</v>
      </c>
      <c r="I31" s="27">
        <v>3</v>
      </c>
      <c r="J31" s="22" t="s">
        <v>80</v>
      </c>
      <c r="K31" s="27">
        <v>2042</v>
      </c>
      <c r="L31" s="27">
        <f>L30</f>
        <v>10.494999999999999</v>
      </c>
      <c r="M31" s="27">
        <f>M30</f>
        <v>32.299999999999997</v>
      </c>
      <c r="N31" s="27">
        <f>N30</f>
        <v>3.2</v>
      </c>
      <c r="O31" s="27">
        <f>O30</f>
        <v>3.2</v>
      </c>
      <c r="P31" s="22">
        <f t="shared" si="13"/>
        <v>1</v>
      </c>
      <c r="Q31" s="22">
        <f t="shared" si="14"/>
        <v>1</v>
      </c>
      <c r="R31" s="27">
        <f t="shared" si="15"/>
        <v>0.65</v>
      </c>
      <c r="S31" s="22">
        <f t="shared" si="10"/>
        <v>48</v>
      </c>
      <c r="T31" s="22">
        <f t="shared" si="11"/>
        <v>48</v>
      </c>
      <c r="U31" s="27">
        <v>71</v>
      </c>
      <c r="V31" s="27">
        <f>V30</f>
        <v>896.65599999999995</v>
      </c>
      <c r="W31" s="27">
        <v>61395</v>
      </c>
      <c r="X31" s="23">
        <f t="shared" si="1"/>
        <v>184185</v>
      </c>
      <c r="Y31" s="22">
        <f t="shared" si="6"/>
        <v>0</v>
      </c>
      <c r="Z31" s="27" t="str">
        <f t="shared" ref="Z31:AG31" si="24">Z30</f>
        <v>-</v>
      </c>
      <c r="AA31" s="27" t="str">
        <f t="shared" si="24"/>
        <v>-</v>
      </c>
      <c r="AB31" s="27" t="str">
        <f t="shared" si="24"/>
        <v>-</v>
      </c>
      <c r="AC31" s="27" t="str">
        <f t="shared" si="24"/>
        <v>-</v>
      </c>
      <c r="AD31" s="27">
        <f t="shared" si="24"/>
        <v>0</v>
      </c>
      <c r="AE31" s="27">
        <f t="shared" si="24"/>
        <v>0</v>
      </c>
      <c r="AF31" s="27">
        <f t="shared" si="24"/>
        <v>-26.775649999999999</v>
      </c>
      <c r="AG31" s="28">
        <f t="shared" si="24"/>
        <v>29.352119999999999</v>
      </c>
      <c r="AH31" s="11"/>
      <c r="AI31" s="20"/>
      <c r="AJ31" s="20"/>
      <c r="AK31" s="11"/>
      <c r="AL31" s="11"/>
      <c r="AM31" s="11"/>
      <c r="AN31" s="12"/>
      <c r="AO31" s="12"/>
    </row>
    <row r="32" spans="1:41" hidden="1" x14ac:dyDescent="0.25">
      <c r="A32" s="21" t="s">
        <v>13</v>
      </c>
      <c r="B32" s="16" t="s">
        <v>111</v>
      </c>
      <c r="C32" s="16" t="s">
        <v>76</v>
      </c>
      <c r="D32" s="22" t="s">
        <v>112</v>
      </c>
      <c r="E32" s="22" t="s">
        <v>78</v>
      </c>
      <c r="F32" s="22" t="str">
        <f t="shared" si="2"/>
        <v>fixed</v>
      </c>
      <c r="G32" s="22">
        <v>1854</v>
      </c>
      <c r="H32" s="22">
        <v>930</v>
      </c>
      <c r="I32" s="22">
        <v>2</v>
      </c>
      <c r="J32" s="22" t="s">
        <v>80</v>
      </c>
      <c r="K32" s="22">
        <v>2047</v>
      </c>
      <c r="L32" s="22">
        <v>11.111000000000001</v>
      </c>
      <c r="M32" s="22">
        <v>8.5</v>
      </c>
      <c r="N32" s="22" t="s">
        <v>80</v>
      </c>
      <c r="O32" s="22" t="s">
        <v>80</v>
      </c>
      <c r="P32" s="22"/>
      <c r="Q32" s="22"/>
      <c r="R32" s="22">
        <v>0</v>
      </c>
      <c r="S32" s="22"/>
      <c r="T32" s="22"/>
      <c r="U32" s="22">
        <v>45</v>
      </c>
      <c r="V32" s="22">
        <v>1187</v>
      </c>
      <c r="W32" s="22"/>
      <c r="X32" s="23">
        <f t="shared" si="1"/>
        <v>0</v>
      </c>
      <c r="Y32" s="22">
        <f t="shared" si="6"/>
        <v>0</v>
      </c>
      <c r="Z32" s="22" t="s">
        <v>80</v>
      </c>
      <c r="AA32" s="22" t="s">
        <v>80</v>
      </c>
      <c r="AB32" s="22" t="s">
        <v>80</v>
      </c>
      <c r="AC32" s="22" t="s">
        <v>80</v>
      </c>
      <c r="AD32" s="22"/>
      <c r="AE32" s="22"/>
      <c r="AF32" s="22">
        <v>-33.673593539999999</v>
      </c>
      <c r="AG32" s="24">
        <v>18.428246999999999</v>
      </c>
      <c r="AH32" s="11"/>
      <c r="AI32" s="20"/>
      <c r="AJ32" s="20"/>
      <c r="AK32" s="11"/>
      <c r="AL32" s="11"/>
      <c r="AM32" s="11"/>
      <c r="AN32" s="12"/>
      <c r="AO32" s="12"/>
    </row>
    <row r="33" spans="1:41" hidden="1" x14ac:dyDescent="0.25">
      <c r="A33" s="21" t="s">
        <v>13</v>
      </c>
      <c r="B33" s="16" t="s">
        <v>113</v>
      </c>
      <c r="C33" s="16" t="s">
        <v>76</v>
      </c>
      <c r="D33" s="7" t="s">
        <v>114</v>
      </c>
      <c r="E33" s="7" t="s">
        <v>115</v>
      </c>
      <c r="F33" s="22" t="str">
        <f t="shared" si="2"/>
        <v>fixed</v>
      </c>
      <c r="G33" s="7">
        <v>1000</v>
      </c>
      <c r="H33" s="7">
        <v>250</v>
      </c>
      <c r="I33" s="7">
        <v>4</v>
      </c>
      <c r="J33" s="22" t="s">
        <v>80</v>
      </c>
      <c r="K33" s="7" t="s">
        <v>96</v>
      </c>
      <c r="L33" s="7" t="s">
        <v>80</v>
      </c>
      <c r="M33" s="7" t="s">
        <v>80</v>
      </c>
      <c r="N33" s="7" t="s">
        <v>80</v>
      </c>
      <c r="O33" s="7" t="s">
        <v>80</v>
      </c>
      <c r="P33" s="7"/>
      <c r="Q33" s="7"/>
      <c r="R33" s="7">
        <v>0</v>
      </c>
      <c r="S33" s="7"/>
      <c r="T33" s="7"/>
      <c r="U33" s="7">
        <v>1E-4</v>
      </c>
      <c r="V33" s="7">
        <v>222</v>
      </c>
      <c r="W33" s="7"/>
      <c r="X33" s="23">
        <f t="shared" si="1"/>
        <v>0</v>
      </c>
      <c r="Y33" s="22">
        <f t="shared" si="6"/>
        <v>0</v>
      </c>
      <c r="Z33" s="7">
        <v>0.73699999999999999</v>
      </c>
      <c r="AA33" s="7">
        <f>I33</f>
        <v>4</v>
      </c>
      <c r="AB33" s="7">
        <f>H33</f>
        <v>250</v>
      </c>
      <c r="AC33" s="7">
        <v>21.7</v>
      </c>
      <c r="AD33" s="7"/>
      <c r="AE33" s="7"/>
      <c r="AF33" s="7">
        <v>-28.562830000000002</v>
      </c>
      <c r="AG33" s="29">
        <v>29.082750000000001</v>
      </c>
      <c r="AH33" s="11"/>
      <c r="AI33" s="20"/>
      <c r="AJ33" s="20"/>
      <c r="AK33" s="11"/>
      <c r="AL33" s="11"/>
      <c r="AM33" s="11"/>
      <c r="AN33" s="12"/>
      <c r="AO33" s="12"/>
    </row>
    <row r="34" spans="1:41" hidden="1" x14ac:dyDescent="0.25">
      <c r="A34" s="21" t="s">
        <v>13</v>
      </c>
      <c r="B34" s="16" t="s">
        <v>116</v>
      </c>
      <c r="C34" s="16" t="s">
        <v>76</v>
      </c>
      <c r="D34" s="22" t="s">
        <v>114</v>
      </c>
      <c r="E34" s="22" t="s">
        <v>115</v>
      </c>
      <c r="F34" s="22" t="str">
        <f t="shared" si="2"/>
        <v>fixed</v>
      </c>
      <c r="G34" s="22">
        <f>H34*I34</f>
        <v>1332</v>
      </c>
      <c r="H34" s="22">
        <v>333</v>
      </c>
      <c r="I34" s="22">
        <v>4</v>
      </c>
      <c r="J34" s="22" t="s">
        <v>80</v>
      </c>
      <c r="K34" s="22" t="s">
        <v>96</v>
      </c>
      <c r="L34" s="22" t="s">
        <v>80</v>
      </c>
      <c r="M34" s="22" t="s">
        <v>80</v>
      </c>
      <c r="N34" s="22" t="s">
        <v>80</v>
      </c>
      <c r="O34" s="22" t="s">
        <v>80</v>
      </c>
      <c r="P34" s="22"/>
      <c r="Q34" s="22"/>
      <c r="R34" s="22">
        <v>0</v>
      </c>
      <c r="S34" s="22"/>
      <c r="T34" s="22"/>
      <c r="U34" s="22">
        <v>2.0000000000000001E-4</v>
      </c>
      <c r="V34" s="22">
        <v>2796</v>
      </c>
      <c r="W34" s="22"/>
      <c r="X34" s="23">
        <f t="shared" ref="X34:X65" si="25">I34*W34</f>
        <v>0</v>
      </c>
      <c r="Y34" s="22">
        <f t="shared" si="6"/>
        <v>0</v>
      </c>
      <c r="Z34" s="22">
        <v>0.78</v>
      </c>
      <c r="AA34" s="22">
        <f>I34</f>
        <v>4</v>
      </c>
      <c r="AB34" s="22">
        <f>H34</f>
        <v>333</v>
      </c>
      <c r="AC34" s="22">
        <v>27.4</v>
      </c>
      <c r="AD34" s="22"/>
      <c r="AE34" s="22"/>
      <c r="AF34" s="22">
        <v>-28.164999999999999</v>
      </c>
      <c r="AG34" s="24">
        <v>29.351199999999999</v>
      </c>
      <c r="AH34" s="11"/>
      <c r="AI34" s="20"/>
      <c r="AJ34" s="20"/>
      <c r="AK34" s="11"/>
      <c r="AL34" s="11"/>
      <c r="AM34" s="11"/>
      <c r="AN34" s="12"/>
      <c r="AO34" s="12"/>
    </row>
    <row r="35" spans="1:41" hidden="1" x14ac:dyDescent="0.25">
      <c r="A35" s="21" t="s">
        <v>13</v>
      </c>
      <c r="B35" s="16" t="s">
        <v>117</v>
      </c>
      <c r="C35" s="16" t="s">
        <v>76</v>
      </c>
      <c r="D35" s="7" t="s">
        <v>114</v>
      </c>
      <c r="E35" s="7" t="s">
        <v>115</v>
      </c>
      <c r="F35" s="22" t="str">
        <f t="shared" ref="F35:F66" si="26">F34</f>
        <v>fixed</v>
      </c>
      <c r="G35" s="7">
        <v>400</v>
      </c>
      <c r="H35" s="7">
        <v>200</v>
      </c>
      <c r="I35" s="7">
        <v>2</v>
      </c>
      <c r="J35" s="22" t="s">
        <v>80</v>
      </c>
      <c r="K35" s="7" t="s">
        <v>96</v>
      </c>
      <c r="L35" s="7" t="s">
        <v>80</v>
      </c>
      <c r="M35" s="7" t="s">
        <v>80</v>
      </c>
      <c r="N35" s="7" t="s">
        <v>80</v>
      </c>
      <c r="O35" s="7" t="s">
        <v>80</v>
      </c>
      <c r="P35" s="7"/>
      <c r="Q35" s="7"/>
      <c r="R35" s="7">
        <v>0</v>
      </c>
      <c r="S35" s="7"/>
      <c r="T35" s="7"/>
      <c r="U35" s="7">
        <v>2.9999999999999997E-4</v>
      </c>
      <c r="V35" s="7">
        <v>222</v>
      </c>
      <c r="W35" s="7"/>
      <c r="X35" s="23">
        <f t="shared" si="25"/>
        <v>0</v>
      </c>
      <c r="Y35" s="22">
        <f t="shared" si="6"/>
        <v>0</v>
      </c>
      <c r="Z35" s="7">
        <v>0.77900000000000003</v>
      </c>
      <c r="AA35" s="7">
        <f>I35</f>
        <v>2</v>
      </c>
      <c r="AB35" s="7">
        <f>H35</f>
        <v>200</v>
      </c>
      <c r="AC35" s="7">
        <v>10</v>
      </c>
      <c r="AD35" s="7"/>
      <c r="AE35" s="7"/>
      <c r="AF35" s="7">
        <v>-34.197220000000002</v>
      </c>
      <c r="AG35" s="29">
        <v>18.973610000000001</v>
      </c>
      <c r="AH35" s="11"/>
      <c r="AI35" s="20"/>
      <c r="AJ35" s="20"/>
      <c r="AK35" s="11"/>
      <c r="AL35" s="11"/>
      <c r="AM35" s="11"/>
      <c r="AN35" s="12"/>
      <c r="AO35" s="12"/>
    </row>
    <row r="36" spans="1:41" hidden="1" x14ac:dyDescent="0.25">
      <c r="A36" s="21" t="s">
        <v>13</v>
      </c>
      <c r="B36" s="16" t="s">
        <v>118</v>
      </c>
      <c r="C36" s="16" t="s">
        <v>76</v>
      </c>
      <c r="D36" s="22" t="s">
        <v>119</v>
      </c>
      <c r="E36" s="22" t="s">
        <v>78</v>
      </c>
      <c r="F36" s="22" t="str">
        <f t="shared" si="26"/>
        <v>fixed</v>
      </c>
      <c r="G36" s="22">
        <f t="shared" ref="G36:G41" si="27">H36*I36</f>
        <v>360</v>
      </c>
      <c r="H36" s="22">
        <v>90</v>
      </c>
      <c r="I36" s="22">
        <v>4</v>
      </c>
      <c r="J36" s="22" t="s">
        <v>80</v>
      </c>
      <c r="K36" s="22" t="s">
        <v>96</v>
      </c>
      <c r="L36" s="22" t="s">
        <v>80</v>
      </c>
      <c r="M36" s="22" t="s">
        <v>80</v>
      </c>
      <c r="N36" s="22" t="s">
        <v>80</v>
      </c>
      <c r="O36" s="22" t="s">
        <v>80</v>
      </c>
      <c r="P36" s="22"/>
      <c r="Q36" s="22"/>
      <c r="R36" s="22">
        <v>0</v>
      </c>
      <c r="S36" s="22"/>
      <c r="T36" s="22"/>
      <c r="U36" s="22">
        <v>350</v>
      </c>
      <c r="V36" s="22">
        <v>0</v>
      </c>
      <c r="W36" s="22"/>
      <c r="X36" s="23">
        <f t="shared" si="25"/>
        <v>0</v>
      </c>
      <c r="Y36" s="22">
        <f t="shared" ref="Y36:Y67" si="28">Y35</f>
        <v>0</v>
      </c>
      <c r="Z36" s="22" t="s">
        <v>80</v>
      </c>
      <c r="AA36" s="22" t="s">
        <v>80</v>
      </c>
      <c r="AB36" s="22" t="s">
        <v>80</v>
      </c>
      <c r="AC36" s="22" t="s">
        <v>80</v>
      </c>
      <c r="AD36" s="22"/>
      <c r="AE36" s="22"/>
      <c r="AF36" s="22">
        <v>-30.62396</v>
      </c>
      <c r="AG36" s="24">
        <v>25.50403</v>
      </c>
      <c r="AH36" s="11"/>
      <c r="AI36" s="20"/>
      <c r="AJ36" s="20"/>
      <c r="AK36" s="11"/>
      <c r="AL36" s="11"/>
      <c r="AM36" s="11"/>
      <c r="AN36" s="12"/>
      <c r="AO36" s="12"/>
    </row>
    <row r="37" spans="1:41" hidden="1" x14ac:dyDescent="0.25">
      <c r="A37" s="21" t="s">
        <v>13</v>
      </c>
      <c r="B37" s="16" t="s">
        <v>120</v>
      </c>
      <c r="C37" s="16" t="s">
        <v>76</v>
      </c>
      <c r="D37" s="7" t="s">
        <v>119</v>
      </c>
      <c r="E37" s="7" t="s">
        <v>78</v>
      </c>
      <c r="F37" s="22" t="str">
        <f t="shared" si="26"/>
        <v>fixed</v>
      </c>
      <c r="G37" s="7">
        <f t="shared" si="27"/>
        <v>240</v>
      </c>
      <c r="H37" s="7">
        <v>120</v>
      </c>
      <c r="I37" s="7">
        <v>2</v>
      </c>
      <c r="J37" s="22" t="s">
        <v>80</v>
      </c>
      <c r="K37" s="7" t="s">
        <v>96</v>
      </c>
      <c r="L37" s="7" t="s">
        <v>80</v>
      </c>
      <c r="M37" s="7" t="s">
        <v>80</v>
      </c>
      <c r="N37" s="7" t="s">
        <v>80</v>
      </c>
      <c r="O37" s="7" t="s">
        <v>80</v>
      </c>
      <c r="P37" s="7"/>
      <c r="Q37" s="7"/>
      <c r="R37" s="7">
        <v>0</v>
      </c>
      <c r="S37" s="7"/>
      <c r="T37" s="7"/>
      <c r="U37" s="7">
        <v>350</v>
      </c>
      <c r="V37" s="7">
        <v>0</v>
      </c>
      <c r="W37" s="7"/>
      <c r="X37" s="23">
        <f t="shared" si="25"/>
        <v>0</v>
      </c>
      <c r="Y37" s="22">
        <f t="shared" si="28"/>
        <v>0</v>
      </c>
      <c r="Z37" s="7" t="s">
        <v>80</v>
      </c>
      <c r="AA37" s="7" t="s">
        <v>80</v>
      </c>
      <c r="AB37" s="7" t="s">
        <v>80</v>
      </c>
      <c r="AC37" s="7" t="s">
        <v>80</v>
      </c>
      <c r="AD37" s="7"/>
      <c r="AE37" s="7"/>
      <c r="AF37" s="7">
        <v>-29.993369999999999</v>
      </c>
      <c r="AG37" s="29">
        <v>24.733840000000001</v>
      </c>
      <c r="AH37" s="11"/>
      <c r="AI37" s="20"/>
      <c r="AJ37" s="20"/>
      <c r="AK37" s="11"/>
      <c r="AL37" s="11"/>
      <c r="AM37" s="11"/>
      <c r="AN37" s="12"/>
      <c r="AO37" s="12"/>
    </row>
    <row r="38" spans="1:41" hidden="1" x14ac:dyDescent="0.25">
      <c r="A38" s="21" t="s">
        <v>13</v>
      </c>
      <c r="B38" s="16" t="s">
        <v>121</v>
      </c>
      <c r="C38" s="16" t="s">
        <v>76</v>
      </c>
      <c r="D38" s="22" t="s">
        <v>122</v>
      </c>
      <c r="E38" s="22" t="s">
        <v>78</v>
      </c>
      <c r="F38" s="22" t="str">
        <f t="shared" si="26"/>
        <v>fixed</v>
      </c>
      <c r="G38" s="22">
        <f t="shared" si="27"/>
        <v>171</v>
      </c>
      <c r="H38" s="22">
        <v>57</v>
      </c>
      <c r="I38" s="22">
        <v>3</v>
      </c>
      <c r="J38" s="22" t="s">
        <v>80</v>
      </c>
      <c r="K38" s="22">
        <v>2026</v>
      </c>
      <c r="L38" s="22">
        <v>11.519</v>
      </c>
      <c r="M38" s="22">
        <v>284.39999999999998</v>
      </c>
      <c r="N38" s="22">
        <v>3.4</v>
      </c>
      <c r="O38" s="22">
        <v>3.4</v>
      </c>
      <c r="P38" s="22"/>
      <c r="Q38" s="22"/>
      <c r="R38" s="22">
        <v>0</v>
      </c>
      <c r="S38" s="22"/>
      <c r="T38" s="22"/>
      <c r="U38" s="22">
        <v>3</v>
      </c>
      <c r="V38" s="22">
        <v>196</v>
      </c>
      <c r="W38" s="22"/>
      <c r="X38" s="23">
        <f t="shared" si="25"/>
        <v>0</v>
      </c>
      <c r="Y38" s="22">
        <f t="shared" si="28"/>
        <v>0</v>
      </c>
      <c r="Z38" s="22" t="s">
        <v>80</v>
      </c>
      <c r="AA38" s="22" t="s">
        <v>80</v>
      </c>
      <c r="AB38" s="22" t="s">
        <v>80</v>
      </c>
      <c r="AC38" s="22" t="s">
        <v>80</v>
      </c>
      <c r="AD38" s="22"/>
      <c r="AE38" s="22"/>
      <c r="AF38" s="22">
        <v>-33.884079999999997</v>
      </c>
      <c r="AG38" s="24">
        <v>18.533609999999999</v>
      </c>
      <c r="AH38" s="11"/>
      <c r="AI38" s="20"/>
      <c r="AJ38" s="20"/>
      <c r="AK38" s="11"/>
      <c r="AL38" s="11"/>
      <c r="AM38" s="11"/>
      <c r="AN38" s="12"/>
      <c r="AO38" s="12"/>
    </row>
    <row r="39" spans="1:41" hidden="1" x14ac:dyDescent="0.25">
      <c r="A39" s="21" t="s">
        <v>13</v>
      </c>
      <c r="B39" s="16" t="s">
        <v>123</v>
      </c>
      <c r="C39" s="16" t="s">
        <v>76</v>
      </c>
      <c r="D39" s="7" t="s">
        <v>124</v>
      </c>
      <c r="E39" s="7" t="s">
        <v>78</v>
      </c>
      <c r="F39" s="22" t="str">
        <f t="shared" si="26"/>
        <v>fixed</v>
      </c>
      <c r="G39" s="7">
        <f t="shared" si="27"/>
        <v>1332</v>
      </c>
      <c r="H39" s="7">
        <v>148</v>
      </c>
      <c r="I39" s="7">
        <v>9</v>
      </c>
      <c r="J39" s="22" t="s">
        <v>80</v>
      </c>
      <c r="K39" s="7">
        <v>2039</v>
      </c>
      <c r="L39" s="7">
        <v>11.519</v>
      </c>
      <c r="M39" s="7">
        <v>263.39999999999998</v>
      </c>
      <c r="N39" s="7">
        <v>9</v>
      </c>
      <c r="O39" s="7">
        <v>9</v>
      </c>
      <c r="P39" s="7"/>
      <c r="Q39" s="7"/>
      <c r="R39" s="7">
        <v>0</v>
      </c>
      <c r="S39" s="7"/>
      <c r="T39" s="7"/>
      <c r="U39" s="7">
        <v>3</v>
      </c>
      <c r="V39" s="7">
        <v>196</v>
      </c>
      <c r="W39" s="7"/>
      <c r="X39" s="23">
        <f t="shared" si="25"/>
        <v>0</v>
      </c>
      <c r="Y39" s="22">
        <f t="shared" si="28"/>
        <v>0</v>
      </c>
      <c r="Z39" s="7" t="s">
        <v>80</v>
      </c>
      <c r="AA39" s="7" t="s">
        <v>80</v>
      </c>
      <c r="AB39" s="7" t="s">
        <v>80</v>
      </c>
      <c r="AC39" s="7" t="s">
        <v>80</v>
      </c>
      <c r="AD39" s="7"/>
      <c r="AE39" s="7"/>
      <c r="AF39" s="7">
        <v>-33.591999999999999</v>
      </c>
      <c r="AG39" s="29">
        <v>18.460699999999999</v>
      </c>
      <c r="AH39" s="11"/>
      <c r="AI39" s="20"/>
      <c r="AJ39" s="20"/>
      <c r="AK39" s="11"/>
      <c r="AL39" s="11"/>
      <c r="AM39" s="11"/>
      <c r="AN39" s="12"/>
      <c r="AO39" s="12"/>
    </row>
    <row r="40" spans="1:41" hidden="1" x14ac:dyDescent="0.25">
      <c r="A40" s="21" t="s">
        <v>13</v>
      </c>
      <c r="B40" s="16" t="s">
        <v>125</v>
      </c>
      <c r="C40" s="16" t="s">
        <v>76</v>
      </c>
      <c r="D40" s="22" t="s">
        <v>124</v>
      </c>
      <c r="E40" s="22" t="s">
        <v>78</v>
      </c>
      <c r="F40" s="22" t="str">
        <f t="shared" si="26"/>
        <v>fixed</v>
      </c>
      <c r="G40" s="22">
        <f t="shared" si="27"/>
        <v>740</v>
      </c>
      <c r="H40" s="22">
        <v>148</v>
      </c>
      <c r="I40" s="22">
        <v>5</v>
      </c>
      <c r="J40" s="22" t="s">
        <v>80</v>
      </c>
      <c r="K40" s="22">
        <v>2038</v>
      </c>
      <c r="L40" s="22">
        <v>11.519</v>
      </c>
      <c r="M40" s="22">
        <v>263.39999999999998</v>
      </c>
      <c r="N40" s="22">
        <v>9</v>
      </c>
      <c r="O40" s="22">
        <v>9</v>
      </c>
      <c r="P40" s="22"/>
      <c r="Q40" s="22"/>
      <c r="R40" s="22">
        <v>0</v>
      </c>
      <c r="S40" s="22"/>
      <c r="T40" s="22"/>
      <c r="U40" s="22">
        <v>3</v>
      </c>
      <c r="V40" s="22">
        <v>196</v>
      </c>
      <c r="W40" s="22"/>
      <c r="X40" s="23">
        <f t="shared" si="25"/>
        <v>0</v>
      </c>
      <c r="Y40" s="22">
        <f t="shared" si="28"/>
        <v>0</v>
      </c>
      <c r="Z40" s="22" t="s">
        <v>80</v>
      </c>
      <c r="AA40" s="22" t="s">
        <v>80</v>
      </c>
      <c r="AB40" s="22" t="s">
        <v>80</v>
      </c>
      <c r="AC40" s="22" t="s">
        <v>80</v>
      </c>
      <c r="AD40" s="22"/>
      <c r="AE40" s="22"/>
      <c r="AF40" s="22">
        <v>-34.165260000000004</v>
      </c>
      <c r="AG40" s="24">
        <v>21.96077</v>
      </c>
      <c r="AH40" s="11"/>
      <c r="AI40" s="20"/>
      <c r="AJ40" s="20"/>
      <c r="AK40" s="11"/>
      <c r="AL40" s="11"/>
      <c r="AM40" s="11"/>
      <c r="AN40" s="12"/>
      <c r="AO40" s="12"/>
    </row>
    <row r="41" spans="1:41" hidden="1" x14ac:dyDescent="0.25">
      <c r="A41" s="30" t="s">
        <v>13</v>
      </c>
      <c r="B41" s="31" t="s">
        <v>126</v>
      </c>
      <c r="C41" s="16" t="s">
        <v>76</v>
      </c>
      <c r="D41" s="7" t="s">
        <v>122</v>
      </c>
      <c r="E41" s="7" t="s">
        <v>78</v>
      </c>
      <c r="F41" s="22" t="str">
        <f t="shared" si="26"/>
        <v>fixed</v>
      </c>
      <c r="G41" s="7">
        <f t="shared" si="27"/>
        <v>171</v>
      </c>
      <c r="H41" s="7">
        <v>57</v>
      </c>
      <c r="I41" s="7">
        <v>3</v>
      </c>
      <c r="J41" s="22" t="s">
        <v>80</v>
      </c>
      <c r="K41" s="7">
        <v>2026</v>
      </c>
      <c r="L41" s="7">
        <v>11.519</v>
      </c>
      <c r="M41" s="7">
        <v>284.39999999999998</v>
      </c>
      <c r="N41" s="7">
        <v>3.4</v>
      </c>
      <c r="O41" s="7">
        <v>3.4</v>
      </c>
      <c r="P41" s="7"/>
      <c r="Q41" s="7"/>
      <c r="R41" s="7">
        <v>0</v>
      </c>
      <c r="S41" s="7"/>
      <c r="T41" s="7"/>
      <c r="U41" s="7">
        <v>3</v>
      </c>
      <c r="V41" s="7">
        <v>196</v>
      </c>
      <c r="W41" s="7"/>
      <c r="X41" s="23">
        <f t="shared" si="25"/>
        <v>0</v>
      </c>
      <c r="Y41" s="22">
        <f t="shared" si="28"/>
        <v>0</v>
      </c>
      <c r="Z41" s="7" t="s">
        <v>80</v>
      </c>
      <c r="AA41" s="7" t="s">
        <v>80</v>
      </c>
      <c r="AB41" s="7" t="s">
        <v>80</v>
      </c>
      <c r="AC41" s="7" t="s">
        <v>80</v>
      </c>
      <c r="AD41" s="7"/>
      <c r="AE41" s="7"/>
      <c r="AF41" s="7">
        <v>-33.027389999999997</v>
      </c>
      <c r="AG41" s="29">
        <v>27.88382</v>
      </c>
      <c r="AH41" s="11"/>
      <c r="AI41" s="20"/>
      <c r="AJ41" s="20"/>
      <c r="AK41" s="11"/>
      <c r="AL41" s="11"/>
      <c r="AM41" s="11"/>
      <c r="AN41" s="12"/>
      <c r="AO41" s="12"/>
    </row>
    <row r="42" spans="1:41" hidden="1" x14ac:dyDescent="0.25">
      <c r="A42" s="21" t="s">
        <v>13</v>
      </c>
      <c r="B42" s="16" t="s">
        <v>127</v>
      </c>
      <c r="C42" s="16" t="s">
        <v>128</v>
      </c>
      <c r="D42" s="22" t="s">
        <v>77</v>
      </c>
      <c r="E42" s="22" t="s">
        <v>78</v>
      </c>
      <c r="F42" s="22" t="str">
        <f t="shared" si="26"/>
        <v>fixed</v>
      </c>
      <c r="G42" s="22">
        <v>160</v>
      </c>
      <c r="H42" s="22">
        <v>80</v>
      </c>
      <c r="I42" s="22">
        <v>2</v>
      </c>
      <c r="J42" s="22" t="s">
        <v>80</v>
      </c>
      <c r="K42" s="22">
        <v>2027</v>
      </c>
      <c r="L42" s="22">
        <v>12.372</v>
      </c>
      <c r="M42" s="22">
        <v>13.7</v>
      </c>
      <c r="N42" s="22">
        <v>0.5</v>
      </c>
      <c r="O42" s="22">
        <v>0.5</v>
      </c>
      <c r="P42" s="22">
        <v>1</v>
      </c>
      <c r="Q42" s="22">
        <v>1</v>
      </c>
      <c r="R42" s="22">
        <v>0.65</v>
      </c>
      <c r="S42" s="22"/>
      <c r="T42" s="22"/>
      <c r="U42" s="22">
        <v>80</v>
      </c>
      <c r="V42">
        <v>965.36</v>
      </c>
      <c r="W42" s="22">
        <v>180848</v>
      </c>
      <c r="X42" s="23">
        <f t="shared" si="25"/>
        <v>361696</v>
      </c>
      <c r="Y42" s="22">
        <f t="shared" si="28"/>
        <v>0</v>
      </c>
      <c r="Z42" s="22" t="s">
        <v>80</v>
      </c>
      <c r="AA42" s="22"/>
      <c r="AB42" s="22"/>
      <c r="AC42" s="22"/>
      <c r="AD42" s="22"/>
      <c r="AE42" s="22"/>
      <c r="AF42" s="22">
        <v>-26.658000000000001</v>
      </c>
      <c r="AG42" s="24">
        <v>28.113800000000001</v>
      </c>
      <c r="AH42" s="11"/>
      <c r="AI42" s="20"/>
      <c r="AJ42" s="20"/>
      <c r="AK42" s="11"/>
      <c r="AL42" s="11"/>
      <c r="AM42" s="11"/>
      <c r="AN42" s="12"/>
      <c r="AO42" s="12"/>
    </row>
    <row r="43" spans="1:41" hidden="1" x14ac:dyDescent="0.25">
      <c r="A43" s="21" t="s">
        <v>13</v>
      </c>
      <c r="B43" s="16" t="s">
        <v>129</v>
      </c>
      <c r="C43" s="16" t="s">
        <v>130</v>
      </c>
      <c r="D43" s="7" t="s">
        <v>77</v>
      </c>
      <c r="E43" s="7" t="s">
        <v>78</v>
      </c>
      <c r="F43" s="22" t="str">
        <f t="shared" si="26"/>
        <v>fixed</v>
      </c>
      <c r="G43" s="7">
        <v>600</v>
      </c>
      <c r="H43" s="32">
        <f>G43/I43</f>
        <v>42.857142857142854</v>
      </c>
      <c r="I43" s="7">
        <v>14</v>
      </c>
      <c r="J43" s="22" t="s">
        <v>80</v>
      </c>
      <c r="K43" s="7" t="s">
        <v>96</v>
      </c>
      <c r="L43" s="7">
        <v>12.372</v>
      </c>
      <c r="M43" s="7">
        <v>15.6</v>
      </c>
      <c r="N43" s="7">
        <v>0.5</v>
      </c>
      <c r="O43" s="7">
        <v>0.5</v>
      </c>
      <c r="P43" s="7"/>
      <c r="Q43" s="7"/>
      <c r="R43" s="7">
        <v>0.65</v>
      </c>
      <c r="S43" s="7"/>
      <c r="T43" s="7"/>
      <c r="U43" s="7">
        <v>71</v>
      </c>
      <c r="V43">
        <v>965.36</v>
      </c>
      <c r="W43" s="7">
        <v>180848</v>
      </c>
      <c r="X43" s="23">
        <f t="shared" si="25"/>
        <v>2531872</v>
      </c>
      <c r="Y43" s="22">
        <f t="shared" si="28"/>
        <v>0</v>
      </c>
      <c r="Z43" s="7" t="s">
        <v>80</v>
      </c>
      <c r="AA43" s="7"/>
      <c r="AB43" s="7"/>
      <c r="AC43" s="7"/>
      <c r="AD43" s="7"/>
      <c r="AE43" s="7"/>
      <c r="AF43" s="7">
        <v>-26.503599999999999</v>
      </c>
      <c r="AG43" s="29">
        <v>29.180299999999999</v>
      </c>
      <c r="AH43" s="11"/>
      <c r="AI43" s="20"/>
      <c r="AJ43" s="20"/>
      <c r="AK43" s="11"/>
      <c r="AL43" s="11"/>
      <c r="AM43" s="11"/>
      <c r="AN43" s="12"/>
      <c r="AO43" s="12"/>
    </row>
    <row r="44" spans="1:41" hidden="1" x14ac:dyDescent="0.25">
      <c r="A44" s="21" t="str">
        <f>A41</f>
        <v>base</v>
      </c>
      <c r="B44" s="16" t="s">
        <v>131</v>
      </c>
      <c r="C44" s="16" t="s">
        <v>128</v>
      </c>
      <c r="D44" s="22" t="s">
        <v>124</v>
      </c>
      <c r="E44" s="22" t="s">
        <v>78</v>
      </c>
      <c r="F44" s="22" t="str">
        <f t="shared" si="26"/>
        <v>fixed</v>
      </c>
      <c r="G44" s="22">
        <v>670</v>
      </c>
      <c r="H44" s="22">
        <v>167.5</v>
      </c>
      <c r="I44" s="22">
        <v>4</v>
      </c>
      <c r="J44" s="22" t="s">
        <v>80</v>
      </c>
      <c r="K44" s="22">
        <v>2046</v>
      </c>
      <c r="L44" s="22">
        <v>11.519</v>
      </c>
      <c r="M44" s="22">
        <v>263.39999999999998</v>
      </c>
      <c r="N44" s="22">
        <v>11</v>
      </c>
      <c r="O44" s="22">
        <v>11</v>
      </c>
      <c r="P44" s="22"/>
      <c r="Q44" s="22"/>
      <c r="R44" s="22">
        <v>0</v>
      </c>
      <c r="S44" s="22"/>
      <c r="T44" s="22"/>
      <c r="U44" s="22">
        <v>3</v>
      </c>
      <c r="V44" s="22">
        <v>169</v>
      </c>
      <c r="W44" s="22"/>
      <c r="X44" s="23">
        <f t="shared" si="25"/>
        <v>0</v>
      </c>
      <c r="Y44" s="22">
        <f t="shared" si="28"/>
        <v>0</v>
      </c>
      <c r="Z44" s="22" t="s">
        <v>80</v>
      </c>
      <c r="AA44" s="22"/>
      <c r="AB44" s="22"/>
      <c r="AC44" s="22"/>
      <c r="AD44" s="22"/>
      <c r="AE44" s="22"/>
      <c r="AF44" s="22">
        <v>-29.251000000000001</v>
      </c>
      <c r="AG44" s="24">
        <v>31.094100000000001</v>
      </c>
      <c r="AH44" s="11"/>
      <c r="AI44" s="20"/>
      <c r="AJ44" s="20"/>
      <c r="AK44" s="11"/>
      <c r="AL44" s="11"/>
      <c r="AM44" s="11"/>
      <c r="AN44" s="12"/>
      <c r="AO44" s="12"/>
    </row>
    <row r="45" spans="1:41" hidden="1" x14ac:dyDescent="0.25">
      <c r="A45" s="21" t="str">
        <f>A44</f>
        <v>base</v>
      </c>
      <c r="B45" s="16" t="s">
        <v>132</v>
      </c>
      <c r="C45" s="16" t="s">
        <v>128</v>
      </c>
      <c r="D45" s="7" t="s">
        <v>124</v>
      </c>
      <c r="E45" s="7" t="s">
        <v>78</v>
      </c>
      <c r="F45" s="22" t="str">
        <f t="shared" si="26"/>
        <v>fixed</v>
      </c>
      <c r="G45" s="7">
        <v>335</v>
      </c>
      <c r="H45" s="7">
        <v>167.5</v>
      </c>
      <c r="I45" s="7">
        <v>2</v>
      </c>
      <c r="J45" s="22" t="s">
        <v>80</v>
      </c>
      <c r="K45" s="7">
        <v>2046</v>
      </c>
      <c r="L45" s="7">
        <v>11.519</v>
      </c>
      <c r="M45" s="7">
        <v>263.39999999999998</v>
      </c>
      <c r="N45" s="7">
        <v>11</v>
      </c>
      <c r="O45" s="7">
        <v>11</v>
      </c>
      <c r="P45" s="7"/>
      <c r="Q45" s="7"/>
      <c r="R45" s="7">
        <v>0</v>
      </c>
      <c r="S45" s="7"/>
      <c r="T45" s="7"/>
      <c r="U45" s="7">
        <v>3</v>
      </c>
      <c r="V45" s="7">
        <v>169</v>
      </c>
      <c r="W45" s="7"/>
      <c r="X45" s="23">
        <f t="shared" si="25"/>
        <v>0</v>
      </c>
      <c r="Y45" s="22">
        <f t="shared" si="28"/>
        <v>0</v>
      </c>
      <c r="Z45" s="7" t="s">
        <v>80</v>
      </c>
      <c r="AA45" s="7"/>
      <c r="AB45" s="7"/>
      <c r="AC45" s="7"/>
      <c r="AD45" s="7"/>
      <c r="AE45" s="7"/>
      <c r="AF45" s="7">
        <v>-33.443300000000001</v>
      </c>
      <c r="AG45" s="29">
        <v>25.402200000000001</v>
      </c>
      <c r="AH45" s="11"/>
      <c r="AI45" s="20"/>
      <c r="AJ45" s="20"/>
      <c r="AK45" s="11"/>
      <c r="AL45" s="11"/>
      <c r="AM45" s="11"/>
      <c r="AN45" s="12"/>
      <c r="AO45" s="12"/>
    </row>
    <row r="46" spans="1:41" hidden="1" x14ac:dyDescent="0.25">
      <c r="A46" s="21" t="s">
        <v>13</v>
      </c>
      <c r="B46" s="16" t="s">
        <v>133</v>
      </c>
      <c r="C46" s="16" t="s">
        <v>130</v>
      </c>
      <c r="D46" s="22" t="s">
        <v>122</v>
      </c>
      <c r="E46" s="22" t="s">
        <v>78</v>
      </c>
      <c r="F46" s="22" t="str">
        <f t="shared" si="26"/>
        <v>fixed</v>
      </c>
      <c r="G46" s="22">
        <v>175</v>
      </c>
      <c r="H46" s="22">
        <v>9.6999999999999993</v>
      </c>
      <c r="I46" s="22">
        <v>18</v>
      </c>
      <c r="J46" s="22" t="s">
        <v>80</v>
      </c>
      <c r="K46" s="22" t="s">
        <v>96</v>
      </c>
      <c r="L46" s="22">
        <v>7.6</v>
      </c>
      <c r="M46" s="22">
        <v>75</v>
      </c>
      <c r="N46" s="22">
        <v>8</v>
      </c>
      <c r="O46" s="22">
        <v>8</v>
      </c>
      <c r="P46" s="22">
        <v>1</v>
      </c>
      <c r="Q46" s="22">
        <v>1</v>
      </c>
      <c r="R46" s="22">
        <v>0</v>
      </c>
      <c r="S46" s="22"/>
      <c r="T46" s="22"/>
      <c r="U46" s="22">
        <v>71</v>
      </c>
      <c r="V46" s="22">
        <v>0</v>
      </c>
      <c r="W46" s="22"/>
      <c r="X46" s="23">
        <f t="shared" si="25"/>
        <v>0</v>
      </c>
      <c r="Y46" s="22">
        <f t="shared" si="28"/>
        <v>0</v>
      </c>
      <c r="Z46" s="22" t="s">
        <v>80</v>
      </c>
      <c r="AA46" s="22"/>
      <c r="AB46" s="22"/>
      <c r="AC46" s="22"/>
      <c r="AD46" s="22"/>
      <c r="AE46" s="22"/>
      <c r="AF46" s="22">
        <v>-26.810199999999998</v>
      </c>
      <c r="AG46" s="24">
        <v>27.8277</v>
      </c>
      <c r="AH46" s="11"/>
      <c r="AI46" s="20"/>
      <c r="AJ46" s="20"/>
      <c r="AK46" s="11"/>
      <c r="AL46" s="11"/>
      <c r="AM46" s="11"/>
      <c r="AN46" s="12"/>
      <c r="AO46" s="12"/>
    </row>
    <row r="47" spans="1:41" hidden="1" x14ac:dyDescent="0.25">
      <c r="A47" s="21" t="s">
        <v>13</v>
      </c>
      <c r="B47" s="16" t="s">
        <v>134</v>
      </c>
      <c r="C47" s="16" t="s">
        <v>130</v>
      </c>
      <c r="D47" s="7" t="s">
        <v>122</v>
      </c>
      <c r="E47" s="7" t="s">
        <v>78</v>
      </c>
      <c r="F47" s="22" t="str">
        <f t="shared" si="26"/>
        <v>fixed</v>
      </c>
      <c r="G47" s="7">
        <v>250</v>
      </c>
      <c r="H47" s="7">
        <v>50</v>
      </c>
      <c r="I47" s="7">
        <v>5</v>
      </c>
      <c r="J47" s="22" t="s">
        <v>80</v>
      </c>
      <c r="K47" s="7" t="s">
        <v>96</v>
      </c>
      <c r="L47" s="7">
        <v>11.519</v>
      </c>
      <c r="M47" s="7">
        <v>75</v>
      </c>
      <c r="N47" s="7">
        <v>2</v>
      </c>
      <c r="O47" s="7">
        <v>2</v>
      </c>
      <c r="P47" s="7"/>
      <c r="Q47" s="7"/>
      <c r="R47" s="7">
        <v>0</v>
      </c>
      <c r="S47" s="7"/>
      <c r="T47" s="7"/>
      <c r="U47" s="7">
        <v>3</v>
      </c>
      <c r="V47" s="7">
        <v>0</v>
      </c>
      <c r="W47" s="7"/>
      <c r="X47" s="23">
        <f t="shared" si="25"/>
        <v>0</v>
      </c>
      <c r="Y47" s="22">
        <f t="shared" si="28"/>
        <v>0</v>
      </c>
      <c r="Z47" s="7" t="s">
        <v>80</v>
      </c>
      <c r="AA47" s="7"/>
      <c r="AB47" s="7"/>
      <c r="AC47" s="7"/>
      <c r="AD47" s="7"/>
      <c r="AE47" s="7"/>
      <c r="AF47" s="7">
        <v>-26.810199999999998</v>
      </c>
      <c r="AG47" s="29">
        <v>27.8277</v>
      </c>
      <c r="AH47" s="11"/>
      <c r="AI47" s="20"/>
      <c r="AJ47" s="20"/>
      <c r="AK47" s="11"/>
      <c r="AL47" s="11"/>
      <c r="AM47" s="11"/>
      <c r="AN47" s="12"/>
      <c r="AO47" s="12"/>
    </row>
    <row r="48" spans="1:41" hidden="1" x14ac:dyDescent="0.25">
      <c r="A48" s="21" t="str">
        <f>A45</f>
        <v>base</v>
      </c>
      <c r="B48" s="31" t="s">
        <v>135</v>
      </c>
      <c r="C48" s="31" t="s">
        <v>136</v>
      </c>
      <c r="D48" s="33" t="s">
        <v>114</v>
      </c>
      <c r="E48" s="33" t="s">
        <v>115</v>
      </c>
      <c r="F48" s="33" t="str">
        <f t="shared" si="26"/>
        <v>fixed</v>
      </c>
      <c r="G48" s="33">
        <v>180</v>
      </c>
      <c r="H48" s="33">
        <v>45</v>
      </c>
      <c r="I48" s="33">
        <v>4</v>
      </c>
      <c r="J48" s="22" t="s">
        <v>80</v>
      </c>
      <c r="K48" s="33" t="s">
        <v>96</v>
      </c>
      <c r="L48" s="33" t="s">
        <v>80</v>
      </c>
      <c r="M48" s="33" t="s">
        <v>80</v>
      </c>
      <c r="N48" s="33" t="s">
        <v>80</v>
      </c>
      <c r="O48" s="33" t="s">
        <v>80</v>
      </c>
      <c r="P48" s="33"/>
      <c r="Q48" s="33"/>
      <c r="R48" s="33">
        <v>0</v>
      </c>
      <c r="S48" s="33"/>
      <c r="T48" s="33"/>
      <c r="U48" s="33">
        <v>4.0000000000000002E-4</v>
      </c>
      <c r="V48" s="33">
        <v>222</v>
      </c>
      <c r="W48" s="33"/>
      <c r="X48" s="23">
        <f t="shared" si="25"/>
        <v>0</v>
      </c>
      <c r="Y48" s="22">
        <f t="shared" si="28"/>
        <v>0</v>
      </c>
      <c r="Z48" s="33">
        <v>0.72</v>
      </c>
      <c r="AA48" s="33" t="str">
        <f>F48</f>
        <v>fixed</v>
      </c>
      <c r="AB48" s="33" t="str">
        <f>E48</f>
        <v>StorageUnit</v>
      </c>
      <c r="AC48" s="33">
        <v>2.7</v>
      </c>
      <c r="AD48" s="33"/>
      <c r="AE48" s="33"/>
      <c r="AF48" s="33">
        <v>-34.152999999999999</v>
      </c>
      <c r="AG48" s="34">
        <v>18.899999999999999</v>
      </c>
      <c r="AH48" s="11"/>
      <c r="AI48" s="20"/>
      <c r="AJ48" s="20"/>
      <c r="AK48" s="11"/>
      <c r="AL48" s="11"/>
      <c r="AM48" s="11"/>
      <c r="AN48" s="12"/>
      <c r="AO48" s="12"/>
    </row>
    <row r="49" spans="1:41" hidden="1" x14ac:dyDescent="0.25">
      <c r="A49" s="14" t="s">
        <v>30</v>
      </c>
      <c r="B49" s="15" t="s">
        <v>75</v>
      </c>
      <c r="C49" s="16" t="s">
        <v>76</v>
      </c>
      <c r="D49" s="17" t="s">
        <v>77</v>
      </c>
      <c r="E49" s="17" t="s">
        <v>78</v>
      </c>
      <c r="F49" s="22" t="str">
        <f t="shared" si="26"/>
        <v>fixed</v>
      </c>
      <c r="G49" s="17">
        <f t="shared" ref="G49:G78" si="29">H49*I49</f>
        <v>1116</v>
      </c>
      <c r="H49" s="17">
        <v>372</v>
      </c>
      <c r="I49" s="17">
        <v>3</v>
      </c>
      <c r="J49" s="17" t="s">
        <v>80</v>
      </c>
      <c r="K49" s="17">
        <v>2027</v>
      </c>
      <c r="L49" s="17">
        <v>12.744</v>
      </c>
      <c r="M49" s="17">
        <v>25.9</v>
      </c>
      <c r="N49" s="17">
        <v>2.1</v>
      </c>
      <c r="O49" s="17">
        <v>2.1</v>
      </c>
      <c r="P49" s="17">
        <v>1</v>
      </c>
      <c r="Q49" s="17">
        <v>1</v>
      </c>
      <c r="R49" s="17">
        <v>0.65</v>
      </c>
      <c r="S49" s="17">
        <v>48</v>
      </c>
      <c r="T49" s="17">
        <v>48</v>
      </c>
      <c r="U49" s="17">
        <v>71</v>
      </c>
      <c r="V49">
        <v>944.89800000000002</v>
      </c>
      <c r="W49" s="17">
        <v>39165.833330000001</v>
      </c>
      <c r="X49" s="18">
        <f t="shared" si="25"/>
        <v>117497.49999000001</v>
      </c>
      <c r="Y49" s="22">
        <f t="shared" si="28"/>
        <v>0</v>
      </c>
      <c r="Z49" s="17" t="s">
        <v>80</v>
      </c>
      <c r="AA49" s="17" t="s">
        <v>80</v>
      </c>
      <c r="AB49" s="17" t="s">
        <v>80</v>
      </c>
      <c r="AC49" s="17" t="s">
        <v>80</v>
      </c>
      <c r="AD49" s="17"/>
      <c r="AE49" s="17"/>
      <c r="AF49" s="17">
        <v>-25.94444</v>
      </c>
      <c r="AG49" s="19">
        <v>29.79166</v>
      </c>
      <c r="AH49" s="11"/>
      <c r="AI49" s="20"/>
      <c r="AJ49" s="20"/>
      <c r="AK49" s="11"/>
      <c r="AL49" s="11"/>
      <c r="AM49" s="11"/>
      <c r="AN49" s="12"/>
      <c r="AO49" s="12"/>
    </row>
    <row r="50" spans="1:41" hidden="1" x14ac:dyDescent="0.25">
      <c r="A50" s="21" t="str">
        <f t="shared" ref="A50:A90" si="30">A49</f>
        <v>2Gt</v>
      </c>
      <c r="B50" s="16" t="s">
        <v>81</v>
      </c>
      <c r="C50" s="16" t="s">
        <v>76</v>
      </c>
      <c r="D50" s="22" t="str">
        <f>D49</f>
        <v>coal</v>
      </c>
      <c r="E50" s="22" t="s">
        <v>78</v>
      </c>
      <c r="F50" s="22" t="str">
        <f t="shared" si="26"/>
        <v>fixed</v>
      </c>
      <c r="G50" s="22">
        <f t="shared" si="29"/>
        <v>1116</v>
      </c>
      <c r="H50" s="22">
        <v>372</v>
      </c>
      <c r="I50" s="22">
        <f>I49</f>
        <v>3</v>
      </c>
      <c r="J50" s="22" t="s">
        <v>80</v>
      </c>
      <c r="K50" s="22">
        <v>2030</v>
      </c>
      <c r="L50" s="22">
        <v>12.744</v>
      </c>
      <c r="M50" s="22">
        <f t="shared" ref="M50:T50" si="31">M49</f>
        <v>25.9</v>
      </c>
      <c r="N50" s="22">
        <f t="shared" si="31"/>
        <v>2.1</v>
      </c>
      <c r="O50" s="22">
        <f t="shared" si="31"/>
        <v>2.1</v>
      </c>
      <c r="P50" s="22">
        <f t="shared" si="31"/>
        <v>1</v>
      </c>
      <c r="Q50" s="22">
        <f t="shared" si="31"/>
        <v>1</v>
      </c>
      <c r="R50" s="22">
        <f t="shared" si="31"/>
        <v>0.65</v>
      </c>
      <c r="S50" s="22">
        <f t="shared" si="31"/>
        <v>48</v>
      </c>
      <c r="T50" s="22">
        <f t="shared" si="31"/>
        <v>48</v>
      </c>
      <c r="U50" s="22">
        <v>71</v>
      </c>
      <c r="V50">
        <v>944.89800000000002</v>
      </c>
      <c r="W50" s="22">
        <v>39165.833330000001</v>
      </c>
      <c r="X50" s="23">
        <f t="shared" si="25"/>
        <v>117497.49999000001</v>
      </c>
      <c r="Y50" s="22">
        <f t="shared" si="28"/>
        <v>0</v>
      </c>
      <c r="Z50" s="22" t="str">
        <f t="shared" ref="Z50:AG50" si="32">Z49</f>
        <v>-</v>
      </c>
      <c r="AA50" s="22" t="str">
        <f t="shared" si="32"/>
        <v>-</v>
      </c>
      <c r="AB50" s="22" t="str">
        <f t="shared" si="32"/>
        <v>-</v>
      </c>
      <c r="AC50" s="22" t="str">
        <f t="shared" si="32"/>
        <v>-</v>
      </c>
      <c r="AD50" s="22">
        <f t="shared" si="32"/>
        <v>0</v>
      </c>
      <c r="AE50" s="22">
        <f t="shared" si="32"/>
        <v>0</v>
      </c>
      <c r="AF50" s="22">
        <f t="shared" si="32"/>
        <v>-25.94444</v>
      </c>
      <c r="AG50" s="24">
        <f t="shared" si="32"/>
        <v>29.79166</v>
      </c>
      <c r="AH50" s="11"/>
      <c r="AI50" s="20"/>
      <c r="AJ50" s="20"/>
      <c r="AK50" s="11"/>
      <c r="AL50" s="11"/>
      <c r="AM50" s="11"/>
      <c r="AN50" s="12"/>
      <c r="AO50" s="12"/>
    </row>
    <row r="51" spans="1:41" hidden="1" x14ac:dyDescent="0.25">
      <c r="A51" s="21" t="str">
        <f t="shared" si="30"/>
        <v>2Gt</v>
      </c>
      <c r="B51" s="16" t="s">
        <v>82</v>
      </c>
      <c r="C51" s="16" t="s">
        <v>76</v>
      </c>
      <c r="D51" s="25" t="s">
        <v>77</v>
      </c>
      <c r="E51" s="25" t="s">
        <v>78</v>
      </c>
      <c r="F51" s="22" t="str">
        <f t="shared" si="26"/>
        <v>fixed</v>
      </c>
      <c r="G51" s="25">
        <f t="shared" si="29"/>
        <v>740</v>
      </c>
      <c r="H51" s="25">
        <v>370</v>
      </c>
      <c r="I51" s="25">
        <v>2</v>
      </c>
      <c r="J51" s="25" t="s">
        <v>80</v>
      </c>
      <c r="K51" s="25">
        <v>2022</v>
      </c>
      <c r="L51" s="25">
        <v>13.584</v>
      </c>
      <c r="M51" s="25">
        <v>32.299999999999997</v>
      </c>
      <c r="N51" s="25">
        <v>1.1000000000000001</v>
      </c>
      <c r="O51" s="25">
        <v>1.1000000000000001</v>
      </c>
      <c r="P51" s="22">
        <f t="shared" ref="P51:P78" si="33">P50</f>
        <v>1</v>
      </c>
      <c r="Q51" s="22">
        <f t="shared" ref="Q51:Q78" si="34">Q50</f>
        <v>1</v>
      </c>
      <c r="R51" s="22">
        <f t="shared" ref="R51:R78" si="35">R50</f>
        <v>0.65</v>
      </c>
      <c r="S51" s="22">
        <f t="shared" ref="S51:S78" si="36">S50</f>
        <v>48</v>
      </c>
      <c r="T51" s="22">
        <f t="shared" ref="T51:T78" si="37">T50</f>
        <v>48</v>
      </c>
      <c r="U51" s="25">
        <v>71</v>
      </c>
      <c r="V51">
        <v>1267.4190000000001</v>
      </c>
      <c r="W51" s="25">
        <v>15084.125</v>
      </c>
      <c r="X51" s="23">
        <f t="shared" si="25"/>
        <v>30168.25</v>
      </c>
      <c r="Y51" s="22">
        <f t="shared" si="28"/>
        <v>0</v>
      </c>
      <c r="Z51" s="25" t="s">
        <v>80</v>
      </c>
      <c r="AA51" s="25" t="s">
        <v>80</v>
      </c>
      <c r="AB51" s="25" t="s">
        <v>80</v>
      </c>
      <c r="AC51" s="25" t="s">
        <v>80</v>
      </c>
      <c r="AD51" s="25"/>
      <c r="AE51" s="25"/>
      <c r="AF51" s="25">
        <v>-26.620069999999998</v>
      </c>
      <c r="AG51" s="26">
        <v>30.09113</v>
      </c>
      <c r="AH51" s="11"/>
      <c r="AI51" s="20"/>
      <c r="AJ51" s="20"/>
      <c r="AK51" s="11"/>
      <c r="AL51" s="11"/>
      <c r="AM51" s="11"/>
      <c r="AN51" s="12"/>
      <c r="AO51" s="12"/>
    </row>
    <row r="52" spans="1:41" hidden="1" x14ac:dyDescent="0.25">
      <c r="A52" s="21" t="str">
        <f t="shared" si="30"/>
        <v>2Gt</v>
      </c>
      <c r="B52" s="16" t="s">
        <v>83</v>
      </c>
      <c r="C52" s="16" t="s">
        <v>76</v>
      </c>
      <c r="D52" s="25" t="s">
        <v>77</v>
      </c>
      <c r="E52" s="25" t="s">
        <v>78</v>
      </c>
      <c r="F52" s="22" t="str">
        <f t="shared" si="26"/>
        <v>fixed</v>
      </c>
      <c r="G52" s="25">
        <f t="shared" si="29"/>
        <v>370</v>
      </c>
      <c r="H52" s="25">
        <v>370</v>
      </c>
      <c r="I52" s="25">
        <v>1</v>
      </c>
      <c r="J52" s="25" t="s">
        <v>80</v>
      </c>
      <c r="K52" s="25">
        <v>2024</v>
      </c>
      <c r="L52" s="25">
        <v>14.28</v>
      </c>
      <c r="M52" s="25">
        <v>32.299999999999997</v>
      </c>
      <c r="N52" s="25">
        <v>1.1000000000000001</v>
      </c>
      <c r="O52" s="25">
        <v>1.1000000000000001</v>
      </c>
      <c r="P52" s="22">
        <f t="shared" si="33"/>
        <v>1</v>
      </c>
      <c r="Q52" s="22">
        <f t="shared" si="34"/>
        <v>1</v>
      </c>
      <c r="R52" s="22">
        <f t="shared" si="35"/>
        <v>0.65</v>
      </c>
      <c r="S52" s="22">
        <f t="shared" si="36"/>
        <v>48</v>
      </c>
      <c r="T52" s="22">
        <f t="shared" si="37"/>
        <v>48</v>
      </c>
      <c r="U52" s="25">
        <v>71</v>
      </c>
      <c r="V52">
        <v>1267.4190000000001</v>
      </c>
      <c r="W52" s="25">
        <v>15084.125</v>
      </c>
      <c r="X52" s="23">
        <f t="shared" si="25"/>
        <v>15084.125</v>
      </c>
      <c r="Y52" s="22">
        <f t="shared" si="28"/>
        <v>0</v>
      </c>
      <c r="Z52" s="25" t="s">
        <v>80</v>
      </c>
      <c r="AA52" s="25" t="s">
        <v>80</v>
      </c>
      <c r="AB52" s="25" t="s">
        <v>80</v>
      </c>
      <c r="AC52" s="25" t="s">
        <v>80</v>
      </c>
      <c r="AD52" s="25"/>
      <c r="AE52" s="25"/>
      <c r="AF52" s="25">
        <v>-26.620069999999998</v>
      </c>
      <c r="AG52" s="26">
        <v>30.09113</v>
      </c>
      <c r="AH52" s="11"/>
      <c r="AI52" s="20"/>
      <c r="AJ52" s="20"/>
      <c r="AK52" s="11"/>
      <c r="AL52" s="11"/>
      <c r="AM52" s="11"/>
      <c r="AN52" s="12"/>
      <c r="AO52" s="12"/>
    </row>
    <row r="53" spans="1:41" hidden="1" x14ac:dyDescent="0.25">
      <c r="A53" s="21" t="str">
        <f t="shared" si="30"/>
        <v>2Gt</v>
      </c>
      <c r="B53" s="16" t="s">
        <v>84</v>
      </c>
      <c r="C53" s="16" t="s">
        <v>76</v>
      </c>
      <c r="D53" s="22" t="s">
        <v>77</v>
      </c>
      <c r="E53" s="22" t="s">
        <v>78</v>
      </c>
      <c r="F53" s="22" t="str">
        <f t="shared" si="26"/>
        <v>fixed</v>
      </c>
      <c r="G53" s="22">
        <f t="shared" si="29"/>
        <v>1725</v>
      </c>
      <c r="H53" s="22">
        <v>575</v>
      </c>
      <c r="I53" s="22">
        <v>3</v>
      </c>
      <c r="J53" s="22" t="s">
        <v>80</v>
      </c>
      <c r="K53" s="22">
        <v>2032</v>
      </c>
      <c r="L53" s="22">
        <v>12.066000000000001</v>
      </c>
      <c r="M53" s="22">
        <v>18</v>
      </c>
      <c r="N53" s="22">
        <v>3.3</v>
      </c>
      <c r="O53" s="22">
        <v>3.3</v>
      </c>
      <c r="P53" s="22">
        <f t="shared" si="33"/>
        <v>1</v>
      </c>
      <c r="Q53" s="22">
        <f t="shared" si="34"/>
        <v>1</v>
      </c>
      <c r="R53" s="22">
        <f t="shared" si="35"/>
        <v>0.65</v>
      </c>
      <c r="S53" s="22">
        <f t="shared" si="36"/>
        <v>48</v>
      </c>
      <c r="T53" s="22">
        <f t="shared" si="37"/>
        <v>48</v>
      </c>
      <c r="U53" s="22">
        <v>71</v>
      </c>
      <c r="V53">
        <v>905.05600000000004</v>
      </c>
      <c r="W53" s="22">
        <v>73674</v>
      </c>
      <c r="X53" s="23">
        <f t="shared" si="25"/>
        <v>221022</v>
      </c>
      <c r="Y53" s="22">
        <f t="shared" si="28"/>
        <v>0</v>
      </c>
      <c r="Z53" s="22" t="s">
        <v>80</v>
      </c>
      <c r="AA53" s="22" t="s">
        <v>80</v>
      </c>
      <c r="AB53" s="22" t="s">
        <v>80</v>
      </c>
      <c r="AC53" s="22" t="s">
        <v>80</v>
      </c>
      <c r="AD53" s="22"/>
      <c r="AE53" s="22"/>
      <c r="AF53" s="22">
        <v>-25.959540000000001</v>
      </c>
      <c r="AG53" s="24">
        <v>29.34094</v>
      </c>
      <c r="AH53" s="11"/>
      <c r="AI53" s="20"/>
      <c r="AJ53" s="20"/>
      <c r="AK53" s="11"/>
      <c r="AL53" s="11"/>
      <c r="AM53" s="11"/>
      <c r="AN53" s="12"/>
      <c r="AO53" s="12"/>
    </row>
    <row r="54" spans="1:41" hidden="1" x14ac:dyDescent="0.25">
      <c r="A54" s="21" t="str">
        <f t="shared" si="30"/>
        <v>2Gt</v>
      </c>
      <c r="B54" s="16" t="s">
        <v>85</v>
      </c>
      <c r="C54" s="16" t="s">
        <v>76</v>
      </c>
      <c r="D54" s="22" t="s">
        <v>77</v>
      </c>
      <c r="E54" s="22" t="s">
        <v>78</v>
      </c>
      <c r="F54" s="22" t="str">
        <f t="shared" si="26"/>
        <v>fixed</v>
      </c>
      <c r="G54" s="22">
        <f t="shared" si="29"/>
        <v>1150</v>
      </c>
      <c r="H54" s="22">
        <v>575</v>
      </c>
      <c r="I54" s="22">
        <v>2</v>
      </c>
      <c r="J54" s="22" t="s">
        <v>80</v>
      </c>
      <c r="K54" s="22">
        <v>2035</v>
      </c>
      <c r="L54" s="22">
        <v>12.066000000000001</v>
      </c>
      <c r="M54" s="22">
        <f>M53</f>
        <v>18</v>
      </c>
      <c r="N54" s="22">
        <f>N53</f>
        <v>3.3</v>
      </c>
      <c r="O54" s="22">
        <f>O53</f>
        <v>3.3</v>
      </c>
      <c r="P54" s="22">
        <f t="shared" si="33"/>
        <v>1</v>
      </c>
      <c r="Q54" s="22">
        <f t="shared" si="34"/>
        <v>1</v>
      </c>
      <c r="R54" s="22">
        <f t="shared" si="35"/>
        <v>0.65</v>
      </c>
      <c r="S54" s="22">
        <f t="shared" si="36"/>
        <v>48</v>
      </c>
      <c r="T54" s="22">
        <f t="shared" si="37"/>
        <v>48</v>
      </c>
      <c r="U54" s="22">
        <v>71</v>
      </c>
      <c r="V54" s="22">
        <f>V53</f>
        <v>905.05600000000004</v>
      </c>
      <c r="W54" s="22">
        <v>73674</v>
      </c>
      <c r="X54" s="23">
        <f t="shared" si="25"/>
        <v>147348</v>
      </c>
      <c r="Y54" s="22">
        <f t="shared" si="28"/>
        <v>0</v>
      </c>
      <c r="Z54" s="22" t="str">
        <f t="shared" ref="Z54:AG54" si="38">Z53</f>
        <v>-</v>
      </c>
      <c r="AA54" s="22" t="str">
        <f t="shared" si="38"/>
        <v>-</v>
      </c>
      <c r="AB54" s="22" t="str">
        <f t="shared" si="38"/>
        <v>-</v>
      </c>
      <c r="AC54" s="22" t="str">
        <f t="shared" si="38"/>
        <v>-</v>
      </c>
      <c r="AD54" s="22">
        <f t="shared" si="38"/>
        <v>0</v>
      </c>
      <c r="AE54" s="22">
        <f t="shared" si="38"/>
        <v>0</v>
      </c>
      <c r="AF54" s="22">
        <f t="shared" si="38"/>
        <v>-25.959540000000001</v>
      </c>
      <c r="AG54" s="24">
        <f t="shared" si="38"/>
        <v>29.34094</v>
      </c>
      <c r="AH54" s="11"/>
      <c r="AI54" s="20"/>
      <c r="AJ54" s="20"/>
      <c r="AK54" s="11"/>
      <c r="AL54" s="11"/>
      <c r="AM54" s="11"/>
      <c r="AN54" s="12"/>
      <c r="AO54" s="12"/>
    </row>
    <row r="55" spans="1:41" hidden="1" x14ac:dyDescent="0.25">
      <c r="A55" s="21" t="str">
        <f t="shared" si="30"/>
        <v>2Gt</v>
      </c>
      <c r="B55" s="16" t="s">
        <v>86</v>
      </c>
      <c r="C55" s="16" t="s">
        <v>76</v>
      </c>
      <c r="D55" s="25" t="s">
        <v>77</v>
      </c>
      <c r="E55" s="25" t="s">
        <v>78</v>
      </c>
      <c r="F55" s="22" t="str">
        <f t="shared" si="26"/>
        <v>fixed</v>
      </c>
      <c r="G55" s="25">
        <f t="shared" si="29"/>
        <v>286</v>
      </c>
      <c r="H55" s="25">
        <v>143</v>
      </c>
      <c r="I55" s="25">
        <v>2</v>
      </c>
      <c r="J55" s="25" t="s">
        <v>80</v>
      </c>
      <c r="K55" s="25">
        <v>2019</v>
      </c>
      <c r="L55" s="25">
        <v>13.79</v>
      </c>
      <c r="M55" s="25">
        <v>29.8</v>
      </c>
      <c r="N55" s="25">
        <v>0.9</v>
      </c>
      <c r="O55" s="25">
        <v>0.9</v>
      </c>
      <c r="P55" s="22">
        <f t="shared" si="33"/>
        <v>1</v>
      </c>
      <c r="Q55" s="22">
        <f t="shared" si="34"/>
        <v>1</v>
      </c>
      <c r="R55" s="22">
        <f t="shared" si="35"/>
        <v>0.65</v>
      </c>
      <c r="S55" s="22">
        <f t="shared" si="36"/>
        <v>48</v>
      </c>
      <c r="T55" s="22">
        <f t="shared" si="37"/>
        <v>48</v>
      </c>
      <c r="U55" s="25">
        <v>71</v>
      </c>
      <c r="V55">
        <v>944.86800000000005</v>
      </c>
      <c r="W55" s="25">
        <v>19053.666669999999</v>
      </c>
      <c r="X55" s="23">
        <f t="shared" si="25"/>
        <v>38107.333339999997</v>
      </c>
      <c r="Y55" s="22">
        <f t="shared" si="28"/>
        <v>0</v>
      </c>
      <c r="Z55" s="25" t="s">
        <v>80</v>
      </c>
      <c r="AA55" s="25" t="s">
        <v>80</v>
      </c>
      <c r="AB55" s="25" t="s">
        <v>80</v>
      </c>
      <c r="AC55" s="25" t="s">
        <v>80</v>
      </c>
      <c r="AD55" s="25"/>
      <c r="AE55" s="25"/>
      <c r="AF55" s="25">
        <v>-26.769549999999999</v>
      </c>
      <c r="AG55" s="26">
        <v>28.499510000000001</v>
      </c>
      <c r="AH55" s="11"/>
      <c r="AI55" s="20"/>
      <c r="AJ55" s="20"/>
      <c r="AK55" s="11"/>
      <c r="AL55" s="11"/>
      <c r="AM55" s="11"/>
      <c r="AN55" s="12"/>
      <c r="AO55" s="12"/>
    </row>
    <row r="56" spans="1:41" hidden="1" x14ac:dyDescent="0.25">
      <c r="A56" s="21" t="str">
        <f t="shared" si="30"/>
        <v>2Gt</v>
      </c>
      <c r="B56" s="16" t="s">
        <v>87</v>
      </c>
      <c r="C56" s="16" t="s">
        <v>76</v>
      </c>
      <c r="D56" s="25" t="s">
        <v>77</v>
      </c>
      <c r="E56" s="25" t="s">
        <v>78</v>
      </c>
      <c r="F56" s="22" t="str">
        <f t="shared" si="26"/>
        <v>fixed</v>
      </c>
      <c r="G56" s="25">
        <f t="shared" si="29"/>
        <v>286</v>
      </c>
      <c r="H56" s="25">
        <v>143</v>
      </c>
      <c r="I56" s="25">
        <v>2</v>
      </c>
      <c r="J56" s="25" t="s">
        <v>80</v>
      </c>
      <c r="K56" s="25">
        <v>2020</v>
      </c>
      <c r="L56" s="25">
        <v>13.79</v>
      </c>
      <c r="M56" s="25">
        <f>M55</f>
        <v>29.8</v>
      </c>
      <c r="N56" s="25">
        <f>N55</f>
        <v>0.9</v>
      </c>
      <c r="O56" s="25">
        <f>O55</f>
        <v>0.9</v>
      </c>
      <c r="P56" s="22">
        <f t="shared" si="33"/>
        <v>1</v>
      </c>
      <c r="Q56" s="22">
        <f t="shared" si="34"/>
        <v>1</v>
      </c>
      <c r="R56" s="22">
        <f t="shared" si="35"/>
        <v>0.65</v>
      </c>
      <c r="S56" s="22">
        <f t="shared" si="36"/>
        <v>48</v>
      </c>
      <c r="T56" s="22">
        <f t="shared" si="37"/>
        <v>48</v>
      </c>
      <c r="U56" s="25">
        <v>71</v>
      </c>
      <c r="V56">
        <v>944.86800000000005</v>
      </c>
      <c r="W56" s="25">
        <v>19053.666669999999</v>
      </c>
      <c r="X56" s="23">
        <f t="shared" si="25"/>
        <v>38107.333339999997</v>
      </c>
      <c r="Y56" s="22">
        <f t="shared" si="28"/>
        <v>0</v>
      </c>
      <c r="Z56" s="25" t="str">
        <f t="shared" ref="Z56:AG56" si="39">Z55</f>
        <v>-</v>
      </c>
      <c r="AA56" s="25" t="str">
        <f t="shared" si="39"/>
        <v>-</v>
      </c>
      <c r="AB56" s="25" t="str">
        <f t="shared" si="39"/>
        <v>-</v>
      </c>
      <c r="AC56" s="25" t="str">
        <f t="shared" si="39"/>
        <v>-</v>
      </c>
      <c r="AD56" s="25">
        <f t="shared" si="39"/>
        <v>0</v>
      </c>
      <c r="AE56" s="25">
        <f t="shared" si="39"/>
        <v>0</v>
      </c>
      <c r="AF56" s="25">
        <f t="shared" si="39"/>
        <v>-26.769549999999999</v>
      </c>
      <c r="AG56" s="26">
        <f t="shared" si="39"/>
        <v>28.499510000000001</v>
      </c>
      <c r="AH56" s="11"/>
      <c r="AI56" s="20"/>
      <c r="AJ56" s="20"/>
      <c r="AK56" s="11"/>
      <c r="AL56" s="11"/>
      <c r="AM56" s="11"/>
      <c r="AN56" s="12"/>
      <c r="AO56" s="12"/>
    </row>
    <row r="57" spans="1:41" hidden="1" x14ac:dyDescent="0.25">
      <c r="A57" s="21" t="str">
        <f t="shared" si="30"/>
        <v>2Gt</v>
      </c>
      <c r="B57" s="16" t="s">
        <v>88</v>
      </c>
      <c r="C57" s="16" t="s">
        <v>76</v>
      </c>
      <c r="D57" s="27" t="s">
        <v>77</v>
      </c>
      <c r="E57" s="27" t="s">
        <v>78</v>
      </c>
      <c r="F57" s="22" t="str">
        <f t="shared" si="26"/>
        <v>fixed</v>
      </c>
      <c r="G57" s="27">
        <f t="shared" si="29"/>
        <v>440</v>
      </c>
      <c r="H57" s="27">
        <v>110</v>
      </c>
      <c r="I57" s="27">
        <v>4</v>
      </c>
      <c r="J57" s="27" t="s">
        <v>80</v>
      </c>
      <c r="K57" s="27">
        <v>2021</v>
      </c>
      <c r="L57" s="27">
        <v>13.266</v>
      </c>
      <c r="M57" s="27">
        <v>28.7</v>
      </c>
      <c r="N57" s="27">
        <v>1.1000000000000001</v>
      </c>
      <c r="O57" s="27">
        <v>1.1000000000000001</v>
      </c>
      <c r="P57" s="22">
        <f t="shared" si="33"/>
        <v>1</v>
      </c>
      <c r="Q57" s="22">
        <f t="shared" si="34"/>
        <v>1</v>
      </c>
      <c r="R57" s="22">
        <f t="shared" si="35"/>
        <v>0.65</v>
      </c>
      <c r="S57" s="22">
        <f t="shared" si="36"/>
        <v>48</v>
      </c>
      <c r="T57" s="22">
        <f t="shared" si="37"/>
        <v>48</v>
      </c>
      <c r="U57" s="27">
        <v>71</v>
      </c>
      <c r="V57">
        <v>944.87199999999996</v>
      </c>
      <c r="W57" s="27">
        <v>12067.3</v>
      </c>
      <c r="X57" s="23">
        <f t="shared" si="25"/>
        <v>48269.2</v>
      </c>
      <c r="Y57" s="22">
        <f t="shared" si="28"/>
        <v>0</v>
      </c>
      <c r="Z57" s="27" t="s">
        <v>80</v>
      </c>
      <c r="AA57" s="27" t="s">
        <v>80</v>
      </c>
      <c r="AB57" s="27" t="s">
        <v>80</v>
      </c>
      <c r="AC57" s="27" t="s">
        <v>80</v>
      </c>
      <c r="AD57" s="27"/>
      <c r="AE57" s="27"/>
      <c r="AF57" s="27">
        <v>-26.031379999999999</v>
      </c>
      <c r="AG57" s="28">
        <v>29.601379999999999</v>
      </c>
      <c r="AH57" s="11"/>
      <c r="AI57" s="20"/>
      <c r="AJ57" s="20"/>
      <c r="AK57" s="11"/>
      <c r="AL57" s="11"/>
      <c r="AM57" s="11"/>
      <c r="AN57" s="12"/>
      <c r="AO57" s="12"/>
    </row>
    <row r="58" spans="1:41" hidden="1" x14ac:dyDescent="0.25">
      <c r="A58" s="21" t="str">
        <f t="shared" si="30"/>
        <v>2Gt</v>
      </c>
      <c r="B58" s="16" t="s">
        <v>89</v>
      </c>
      <c r="C58" s="16" t="s">
        <v>76</v>
      </c>
      <c r="D58" s="27" t="s">
        <v>77</v>
      </c>
      <c r="E58" s="27" t="s">
        <v>78</v>
      </c>
      <c r="F58" s="22" t="str">
        <f t="shared" si="26"/>
        <v>fixed</v>
      </c>
      <c r="G58" s="27">
        <f t="shared" si="29"/>
        <v>440</v>
      </c>
      <c r="H58" s="27">
        <v>110</v>
      </c>
      <c r="I58" s="27">
        <v>4</v>
      </c>
      <c r="J58" s="27" t="s">
        <v>80</v>
      </c>
      <c r="K58" s="27">
        <v>2023</v>
      </c>
      <c r="L58" s="27">
        <v>13.266</v>
      </c>
      <c r="M58" s="27">
        <f>M57</f>
        <v>28.7</v>
      </c>
      <c r="N58" s="27">
        <f>N57</f>
        <v>1.1000000000000001</v>
      </c>
      <c r="O58" s="27">
        <f>O57</f>
        <v>1.1000000000000001</v>
      </c>
      <c r="P58" s="22">
        <f t="shared" si="33"/>
        <v>1</v>
      </c>
      <c r="Q58" s="22">
        <f t="shared" si="34"/>
        <v>1</v>
      </c>
      <c r="R58" s="22">
        <f t="shared" si="35"/>
        <v>0.65</v>
      </c>
      <c r="S58" s="22">
        <f t="shared" si="36"/>
        <v>48</v>
      </c>
      <c r="T58" s="22">
        <f t="shared" si="37"/>
        <v>48</v>
      </c>
      <c r="U58" s="27">
        <v>71</v>
      </c>
      <c r="V58">
        <v>944.87199999999996</v>
      </c>
      <c r="W58" s="27">
        <v>12067.3</v>
      </c>
      <c r="X58" s="23">
        <f t="shared" si="25"/>
        <v>48269.2</v>
      </c>
      <c r="Y58" s="22">
        <f t="shared" si="28"/>
        <v>0</v>
      </c>
      <c r="Z58" s="27" t="str">
        <f t="shared" ref="Z58:AG58" si="40">Z57</f>
        <v>-</v>
      </c>
      <c r="AA58" s="27" t="str">
        <f t="shared" si="40"/>
        <v>-</v>
      </c>
      <c r="AB58" s="27" t="str">
        <f t="shared" si="40"/>
        <v>-</v>
      </c>
      <c r="AC58" s="27" t="str">
        <f t="shared" si="40"/>
        <v>-</v>
      </c>
      <c r="AD58" s="27">
        <f t="shared" si="40"/>
        <v>0</v>
      </c>
      <c r="AE58" s="27">
        <f t="shared" si="40"/>
        <v>0</v>
      </c>
      <c r="AF58" s="27">
        <f t="shared" si="40"/>
        <v>-26.031379999999999</v>
      </c>
      <c r="AG58" s="28">
        <f t="shared" si="40"/>
        <v>29.601379999999999</v>
      </c>
      <c r="AH58" s="11"/>
      <c r="AI58" s="20"/>
      <c r="AJ58" s="20"/>
      <c r="AK58" s="11"/>
      <c r="AL58" s="11"/>
      <c r="AM58" s="11"/>
      <c r="AN58" s="12"/>
      <c r="AO58" s="12"/>
    </row>
    <row r="59" spans="1:41" hidden="1" x14ac:dyDescent="0.25">
      <c r="A59" s="21" t="str">
        <f t="shared" si="30"/>
        <v>2Gt</v>
      </c>
      <c r="B59" s="16" t="s">
        <v>90</v>
      </c>
      <c r="C59" s="16" t="s">
        <v>76</v>
      </c>
      <c r="D59" s="25" t="s">
        <v>77</v>
      </c>
      <c r="E59" s="25" t="s">
        <v>78</v>
      </c>
      <c r="F59" s="22" t="str">
        <f t="shared" si="26"/>
        <v>fixed</v>
      </c>
      <c r="G59" s="25">
        <f t="shared" si="29"/>
        <v>1920</v>
      </c>
      <c r="H59" s="25">
        <v>640</v>
      </c>
      <c r="I59" s="25">
        <v>3</v>
      </c>
      <c r="J59" s="25" t="s">
        <v>80</v>
      </c>
      <c r="K59" s="25">
        <v>2041</v>
      </c>
      <c r="L59" s="25">
        <v>11.782</v>
      </c>
      <c r="M59" s="25">
        <v>24.3</v>
      </c>
      <c r="N59" s="25">
        <v>1.8</v>
      </c>
      <c r="O59" s="25">
        <v>1.8</v>
      </c>
      <c r="P59" s="22">
        <f t="shared" si="33"/>
        <v>1</v>
      </c>
      <c r="Q59" s="22">
        <f t="shared" si="34"/>
        <v>1</v>
      </c>
      <c r="R59" s="22">
        <f t="shared" si="35"/>
        <v>0.65</v>
      </c>
      <c r="S59" s="22">
        <f t="shared" si="36"/>
        <v>48</v>
      </c>
      <c r="T59" s="22">
        <f t="shared" si="37"/>
        <v>48</v>
      </c>
      <c r="U59" s="25">
        <v>71</v>
      </c>
      <c r="V59">
        <v>899.053</v>
      </c>
      <c r="W59" s="25">
        <v>67746.166670000006</v>
      </c>
      <c r="X59" s="23">
        <f t="shared" si="25"/>
        <v>203238.50001000002</v>
      </c>
      <c r="Y59" s="22">
        <f t="shared" si="28"/>
        <v>0</v>
      </c>
      <c r="Z59" s="25" t="s">
        <v>80</v>
      </c>
      <c r="AA59" s="25" t="s">
        <v>80</v>
      </c>
      <c r="AB59" s="25" t="s">
        <v>80</v>
      </c>
      <c r="AC59" s="25" t="s">
        <v>80</v>
      </c>
      <c r="AD59" s="25"/>
      <c r="AE59" s="25"/>
      <c r="AF59" s="25">
        <v>-26.088049999999999</v>
      </c>
      <c r="AG59" s="26">
        <v>28.968879999999999</v>
      </c>
      <c r="AH59" s="11"/>
      <c r="AI59" s="20"/>
      <c r="AJ59" s="20"/>
      <c r="AK59" s="11"/>
      <c r="AL59" s="11"/>
      <c r="AM59" s="11"/>
      <c r="AN59" s="12"/>
      <c r="AO59" s="12"/>
    </row>
    <row r="60" spans="1:41" hidden="1" x14ac:dyDescent="0.25">
      <c r="A60" s="21" t="str">
        <f t="shared" si="30"/>
        <v>2Gt</v>
      </c>
      <c r="B60" s="16" t="s">
        <v>91</v>
      </c>
      <c r="C60" s="16" t="s">
        <v>76</v>
      </c>
      <c r="D60" s="25" t="s">
        <v>77</v>
      </c>
      <c r="E60" s="25" t="s">
        <v>78</v>
      </c>
      <c r="F60" s="22" t="str">
        <f t="shared" si="26"/>
        <v>fixed</v>
      </c>
      <c r="G60" s="25">
        <f t="shared" si="29"/>
        <v>1920</v>
      </c>
      <c r="H60" s="25">
        <v>640</v>
      </c>
      <c r="I60" s="25">
        <v>3</v>
      </c>
      <c r="J60" s="25" t="s">
        <v>80</v>
      </c>
      <c r="K60" s="25">
        <v>2044</v>
      </c>
      <c r="L60" s="25">
        <v>11.782</v>
      </c>
      <c r="M60" s="25">
        <f>M59</f>
        <v>24.3</v>
      </c>
      <c r="N60" s="25">
        <f>N59</f>
        <v>1.8</v>
      </c>
      <c r="O60" s="25">
        <f>O59</f>
        <v>1.8</v>
      </c>
      <c r="P60" s="22">
        <f t="shared" si="33"/>
        <v>1</v>
      </c>
      <c r="Q60" s="22">
        <f t="shared" si="34"/>
        <v>1</v>
      </c>
      <c r="R60" s="22">
        <f t="shared" si="35"/>
        <v>0.65</v>
      </c>
      <c r="S60" s="22">
        <f t="shared" si="36"/>
        <v>48</v>
      </c>
      <c r="T60" s="22">
        <f t="shared" si="37"/>
        <v>48</v>
      </c>
      <c r="U60" s="25">
        <v>71</v>
      </c>
      <c r="V60" s="25">
        <f>V59</f>
        <v>899.053</v>
      </c>
      <c r="W60" s="25">
        <v>67746.166670000006</v>
      </c>
      <c r="X60" s="23">
        <f t="shared" si="25"/>
        <v>203238.50001000002</v>
      </c>
      <c r="Y60" s="22">
        <f t="shared" si="28"/>
        <v>0</v>
      </c>
      <c r="Z60" s="25" t="str">
        <f t="shared" ref="Z60:AG60" si="41">Z59</f>
        <v>-</v>
      </c>
      <c r="AA60" s="25" t="str">
        <f t="shared" si="41"/>
        <v>-</v>
      </c>
      <c r="AB60" s="25" t="str">
        <f t="shared" si="41"/>
        <v>-</v>
      </c>
      <c r="AC60" s="25" t="str">
        <f t="shared" si="41"/>
        <v>-</v>
      </c>
      <c r="AD60" s="25">
        <f t="shared" si="41"/>
        <v>0</v>
      </c>
      <c r="AE60" s="25">
        <f t="shared" si="41"/>
        <v>0</v>
      </c>
      <c r="AF60" s="25">
        <f t="shared" si="41"/>
        <v>-26.088049999999999</v>
      </c>
      <c r="AG60" s="26">
        <f t="shared" si="41"/>
        <v>28.968879999999999</v>
      </c>
      <c r="AH60" s="11"/>
      <c r="AI60" s="20"/>
      <c r="AJ60" s="20"/>
      <c r="AK60" s="11"/>
      <c r="AL60" s="11"/>
      <c r="AM60" s="11"/>
      <c r="AN60" s="12"/>
      <c r="AO60" s="12"/>
    </row>
    <row r="61" spans="1:41" hidden="1" x14ac:dyDescent="0.25">
      <c r="A61" s="21" t="str">
        <f t="shared" si="30"/>
        <v>2Gt</v>
      </c>
      <c r="B61" s="16" t="s">
        <v>92</v>
      </c>
      <c r="C61" s="16" t="s">
        <v>76</v>
      </c>
      <c r="D61" s="22" t="s">
        <v>77</v>
      </c>
      <c r="E61" s="22" t="s">
        <v>78</v>
      </c>
      <c r="F61" s="22" t="str">
        <f t="shared" si="26"/>
        <v>fixed</v>
      </c>
      <c r="G61" s="22">
        <f t="shared" si="29"/>
        <v>114</v>
      </c>
      <c r="H61" s="22">
        <v>114</v>
      </c>
      <c r="I61" s="22">
        <v>1</v>
      </c>
      <c r="J61" s="22" t="s">
        <v>80</v>
      </c>
      <c r="K61" s="22">
        <v>2022</v>
      </c>
      <c r="L61" s="22">
        <v>15.122999999999999</v>
      </c>
      <c r="M61" s="22">
        <v>34.700000000000003</v>
      </c>
      <c r="N61" s="22">
        <v>0.5</v>
      </c>
      <c r="O61" s="22">
        <v>0.5</v>
      </c>
      <c r="P61" s="22">
        <f t="shared" si="33"/>
        <v>1</v>
      </c>
      <c r="Q61" s="22">
        <f t="shared" si="34"/>
        <v>1</v>
      </c>
      <c r="R61" s="22">
        <f t="shared" si="35"/>
        <v>0.65</v>
      </c>
      <c r="S61" s="22">
        <f t="shared" si="36"/>
        <v>48</v>
      </c>
      <c r="T61" s="22">
        <f t="shared" si="37"/>
        <v>48</v>
      </c>
      <c r="U61" s="22">
        <v>71</v>
      </c>
      <c r="V61">
        <v>896.65599999999995</v>
      </c>
      <c r="W61" s="22">
        <v>7056.8888889999998</v>
      </c>
      <c r="X61" s="23">
        <f t="shared" si="25"/>
        <v>7056.8888889999998</v>
      </c>
      <c r="Y61" s="22">
        <f t="shared" si="28"/>
        <v>0</v>
      </c>
      <c r="Z61" s="22" t="s">
        <v>80</v>
      </c>
      <c r="AA61" s="22" t="s">
        <v>80</v>
      </c>
      <c r="AB61" s="22" t="s">
        <v>80</v>
      </c>
      <c r="AC61" s="22" t="s">
        <v>80</v>
      </c>
      <c r="AD61" s="22"/>
      <c r="AE61" s="22"/>
      <c r="AF61" s="22">
        <v>-26.090779999999999</v>
      </c>
      <c r="AG61" s="24">
        <v>29.474460000000001</v>
      </c>
      <c r="AH61" s="11"/>
      <c r="AI61" s="20"/>
      <c r="AJ61" s="20"/>
      <c r="AK61" s="11"/>
      <c r="AL61" s="11"/>
      <c r="AM61" s="11"/>
      <c r="AN61" s="12"/>
      <c r="AO61" s="12"/>
    </row>
    <row r="62" spans="1:41" hidden="1" x14ac:dyDescent="0.25">
      <c r="A62" s="21" t="str">
        <f t="shared" si="30"/>
        <v>2Gt</v>
      </c>
      <c r="B62" s="16" t="s">
        <v>93</v>
      </c>
      <c r="C62" s="16" t="s">
        <v>76</v>
      </c>
      <c r="D62" s="25" t="s">
        <v>77</v>
      </c>
      <c r="E62" s="25" t="s">
        <v>78</v>
      </c>
      <c r="F62" s="22" t="str">
        <f t="shared" si="26"/>
        <v>fixed</v>
      </c>
      <c r="G62" s="25">
        <f t="shared" si="29"/>
        <v>1425</v>
      </c>
      <c r="H62" s="25">
        <v>475</v>
      </c>
      <c r="I62" s="25">
        <v>3</v>
      </c>
      <c r="J62" s="25" t="s">
        <v>80</v>
      </c>
      <c r="K62" s="25">
        <v>2024</v>
      </c>
      <c r="L62" s="25">
        <v>12.994999999999999</v>
      </c>
      <c r="M62" s="25">
        <v>28.6</v>
      </c>
      <c r="N62" s="25">
        <v>3.6</v>
      </c>
      <c r="O62" s="25">
        <v>3.6</v>
      </c>
      <c r="P62" s="22">
        <f t="shared" si="33"/>
        <v>1</v>
      </c>
      <c r="Q62" s="22">
        <f t="shared" si="34"/>
        <v>1</v>
      </c>
      <c r="R62" s="22">
        <f t="shared" si="35"/>
        <v>0.65</v>
      </c>
      <c r="S62" s="22">
        <f t="shared" si="36"/>
        <v>48</v>
      </c>
      <c r="T62" s="22">
        <f t="shared" si="37"/>
        <v>48</v>
      </c>
      <c r="U62" s="25">
        <v>71</v>
      </c>
      <c r="V62">
        <v>896.65599999999995</v>
      </c>
      <c r="W62" s="25">
        <v>50809.666669999999</v>
      </c>
      <c r="X62" s="23">
        <f t="shared" si="25"/>
        <v>152429.00000999999</v>
      </c>
      <c r="Y62" s="22">
        <f t="shared" si="28"/>
        <v>0</v>
      </c>
      <c r="Z62" s="25" t="s">
        <v>80</v>
      </c>
      <c r="AA62" s="25" t="s">
        <v>80</v>
      </c>
      <c r="AB62" s="25" t="s">
        <v>80</v>
      </c>
      <c r="AC62" s="25" t="s">
        <v>80</v>
      </c>
      <c r="AD62" s="25"/>
      <c r="AE62" s="25"/>
      <c r="AF62" s="25">
        <v>-26.25404</v>
      </c>
      <c r="AG62" s="26">
        <v>29.18008</v>
      </c>
      <c r="AH62" s="11"/>
      <c r="AI62" s="20"/>
      <c r="AJ62" s="20"/>
      <c r="AK62" s="11"/>
      <c r="AL62" s="11"/>
      <c r="AM62" s="11"/>
      <c r="AN62" s="12"/>
      <c r="AO62" s="12"/>
    </row>
    <row r="63" spans="1:41" hidden="1" x14ac:dyDescent="0.25">
      <c r="A63" s="21" t="str">
        <f t="shared" si="30"/>
        <v>2Gt</v>
      </c>
      <c r="B63" s="16" t="s">
        <v>94</v>
      </c>
      <c r="C63" s="16" t="s">
        <v>76</v>
      </c>
      <c r="D63" s="25" t="s">
        <v>77</v>
      </c>
      <c r="E63" s="25" t="s">
        <v>78</v>
      </c>
      <c r="F63" s="22" t="str">
        <f t="shared" si="26"/>
        <v>fixed</v>
      </c>
      <c r="G63" s="25">
        <f t="shared" si="29"/>
        <v>1425</v>
      </c>
      <c r="H63" s="25">
        <v>475</v>
      </c>
      <c r="I63" s="25">
        <v>3</v>
      </c>
      <c r="J63" s="25" t="s">
        <v>80</v>
      </c>
      <c r="K63" s="25">
        <v>2028</v>
      </c>
      <c r="L63" s="25">
        <v>12.994999999999999</v>
      </c>
      <c r="M63" s="25">
        <f>M62</f>
        <v>28.6</v>
      </c>
      <c r="N63" s="25">
        <f>N62</f>
        <v>3.6</v>
      </c>
      <c r="O63" s="25">
        <f>O62</f>
        <v>3.6</v>
      </c>
      <c r="P63" s="22">
        <f t="shared" si="33"/>
        <v>1</v>
      </c>
      <c r="Q63" s="22">
        <f t="shared" si="34"/>
        <v>1</v>
      </c>
      <c r="R63" s="22">
        <f t="shared" si="35"/>
        <v>0.65</v>
      </c>
      <c r="S63" s="22">
        <f t="shared" si="36"/>
        <v>48</v>
      </c>
      <c r="T63" s="22">
        <f t="shared" si="37"/>
        <v>48</v>
      </c>
      <c r="U63" s="25">
        <v>71</v>
      </c>
      <c r="V63" s="25">
        <f>V62</f>
        <v>896.65599999999995</v>
      </c>
      <c r="W63" s="25">
        <v>50809.666669999999</v>
      </c>
      <c r="X63" s="23">
        <f t="shared" si="25"/>
        <v>152429.00000999999</v>
      </c>
      <c r="Y63" s="22">
        <f t="shared" si="28"/>
        <v>0</v>
      </c>
      <c r="Z63" s="25" t="str">
        <f t="shared" ref="Z63:AG63" si="42">Z62</f>
        <v>-</v>
      </c>
      <c r="AA63" s="25" t="str">
        <f t="shared" si="42"/>
        <v>-</v>
      </c>
      <c r="AB63" s="25" t="str">
        <f t="shared" si="42"/>
        <v>-</v>
      </c>
      <c r="AC63" s="25" t="str">
        <f t="shared" si="42"/>
        <v>-</v>
      </c>
      <c r="AD63" s="25">
        <f t="shared" si="42"/>
        <v>0</v>
      </c>
      <c r="AE63" s="25">
        <f t="shared" si="42"/>
        <v>0</v>
      </c>
      <c r="AF63" s="25">
        <f t="shared" si="42"/>
        <v>-26.25404</v>
      </c>
      <c r="AG63" s="26">
        <f t="shared" si="42"/>
        <v>29.18008</v>
      </c>
      <c r="AH63" s="11"/>
      <c r="AI63" s="20"/>
      <c r="AJ63" s="20"/>
      <c r="AK63" s="11"/>
      <c r="AL63" s="11"/>
      <c r="AM63" s="11"/>
      <c r="AN63" s="12"/>
      <c r="AO63" s="12"/>
    </row>
    <row r="64" spans="1:41" hidden="1" x14ac:dyDescent="0.25">
      <c r="A64" s="21" t="str">
        <f t="shared" si="30"/>
        <v>2Gt</v>
      </c>
      <c r="B64" s="16" t="s">
        <v>95</v>
      </c>
      <c r="C64" s="16" t="s">
        <v>76</v>
      </c>
      <c r="D64" s="22" t="s">
        <v>77</v>
      </c>
      <c r="E64" s="22" t="s">
        <v>78</v>
      </c>
      <c r="F64" s="22" t="str">
        <f t="shared" si="26"/>
        <v>fixed</v>
      </c>
      <c r="G64" s="22">
        <f t="shared" si="29"/>
        <v>2400</v>
      </c>
      <c r="H64" s="22">
        <v>600</v>
      </c>
      <c r="I64" s="22">
        <v>4</v>
      </c>
      <c r="J64" s="22" t="s">
        <v>80</v>
      </c>
      <c r="K64" s="22" t="s">
        <v>96</v>
      </c>
      <c r="L64" s="22">
        <v>10.305</v>
      </c>
      <c r="M64" s="22">
        <v>31.6</v>
      </c>
      <c r="N64" s="22">
        <v>7.2</v>
      </c>
      <c r="O64" s="22">
        <v>7.2</v>
      </c>
      <c r="P64" s="22">
        <f t="shared" si="33"/>
        <v>1</v>
      </c>
      <c r="Q64" s="22">
        <f t="shared" si="34"/>
        <v>1</v>
      </c>
      <c r="R64" s="22">
        <f t="shared" si="35"/>
        <v>0.65</v>
      </c>
      <c r="S64" s="22">
        <f t="shared" si="36"/>
        <v>48</v>
      </c>
      <c r="T64" s="22">
        <f t="shared" si="37"/>
        <v>48</v>
      </c>
      <c r="U64" s="22">
        <v>98</v>
      </c>
      <c r="V64">
        <v>936.50199999999995</v>
      </c>
      <c r="W64" s="22">
        <v>69949.333329999994</v>
      </c>
      <c r="X64" s="23">
        <f t="shared" si="25"/>
        <v>279797.33331999998</v>
      </c>
      <c r="Y64" s="22">
        <f t="shared" si="28"/>
        <v>0</v>
      </c>
      <c r="Z64" s="22" t="s">
        <v>80</v>
      </c>
      <c r="AA64" s="22" t="s">
        <v>80</v>
      </c>
      <c r="AB64" s="22" t="s">
        <v>80</v>
      </c>
      <c r="AC64" s="22" t="s">
        <v>80</v>
      </c>
      <c r="AD64" s="22"/>
      <c r="AE64" s="22"/>
      <c r="AF64" s="22">
        <v>-25.5459</v>
      </c>
      <c r="AG64" s="24">
        <v>28.5502</v>
      </c>
      <c r="AH64" s="11"/>
      <c r="AI64" s="20"/>
      <c r="AJ64" s="20"/>
      <c r="AK64" s="11"/>
      <c r="AL64" s="11"/>
      <c r="AM64" s="11"/>
      <c r="AN64" s="12"/>
      <c r="AO64" s="12"/>
    </row>
    <row r="65" spans="1:41" hidden="1" x14ac:dyDescent="0.25">
      <c r="A65" s="21" t="str">
        <f t="shared" si="30"/>
        <v>2Gt</v>
      </c>
      <c r="B65" s="16" t="s">
        <v>97</v>
      </c>
      <c r="C65" s="16" t="s">
        <v>76</v>
      </c>
      <c r="D65" s="27" t="s">
        <v>77</v>
      </c>
      <c r="E65" s="27" t="s">
        <v>78</v>
      </c>
      <c r="F65" s="22" t="str">
        <f t="shared" si="26"/>
        <v>fixed</v>
      </c>
      <c r="G65" s="27">
        <f t="shared" si="29"/>
        <v>600</v>
      </c>
      <c r="H65" s="27">
        <v>600</v>
      </c>
      <c r="I65" s="27">
        <v>1</v>
      </c>
      <c r="J65" s="27">
        <v>2023</v>
      </c>
      <c r="K65" s="27" t="s">
        <v>96</v>
      </c>
      <c r="L65" s="27">
        <v>10.305</v>
      </c>
      <c r="M65" s="27">
        <f t="shared" ref="M65:O66" si="43">M64</f>
        <v>31.6</v>
      </c>
      <c r="N65" s="27">
        <f t="shared" si="43"/>
        <v>7.2</v>
      </c>
      <c r="O65" s="27">
        <f t="shared" si="43"/>
        <v>7.2</v>
      </c>
      <c r="P65" s="22">
        <f t="shared" si="33"/>
        <v>1</v>
      </c>
      <c r="Q65" s="22">
        <f t="shared" si="34"/>
        <v>1</v>
      </c>
      <c r="R65" s="22">
        <f t="shared" si="35"/>
        <v>0.65</v>
      </c>
      <c r="S65" s="22">
        <f t="shared" si="36"/>
        <v>48</v>
      </c>
      <c r="T65" s="22">
        <f t="shared" si="37"/>
        <v>48</v>
      </c>
      <c r="U65" s="27">
        <v>98</v>
      </c>
      <c r="V65" s="27">
        <f>V64</f>
        <v>936.50199999999995</v>
      </c>
      <c r="W65" s="27">
        <v>69949.333329999994</v>
      </c>
      <c r="X65" s="23">
        <f t="shared" si="25"/>
        <v>69949.333329999994</v>
      </c>
      <c r="Y65" s="22">
        <f t="shared" si="28"/>
        <v>0</v>
      </c>
      <c r="Z65" s="27" t="str">
        <f t="shared" ref="Z65:AG66" si="44">Z64</f>
        <v>-</v>
      </c>
      <c r="AA65" s="27" t="str">
        <f t="shared" si="44"/>
        <v>-</v>
      </c>
      <c r="AB65" s="27" t="str">
        <f t="shared" si="44"/>
        <v>-</v>
      </c>
      <c r="AC65" s="27" t="str">
        <f t="shared" si="44"/>
        <v>-</v>
      </c>
      <c r="AD65" s="27">
        <f t="shared" si="44"/>
        <v>0</v>
      </c>
      <c r="AE65" s="27">
        <f t="shared" si="44"/>
        <v>0</v>
      </c>
      <c r="AF65" s="27">
        <f t="shared" si="44"/>
        <v>-25.5459</v>
      </c>
      <c r="AG65" s="28">
        <f t="shared" si="44"/>
        <v>28.5502</v>
      </c>
      <c r="AH65" s="11"/>
      <c r="AI65" s="20"/>
      <c r="AJ65" s="20"/>
      <c r="AK65" s="11"/>
      <c r="AL65" s="11"/>
      <c r="AM65" s="11"/>
      <c r="AN65" s="12"/>
      <c r="AO65" s="12"/>
    </row>
    <row r="66" spans="1:41" hidden="1" x14ac:dyDescent="0.25">
      <c r="A66" s="21" t="str">
        <f t="shared" si="30"/>
        <v>2Gt</v>
      </c>
      <c r="B66" s="16" t="s">
        <v>98</v>
      </c>
      <c r="C66" s="16" t="s">
        <v>76</v>
      </c>
      <c r="D66" s="27" t="s">
        <v>77</v>
      </c>
      <c r="E66" s="27" t="s">
        <v>78</v>
      </c>
      <c r="F66" s="22" t="str">
        <f t="shared" si="26"/>
        <v>fixed</v>
      </c>
      <c r="G66" s="27">
        <f t="shared" si="29"/>
        <v>600</v>
      </c>
      <c r="H66" s="27">
        <v>600</v>
      </c>
      <c r="I66" s="27">
        <v>1</v>
      </c>
      <c r="J66" s="27">
        <v>2024</v>
      </c>
      <c r="K66" s="27" t="s">
        <v>96</v>
      </c>
      <c r="L66" s="27">
        <v>10.305</v>
      </c>
      <c r="M66" s="27">
        <f t="shared" si="43"/>
        <v>31.6</v>
      </c>
      <c r="N66" s="27">
        <f t="shared" si="43"/>
        <v>7.2</v>
      </c>
      <c r="O66" s="27">
        <f t="shared" si="43"/>
        <v>7.2</v>
      </c>
      <c r="P66" s="22">
        <f t="shared" si="33"/>
        <v>1</v>
      </c>
      <c r="Q66" s="22">
        <f t="shared" si="34"/>
        <v>1</v>
      </c>
      <c r="R66" s="22">
        <f t="shared" si="35"/>
        <v>0.65</v>
      </c>
      <c r="S66" s="22">
        <f t="shared" si="36"/>
        <v>48</v>
      </c>
      <c r="T66" s="22">
        <f t="shared" si="37"/>
        <v>48</v>
      </c>
      <c r="U66" s="27">
        <v>98</v>
      </c>
      <c r="V66" s="27">
        <f>V65</f>
        <v>936.50199999999995</v>
      </c>
      <c r="W66" s="27">
        <v>69949.333329999994</v>
      </c>
      <c r="X66" s="23">
        <f t="shared" ref="X66:X97" si="45">I66*W66</f>
        <v>69949.333329999994</v>
      </c>
      <c r="Y66" s="22">
        <f t="shared" si="28"/>
        <v>0</v>
      </c>
      <c r="Z66" s="27" t="str">
        <f t="shared" si="44"/>
        <v>-</v>
      </c>
      <c r="AA66" s="27" t="str">
        <f t="shared" si="44"/>
        <v>-</v>
      </c>
      <c r="AB66" s="27" t="str">
        <f t="shared" si="44"/>
        <v>-</v>
      </c>
      <c r="AC66" s="27" t="str">
        <f t="shared" si="44"/>
        <v>-</v>
      </c>
      <c r="AD66" s="27">
        <f t="shared" si="44"/>
        <v>0</v>
      </c>
      <c r="AE66" s="27">
        <f t="shared" si="44"/>
        <v>0</v>
      </c>
      <c r="AF66" s="27">
        <f t="shared" si="44"/>
        <v>-25.5459</v>
      </c>
      <c r="AG66" s="28">
        <f t="shared" si="44"/>
        <v>28.5502</v>
      </c>
      <c r="AH66" s="11"/>
      <c r="AI66" s="20"/>
      <c r="AJ66" s="20"/>
      <c r="AK66" s="11"/>
      <c r="AL66" s="11"/>
      <c r="AM66" s="11"/>
      <c r="AN66" s="12"/>
      <c r="AO66" s="12"/>
    </row>
    <row r="67" spans="1:41" hidden="1" x14ac:dyDescent="0.25">
      <c r="A67" s="21" t="str">
        <f t="shared" si="30"/>
        <v>2Gt</v>
      </c>
      <c r="B67" s="16" t="s">
        <v>99</v>
      </c>
      <c r="C67" s="16" t="s">
        <v>76</v>
      </c>
      <c r="D67" s="25" t="s">
        <v>77</v>
      </c>
      <c r="E67" s="25" t="s">
        <v>78</v>
      </c>
      <c r="F67" s="22" t="str">
        <f t="shared" ref="F67:F98" si="46">F66</f>
        <v>fixed</v>
      </c>
      <c r="G67" s="25">
        <f t="shared" si="29"/>
        <v>1779</v>
      </c>
      <c r="H67" s="25">
        <v>593</v>
      </c>
      <c r="I67" s="25">
        <v>3</v>
      </c>
      <c r="J67" s="25" t="s">
        <v>80</v>
      </c>
      <c r="K67" s="25">
        <v>2039</v>
      </c>
      <c r="L67" s="25">
        <v>11.003</v>
      </c>
      <c r="M67" s="25">
        <v>14.4</v>
      </c>
      <c r="N67" s="25">
        <v>5.9</v>
      </c>
      <c r="O67" s="25">
        <v>5.9</v>
      </c>
      <c r="P67" s="22">
        <f t="shared" si="33"/>
        <v>1</v>
      </c>
      <c r="Q67" s="22">
        <f t="shared" si="34"/>
        <v>1</v>
      </c>
      <c r="R67" s="22">
        <f t="shared" si="35"/>
        <v>0.65</v>
      </c>
      <c r="S67" s="22">
        <f t="shared" si="36"/>
        <v>48</v>
      </c>
      <c r="T67" s="22">
        <f t="shared" si="37"/>
        <v>48</v>
      </c>
      <c r="U67" s="25">
        <v>71</v>
      </c>
      <c r="V67">
        <v>896.65599999999995</v>
      </c>
      <c r="W67" s="25">
        <v>62453.666669999999</v>
      </c>
      <c r="X67" s="23">
        <f t="shared" si="45"/>
        <v>187361.00000999999</v>
      </c>
      <c r="Y67" s="22">
        <f t="shared" si="28"/>
        <v>0</v>
      </c>
      <c r="Z67" s="25" t="s">
        <v>80</v>
      </c>
      <c r="AA67" s="25" t="s">
        <v>80</v>
      </c>
      <c r="AB67" s="25" t="s">
        <v>80</v>
      </c>
      <c r="AC67" s="25" t="s">
        <v>80</v>
      </c>
      <c r="AD67" s="25"/>
      <c r="AE67" s="25"/>
      <c r="AF67" s="25">
        <v>-26.740269999999999</v>
      </c>
      <c r="AG67" s="26">
        <v>27.975000000000001</v>
      </c>
      <c r="AH67" s="11"/>
      <c r="AI67" s="20"/>
      <c r="AJ67" s="20"/>
      <c r="AK67" s="11"/>
      <c r="AL67" s="11"/>
      <c r="AM67" s="11"/>
      <c r="AN67" s="12"/>
      <c r="AO67" s="12"/>
    </row>
    <row r="68" spans="1:41" hidden="1" x14ac:dyDescent="0.25">
      <c r="A68" s="21" t="str">
        <f t="shared" si="30"/>
        <v>2Gt</v>
      </c>
      <c r="B68" s="16" t="s">
        <v>100</v>
      </c>
      <c r="C68" s="16" t="s">
        <v>76</v>
      </c>
      <c r="D68" s="25" t="s">
        <v>77</v>
      </c>
      <c r="E68" s="25" t="s">
        <v>78</v>
      </c>
      <c r="F68" s="22" t="str">
        <f t="shared" si="46"/>
        <v>fixed</v>
      </c>
      <c r="G68" s="25">
        <f t="shared" si="29"/>
        <v>1779</v>
      </c>
      <c r="H68" s="25">
        <v>593</v>
      </c>
      <c r="I68" s="25">
        <v>3</v>
      </c>
      <c r="J68" s="25" t="s">
        <v>80</v>
      </c>
      <c r="K68" s="25">
        <v>2042</v>
      </c>
      <c r="L68" s="25">
        <v>11.003</v>
      </c>
      <c r="M68" s="25">
        <f>M67</f>
        <v>14.4</v>
      </c>
      <c r="N68" s="25">
        <f>N67</f>
        <v>5.9</v>
      </c>
      <c r="O68" s="25">
        <f>O67</f>
        <v>5.9</v>
      </c>
      <c r="P68" s="22">
        <f t="shared" si="33"/>
        <v>1</v>
      </c>
      <c r="Q68" s="22">
        <f t="shared" si="34"/>
        <v>1</v>
      </c>
      <c r="R68" s="22">
        <f t="shared" si="35"/>
        <v>0.65</v>
      </c>
      <c r="S68" s="22">
        <f t="shared" si="36"/>
        <v>48</v>
      </c>
      <c r="T68" s="22">
        <f t="shared" si="37"/>
        <v>48</v>
      </c>
      <c r="U68" s="25">
        <v>71</v>
      </c>
      <c r="V68" s="25">
        <f>V67</f>
        <v>896.65599999999995</v>
      </c>
      <c r="W68" s="25">
        <v>62453.666669999999</v>
      </c>
      <c r="X68" s="23">
        <f t="shared" si="45"/>
        <v>187361.00000999999</v>
      </c>
      <c r="Y68" s="22">
        <f t="shared" ref="Y68:Y99" si="47">Y67</f>
        <v>0</v>
      </c>
      <c r="Z68" s="25" t="str">
        <f t="shared" ref="Z68:AG68" si="48">Z67</f>
        <v>-</v>
      </c>
      <c r="AA68" s="25" t="str">
        <f t="shared" si="48"/>
        <v>-</v>
      </c>
      <c r="AB68" s="25" t="str">
        <f t="shared" si="48"/>
        <v>-</v>
      </c>
      <c r="AC68" s="25" t="str">
        <f t="shared" si="48"/>
        <v>-</v>
      </c>
      <c r="AD68" s="25">
        <f t="shared" si="48"/>
        <v>0</v>
      </c>
      <c r="AE68" s="25">
        <f t="shared" si="48"/>
        <v>0</v>
      </c>
      <c r="AF68" s="25">
        <f t="shared" si="48"/>
        <v>-26.740269999999999</v>
      </c>
      <c r="AG68" s="26">
        <f t="shared" si="48"/>
        <v>27.975000000000001</v>
      </c>
      <c r="AH68" s="11"/>
      <c r="AI68" s="20"/>
      <c r="AJ68" s="20"/>
      <c r="AK68" s="11"/>
      <c r="AL68" s="11"/>
      <c r="AM68" s="11"/>
      <c r="AN68" s="12"/>
      <c r="AO68" s="12"/>
    </row>
    <row r="69" spans="1:41" hidden="1" x14ac:dyDescent="0.25">
      <c r="A69" s="21" t="str">
        <f t="shared" si="30"/>
        <v>2Gt</v>
      </c>
      <c r="B69" s="16" t="s">
        <v>101</v>
      </c>
      <c r="C69" s="16" t="s">
        <v>76</v>
      </c>
      <c r="D69" s="27" t="s">
        <v>77</v>
      </c>
      <c r="E69" s="27" t="s">
        <v>78</v>
      </c>
      <c r="F69" s="22" t="str">
        <f t="shared" si="46"/>
        <v>fixed</v>
      </c>
      <c r="G69" s="27">
        <f t="shared" si="29"/>
        <v>1833</v>
      </c>
      <c r="H69" s="27">
        <v>611</v>
      </c>
      <c r="I69" s="27">
        <v>3</v>
      </c>
      <c r="J69" s="27" t="s">
        <v>80</v>
      </c>
      <c r="K69" s="27">
        <v>2031</v>
      </c>
      <c r="L69" s="27">
        <v>11.782</v>
      </c>
      <c r="M69" s="27">
        <v>32.1</v>
      </c>
      <c r="N69" s="27">
        <v>1.7</v>
      </c>
      <c r="O69" s="27">
        <v>1.7</v>
      </c>
      <c r="P69" s="22">
        <f t="shared" si="33"/>
        <v>1</v>
      </c>
      <c r="Q69" s="22">
        <f t="shared" si="34"/>
        <v>1</v>
      </c>
      <c r="R69" s="22">
        <f t="shared" si="35"/>
        <v>0.65</v>
      </c>
      <c r="S69" s="22">
        <f t="shared" si="36"/>
        <v>48</v>
      </c>
      <c r="T69" s="22">
        <f t="shared" si="37"/>
        <v>48</v>
      </c>
      <c r="U69" s="27">
        <v>71</v>
      </c>
      <c r="V69">
        <v>896.65599999999995</v>
      </c>
      <c r="W69" s="27">
        <v>129141.3333</v>
      </c>
      <c r="X69" s="23">
        <f t="shared" si="45"/>
        <v>387423.9999</v>
      </c>
      <c r="Y69" s="22">
        <f t="shared" si="47"/>
        <v>0</v>
      </c>
      <c r="Z69" s="27" t="s">
        <v>80</v>
      </c>
      <c r="AA69" s="27" t="s">
        <v>80</v>
      </c>
      <c r="AB69" s="27" t="s">
        <v>80</v>
      </c>
      <c r="AC69" s="27" t="s">
        <v>80</v>
      </c>
      <c r="AD69" s="27"/>
      <c r="AE69" s="27"/>
      <c r="AF69" s="27">
        <v>-27.095549999999999</v>
      </c>
      <c r="AG69" s="28">
        <v>29.77055</v>
      </c>
      <c r="AH69" s="11"/>
      <c r="AI69" s="20"/>
      <c r="AJ69" s="20"/>
      <c r="AK69" s="11"/>
      <c r="AL69" s="11"/>
      <c r="AM69" s="11"/>
      <c r="AN69" s="12"/>
      <c r="AO69" s="12"/>
    </row>
    <row r="70" spans="1:41" hidden="1" x14ac:dyDescent="0.25">
      <c r="A70" s="21" t="str">
        <f t="shared" si="30"/>
        <v>2Gt</v>
      </c>
      <c r="B70" s="16" t="s">
        <v>102</v>
      </c>
      <c r="C70" s="16" t="s">
        <v>76</v>
      </c>
      <c r="D70" s="27" t="s">
        <v>77</v>
      </c>
      <c r="E70" s="27" t="s">
        <v>78</v>
      </c>
      <c r="F70" s="22" t="str">
        <f t="shared" si="46"/>
        <v>fixed</v>
      </c>
      <c r="G70" s="27">
        <f t="shared" si="29"/>
        <v>2010</v>
      </c>
      <c r="H70" s="27">
        <v>670</v>
      </c>
      <c r="I70" s="27">
        <v>3</v>
      </c>
      <c r="J70" s="27" t="s">
        <v>80</v>
      </c>
      <c r="K70" s="27">
        <v>2050</v>
      </c>
      <c r="L70" s="27">
        <v>11.032</v>
      </c>
      <c r="M70" s="27">
        <v>32.1</v>
      </c>
      <c r="N70" s="27">
        <v>1.9</v>
      </c>
      <c r="O70" s="27">
        <v>1.9</v>
      </c>
      <c r="P70" s="22">
        <f t="shared" si="33"/>
        <v>1</v>
      </c>
      <c r="Q70" s="22">
        <f t="shared" si="34"/>
        <v>1</v>
      </c>
      <c r="R70" s="22">
        <f t="shared" si="35"/>
        <v>0.65</v>
      </c>
      <c r="S70" s="22">
        <f t="shared" si="36"/>
        <v>48</v>
      </c>
      <c r="T70" s="22">
        <f t="shared" si="37"/>
        <v>48</v>
      </c>
      <c r="U70" s="27">
        <v>71</v>
      </c>
      <c r="V70">
        <v>896.65599999999995</v>
      </c>
      <c r="W70" s="27">
        <v>141843.6667</v>
      </c>
      <c r="X70" s="23">
        <f t="shared" si="45"/>
        <v>425531.0001</v>
      </c>
      <c r="Y70" s="22">
        <f t="shared" si="47"/>
        <v>0</v>
      </c>
      <c r="Z70" s="27" t="s">
        <v>80</v>
      </c>
      <c r="AA70" s="27" t="s">
        <v>80</v>
      </c>
      <c r="AB70" s="27" t="s">
        <v>80</v>
      </c>
      <c r="AC70" s="27" t="s">
        <v>80</v>
      </c>
      <c r="AD70" s="27"/>
      <c r="AE70" s="27"/>
      <c r="AF70" s="27">
        <v>-27.095549999999999</v>
      </c>
      <c r="AG70" s="28">
        <v>29.77055</v>
      </c>
      <c r="AH70" s="11"/>
      <c r="AI70" s="20"/>
      <c r="AJ70" s="20"/>
      <c r="AK70" s="11"/>
      <c r="AL70" s="11"/>
      <c r="AM70" s="11"/>
      <c r="AN70" s="12"/>
      <c r="AO70" s="12"/>
    </row>
    <row r="71" spans="1:41" hidden="1" x14ac:dyDescent="0.25">
      <c r="A71" s="21" t="str">
        <f t="shared" si="30"/>
        <v>2Gt</v>
      </c>
      <c r="B71" s="16" t="s">
        <v>103</v>
      </c>
      <c r="C71" s="16" t="s">
        <v>76</v>
      </c>
      <c r="D71" s="25" t="s">
        <v>77</v>
      </c>
      <c r="E71" s="25" t="s">
        <v>78</v>
      </c>
      <c r="F71" s="22" t="str">
        <f t="shared" si="46"/>
        <v>fixed</v>
      </c>
      <c r="G71" s="25">
        <f t="shared" si="29"/>
        <v>1845</v>
      </c>
      <c r="H71" s="25">
        <v>615</v>
      </c>
      <c r="I71" s="25">
        <v>3</v>
      </c>
      <c r="J71" s="25" t="s">
        <v>80</v>
      </c>
      <c r="K71" s="25">
        <v>2040</v>
      </c>
      <c r="L71" s="25">
        <v>11.682</v>
      </c>
      <c r="M71" s="25">
        <v>17.5</v>
      </c>
      <c r="N71" s="25">
        <v>3</v>
      </c>
      <c r="O71" s="25">
        <v>3</v>
      </c>
      <c r="P71" s="22">
        <f t="shared" si="33"/>
        <v>1</v>
      </c>
      <c r="Q71" s="22">
        <f t="shared" si="34"/>
        <v>1</v>
      </c>
      <c r="R71" s="22">
        <f t="shared" si="35"/>
        <v>0.65</v>
      </c>
      <c r="S71" s="22">
        <f t="shared" si="36"/>
        <v>48</v>
      </c>
      <c r="T71" s="22">
        <f t="shared" si="37"/>
        <v>48</v>
      </c>
      <c r="U71" s="25">
        <v>71</v>
      </c>
      <c r="V71">
        <v>899.07399999999996</v>
      </c>
      <c r="W71" s="25">
        <v>65629.166670000006</v>
      </c>
      <c r="X71" s="23">
        <f t="shared" si="45"/>
        <v>196887.50001000002</v>
      </c>
      <c r="Y71" s="22">
        <f t="shared" si="47"/>
        <v>0</v>
      </c>
      <c r="Z71" s="25" t="s">
        <v>80</v>
      </c>
      <c r="AA71" s="25" t="s">
        <v>80</v>
      </c>
      <c r="AB71" s="25" t="s">
        <v>80</v>
      </c>
      <c r="AC71" s="25" t="s">
        <v>80</v>
      </c>
      <c r="AD71" s="25"/>
      <c r="AE71" s="25"/>
      <c r="AF71" s="25">
        <v>-23.667770000000001</v>
      </c>
      <c r="AG71" s="26">
        <v>27.612770000000001</v>
      </c>
      <c r="AH71" s="11"/>
      <c r="AI71" s="20"/>
      <c r="AJ71" s="20"/>
      <c r="AK71" s="11"/>
      <c r="AL71" s="11"/>
      <c r="AM71" s="11"/>
      <c r="AN71" s="12"/>
      <c r="AO71" s="12"/>
    </row>
    <row r="72" spans="1:41" hidden="1" x14ac:dyDescent="0.25">
      <c r="A72" s="21" t="str">
        <f t="shared" si="30"/>
        <v>2Gt</v>
      </c>
      <c r="B72" s="16" t="s">
        <v>104</v>
      </c>
      <c r="C72" s="16" t="s">
        <v>76</v>
      </c>
      <c r="D72" s="25" t="s">
        <v>77</v>
      </c>
      <c r="E72" s="25" t="s">
        <v>78</v>
      </c>
      <c r="F72" s="22" t="str">
        <f t="shared" si="46"/>
        <v>fixed</v>
      </c>
      <c r="G72" s="25">
        <f t="shared" si="29"/>
        <v>1845</v>
      </c>
      <c r="H72" s="25">
        <v>615</v>
      </c>
      <c r="I72" s="25">
        <v>3</v>
      </c>
      <c r="J72" s="25" t="s">
        <v>80</v>
      </c>
      <c r="K72" s="25">
        <v>2043</v>
      </c>
      <c r="L72" s="25">
        <v>11.682</v>
      </c>
      <c r="M72" s="25">
        <f>M71</f>
        <v>17.5</v>
      </c>
      <c r="N72" s="25">
        <f>N71</f>
        <v>3</v>
      </c>
      <c r="O72" s="25">
        <f>O71</f>
        <v>3</v>
      </c>
      <c r="P72" s="22">
        <f t="shared" si="33"/>
        <v>1</v>
      </c>
      <c r="Q72" s="22">
        <f t="shared" si="34"/>
        <v>1</v>
      </c>
      <c r="R72" s="22">
        <f t="shared" si="35"/>
        <v>0.65</v>
      </c>
      <c r="S72" s="22">
        <f t="shared" si="36"/>
        <v>48</v>
      </c>
      <c r="T72" s="22">
        <f t="shared" si="37"/>
        <v>48</v>
      </c>
      <c r="U72" s="25">
        <v>71</v>
      </c>
      <c r="V72" s="25">
        <f>V71</f>
        <v>899.07399999999996</v>
      </c>
      <c r="W72" s="25">
        <v>65629.166670000006</v>
      </c>
      <c r="X72" s="23">
        <f t="shared" si="45"/>
        <v>196887.50001000002</v>
      </c>
      <c r="Y72" s="22">
        <f t="shared" si="47"/>
        <v>0</v>
      </c>
      <c r="Z72" s="25" t="str">
        <f t="shared" ref="Z72:AG72" si="49">Z71</f>
        <v>-</v>
      </c>
      <c r="AA72" s="25" t="str">
        <f t="shared" si="49"/>
        <v>-</v>
      </c>
      <c r="AB72" s="25" t="str">
        <f t="shared" si="49"/>
        <v>-</v>
      </c>
      <c r="AC72" s="25" t="str">
        <f t="shared" si="49"/>
        <v>-</v>
      </c>
      <c r="AD72" s="25">
        <f t="shared" si="49"/>
        <v>0</v>
      </c>
      <c r="AE72" s="25">
        <f t="shared" si="49"/>
        <v>0</v>
      </c>
      <c r="AF72" s="25">
        <f t="shared" si="49"/>
        <v>-23.667770000000001</v>
      </c>
      <c r="AG72" s="26">
        <f t="shared" si="49"/>
        <v>27.612770000000001</v>
      </c>
      <c r="AH72" s="11"/>
      <c r="AI72" s="20"/>
      <c r="AJ72" s="20"/>
      <c r="AK72" s="11"/>
      <c r="AL72" s="11"/>
      <c r="AM72" s="11"/>
      <c r="AN72" s="12"/>
      <c r="AO72" s="12"/>
    </row>
    <row r="73" spans="1:41" hidden="1" x14ac:dyDescent="0.25">
      <c r="A73" s="21" t="str">
        <f t="shared" si="30"/>
        <v>2Gt</v>
      </c>
      <c r="B73" s="16" t="s">
        <v>105</v>
      </c>
      <c r="C73" s="16" t="s">
        <v>76</v>
      </c>
      <c r="D73" s="27" t="s">
        <v>77</v>
      </c>
      <c r="E73" s="27" t="s">
        <v>78</v>
      </c>
      <c r="F73" s="22" t="str">
        <f t="shared" si="46"/>
        <v>fixed</v>
      </c>
      <c r="G73" s="27">
        <f t="shared" si="29"/>
        <v>1725</v>
      </c>
      <c r="H73" s="27">
        <v>575</v>
      </c>
      <c r="I73" s="27">
        <v>3</v>
      </c>
      <c r="J73" s="27" t="s">
        <v>80</v>
      </c>
      <c r="K73" s="27">
        <v>2032</v>
      </c>
      <c r="L73" s="27">
        <v>12.066000000000001</v>
      </c>
      <c r="M73" s="27">
        <v>30.2</v>
      </c>
      <c r="N73" s="27">
        <v>2.4</v>
      </c>
      <c r="O73" s="27">
        <v>2.4</v>
      </c>
      <c r="P73" s="22">
        <f t="shared" si="33"/>
        <v>1</v>
      </c>
      <c r="Q73" s="22">
        <f t="shared" si="34"/>
        <v>1</v>
      </c>
      <c r="R73" s="22">
        <f t="shared" si="35"/>
        <v>0.65</v>
      </c>
      <c r="S73" s="22">
        <f t="shared" si="36"/>
        <v>48</v>
      </c>
      <c r="T73" s="22">
        <f t="shared" si="37"/>
        <v>48</v>
      </c>
      <c r="U73" s="27">
        <v>71</v>
      </c>
      <c r="V73">
        <v>896.65599999999995</v>
      </c>
      <c r="W73" s="27">
        <v>61395</v>
      </c>
      <c r="X73" s="23">
        <f t="shared" si="45"/>
        <v>184185</v>
      </c>
      <c r="Y73" s="22">
        <f t="shared" si="47"/>
        <v>0</v>
      </c>
      <c r="Z73" s="27" t="s">
        <v>80</v>
      </c>
      <c r="AA73" s="27" t="s">
        <v>80</v>
      </c>
      <c r="AB73" s="27" t="s">
        <v>80</v>
      </c>
      <c r="AC73" s="27" t="s">
        <v>80</v>
      </c>
      <c r="AD73" s="27"/>
      <c r="AE73" s="27"/>
      <c r="AF73" s="27">
        <v>-26.280360000000002</v>
      </c>
      <c r="AG73" s="28">
        <v>29.142289999999999</v>
      </c>
      <c r="AH73" s="11"/>
      <c r="AI73" s="20"/>
      <c r="AJ73" s="20"/>
      <c r="AK73" s="11"/>
      <c r="AL73" s="11"/>
      <c r="AM73" s="11"/>
      <c r="AN73" s="12"/>
      <c r="AO73" s="12"/>
    </row>
    <row r="74" spans="1:41" hidden="1" x14ac:dyDescent="0.25">
      <c r="A74" s="21" t="str">
        <f t="shared" si="30"/>
        <v>2Gt</v>
      </c>
      <c r="B74" s="16" t="s">
        <v>106</v>
      </c>
      <c r="C74" s="16" t="s">
        <v>76</v>
      </c>
      <c r="D74" s="27" t="s">
        <v>77</v>
      </c>
      <c r="E74" s="27" t="s">
        <v>78</v>
      </c>
      <c r="F74" s="22" t="str">
        <f t="shared" si="46"/>
        <v>fixed</v>
      </c>
      <c r="G74" s="27">
        <f t="shared" si="29"/>
        <v>1725</v>
      </c>
      <c r="H74" s="27">
        <v>575</v>
      </c>
      <c r="I74" s="27">
        <v>3</v>
      </c>
      <c r="J74" s="27" t="s">
        <v>80</v>
      </c>
      <c r="K74" s="27">
        <v>2034</v>
      </c>
      <c r="L74" s="27">
        <v>12.066000000000001</v>
      </c>
      <c r="M74" s="27">
        <f>M73</f>
        <v>30.2</v>
      </c>
      <c r="N74" s="27">
        <f>N73</f>
        <v>2.4</v>
      </c>
      <c r="O74" s="27">
        <f>O73</f>
        <v>2.4</v>
      </c>
      <c r="P74" s="22">
        <f t="shared" si="33"/>
        <v>1</v>
      </c>
      <c r="Q74" s="22">
        <f t="shared" si="34"/>
        <v>1</v>
      </c>
      <c r="R74" s="22">
        <f t="shared" si="35"/>
        <v>0.65</v>
      </c>
      <c r="S74" s="22">
        <f t="shared" si="36"/>
        <v>48</v>
      </c>
      <c r="T74" s="22">
        <f t="shared" si="37"/>
        <v>48</v>
      </c>
      <c r="U74" s="27">
        <v>71</v>
      </c>
      <c r="V74" s="27">
        <f>V73</f>
        <v>896.65599999999995</v>
      </c>
      <c r="W74" s="27">
        <v>61395</v>
      </c>
      <c r="X74" s="23">
        <f t="shared" si="45"/>
        <v>184185</v>
      </c>
      <c r="Y74" s="22">
        <f t="shared" si="47"/>
        <v>0</v>
      </c>
      <c r="Z74" s="27" t="str">
        <f t="shared" ref="Z74:AG74" si="50">Z73</f>
        <v>-</v>
      </c>
      <c r="AA74" s="27" t="str">
        <f t="shared" si="50"/>
        <v>-</v>
      </c>
      <c r="AB74" s="27" t="str">
        <f t="shared" si="50"/>
        <v>-</v>
      </c>
      <c r="AC74" s="27" t="str">
        <f t="shared" si="50"/>
        <v>-</v>
      </c>
      <c r="AD74" s="27">
        <f t="shared" si="50"/>
        <v>0</v>
      </c>
      <c r="AE74" s="27">
        <f t="shared" si="50"/>
        <v>0</v>
      </c>
      <c r="AF74" s="27">
        <f t="shared" si="50"/>
        <v>-26.280360000000002</v>
      </c>
      <c r="AG74" s="28">
        <f t="shared" si="50"/>
        <v>29.142289999999999</v>
      </c>
      <c r="AH74" s="11"/>
      <c r="AI74" s="20"/>
      <c r="AJ74" s="20"/>
      <c r="AK74" s="11"/>
      <c r="AL74" s="11"/>
      <c r="AM74" s="11"/>
      <c r="AN74" s="12"/>
      <c r="AO74" s="12"/>
    </row>
    <row r="75" spans="1:41" hidden="1" x14ac:dyDescent="0.25">
      <c r="A75" s="21" t="str">
        <f t="shared" si="30"/>
        <v>2Gt</v>
      </c>
      <c r="B75" s="16" t="s">
        <v>107</v>
      </c>
      <c r="C75" s="16" t="s">
        <v>76</v>
      </c>
      <c r="D75" s="25" t="s">
        <v>77</v>
      </c>
      <c r="E75" s="25" t="s">
        <v>78</v>
      </c>
      <c r="F75" s="22" t="str">
        <f t="shared" si="46"/>
        <v>fixed</v>
      </c>
      <c r="G75" s="25">
        <f t="shared" si="29"/>
        <v>3000</v>
      </c>
      <c r="H75" s="25">
        <v>600</v>
      </c>
      <c r="I75" s="25">
        <v>5</v>
      </c>
      <c r="J75" s="25" t="s">
        <v>80</v>
      </c>
      <c r="K75" s="25" t="s">
        <v>96</v>
      </c>
      <c r="L75" s="25">
        <v>10.305</v>
      </c>
      <c r="M75" s="25">
        <v>21.4</v>
      </c>
      <c r="N75" s="25">
        <v>7.2</v>
      </c>
      <c r="O75" s="25">
        <v>7.2</v>
      </c>
      <c r="P75" s="22">
        <f t="shared" si="33"/>
        <v>1</v>
      </c>
      <c r="Q75" s="22">
        <f t="shared" si="34"/>
        <v>1</v>
      </c>
      <c r="R75" s="22">
        <f t="shared" si="35"/>
        <v>0.65</v>
      </c>
      <c r="S75" s="22">
        <f t="shared" si="36"/>
        <v>48</v>
      </c>
      <c r="T75" s="22">
        <f t="shared" si="37"/>
        <v>48</v>
      </c>
      <c r="U75" s="25">
        <v>98</v>
      </c>
      <c r="V75">
        <v>965.35500000000002</v>
      </c>
      <c r="W75" s="25">
        <v>69949.333329999994</v>
      </c>
      <c r="X75" s="23">
        <f t="shared" si="45"/>
        <v>349746.66664999997</v>
      </c>
      <c r="Y75" s="22">
        <f t="shared" si="47"/>
        <v>0</v>
      </c>
      <c r="Z75" s="25" t="s">
        <v>80</v>
      </c>
      <c r="AA75" s="25" t="s">
        <v>80</v>
      </c>
      <c r="AB75" s="25" t="s">
        <v>80</v>
      </c>
      <c r="AC75" s="25" t="s">
        <v>80</v>
      </c>
      <c r="AD75" s="25"/>
      <c r="AE75" s="25"/>
      <c r="AF75" s="25">
        <v>-23.42</v>
      </c>
      <c r="AG75" s="26">
        <v>27.33</v>
      </c>
      <c r="AH75" s="11"/>
      <c r="AI75" s="20"/>
      <c r="AJ75" s="20"/>
      <c r="AK75" s="11"/>
      <c r="AL75" s="11"/>
      <c r="AM75" s="11"/>
      <c r="AN75" s="12"/>
      <c r="AO75" s="12"/>
    </row>
    <row r="76" spans="1:41" hidden="1" x14ac:dyDescent="0.25">
      <c r="A76" s="21" t="str">
        <f t="shared" si="30"/>
        <v>2Gt</v>
      </c>
      <c r="B76" s="16" t="s">
        <v>108</v>
      </c>
      <c r="C76" s="16" t="s">
        <v>76</v>
      </c>
      <c r="D76" s="25" t="s">
        <v>77</v>
      </c>
      <c r="E76" s="25" t="s">
        <v>78</v>
      </c>
      <c r="F76" s="22" t="str">
        <f t="shared" si="46"/>
        <v>fixed</v>
      </c>
      <c r="G76" s="25">
        <f t="shared" si="29"/>
        <v>600</v>
      </c>
      <c r="H76" s="25">
        <v>600</v>
      </c>
      <c r="I76" s="25">
        <v>1</v>
      </c>
      <c r="J76" s="25" t="s">
        <v>80</v>
      </c>
      <c r="K76" s="25" t="s">
        <v>96</v>
      </c>
      <c r="L76" s="25">
        <v>10.305</v>
      </c>
      <c r="M76" s="25">
        <f>M75</f>
        <v>21.4</v>
      </c>
      <c r="N76" s="25">
        <f>N75</f>
        <v>7.2</v>
      </c>
      <c r="O76" s="25">
        <f>O75</f>
        <v>7.2</v>
      </c>
      <c r="P76" s="22">
        <f t="shared" si="33"/>
        <v>1</v>
      </c>
      <c r="Q76" s="22">
        <f t="shared" si="34"/>
        <v>1</v>
      </c>
      <c r="R76" s="22">
        <f t="shared" si="35"/>
        <v>0.65</v>
      </c>
      <c r="S76" s="22">
        <f t="shared" si="36"/>
        <v>48</v>
      </c>
      <c r="T76" s="22">
        <f t="shared" si="37"/>
        <v>48</v>
      </c>
      <c r="U76" s="25">
        <v>98</v>
      </c>
      <c r="V76" s="25">
        <f>V75</f>
        <v>965.35500000000002</v>
      </c>
      <c r="W76" s="25">
        <v>69949.333329999994</v>
      </c>
      <c r="X76" s="23">
        <f t="shared" si="45"/>
        <v>69949.333329999994</v>
      </c>
      <c r="Y76" s="22">
        <f t="shared" si="47"/>
        <v>0</v>
      </c>
      <c r="Z76" s="25" t="str">
        <f t="shared" ref="Z76:AG76" si="51">Z75</f>
        <v>-</v>
      </c>
      <c r="AA76" s="25" t="str">
        <f t="shared" si="51"/>
        <v>-</v>
      </c>
      <c r="AB76" s="25" t="str">
        <f t="shared" si="51"/>
        <v>-</v>
      </c>
      <c r="AC76" s="25" t="str">
        <f t="shared" si="51"/>
        <v>-</v>
      </c>
      <c r="AD76" s="25">
        <f t="shared" si="51"/>
        <v>0</v>
      </c>
      <c r="AE76" s="25">
        <f t="shared" si="51"/>
        <v>0</v>
      </c>
      <c r="AF76" s="25">
        <f t="shared" si="51"/>
        <v>-23.42</v>
      </c>
      <c r="AG76" s="26">
        <f t="shared" si="51"/>
        <v>27.33</v>
      </c>
      <c r="AH76" s="11"/>
      <c r="AI76" s="20"/>
      <c r="AJ76" s="20"/>
      <c r="AK76" s="11"/>
      <c r="AL76" s="11"/>
      <c r="AM76" s="11"/>
      <c r="AN76" s="12"/>
      <c r="AO76" s="12"/>
    </row>
    <row r="77" spans="1:41" hidden="1" x14ac:dyDescent="0.25">
      <c r="A77" s="21" t="str">
        <f t="shared" si="30"/>
        <v>2Gt</v>
      </c>
      <c r="B77" s="16" t="s">
        <v>109</v>
      </c>
      <c r="C77" s="16" t="s">
        <v>76</v>
      </c>
      <c r="D77" s="27" t="s">
        <v>77</v>
      </c>
      <c r="E77" s="27" t="s">
        <v>78</v>
      </c>
      <c r="F77" s="22" t="str">
        <f t="shared" si="46"/>
        <v>fixed</v>
      </c>
      <c r="G77" s="27">
        <f t="shared" si="29"/>
        <v>1755</v>
      </c>
      <c r="H77" s="27">
        <v>585</v>
      </c>
      <c r="I77" s="27">
        <v>3</v>
      </c>
      <c r="J77" s="27" t="s">
        <v>80</v>
      </c>
      <c r="K77" s="27">
        <v>2040</v>
      </c>
      <c r="L77" s="27">
        <v>10.494999999999999</v>
      </c>
      <c r="M77" s="27">
        <v>32.299999999999997</v>
      </c>
      <c r="N77" s="27">
        <v>3.2</v>
      </c>
      <c r="O77" s="27">
        <v>3.2</v>
      </c>
      <c r="P77" s="22">
        <f t="shared" si="33"/>
        <v>1</v>
      </c>
      <c r="Q77" s="22">
        <f t="shared" si="34"/>
        <v>1</v>
      </c>
      <c r="R77" s="22">
        <f t="shared" si="35"/>
        <v>0.65</v>
      </c>
      <c r="S77" s="22">
        <f t="shared" si="36"/>
        <v>48</v>
      </c>
      <c r="T77" s="22">
        <f t="shared" si="37"/>
        <v>48</v>
      </c>
      <c r="U77" s="27">
        <v>71</v>
      </c>
      <c r="V77">
        <v>896.65599999999995</v>
      </c>
      <c r="W77" s="27">
        <v>61395</v>
      </c>
      <c r="X77" s="23">
        <f t="shared" si="45"/>
        <v>184185</v>
      </c>
      <c r="Y77" s="22">
        <f t="shared" si="47"/>
        <v>0</v>
      </c>
      <c r="Z77" s="27" t="s">
        <v>80</v>
      </c>
      <c r="AA77" s="27" t="s">
        <v>80</v>
      </c>
      <c r="AB77" s="27" t="s">
        <v>80</v>
      </c>
      <c r="AC77" s="27" t="s">
        <v>80</v>
      </c>
      <c r="AD77" s="27"/>
      <c r="AE77" s="27"/>
      <c r="AF77" s="27">
        <v>-26.775649999999999</v>
      </c>
      <c r="AG77" s="28">
        <v>29.352119999999999</v>
      </c>
      <c r="AH77" s="11"/>
      <c r="AI77" s="20"/>
      <c r="AJ77" s="20"/>
      <c r="AK77" s="11"/>
      <c r="AL77" s="11"/>
      <c r="AM77" s="11"/>
      <c r="AN77" s="12"/>
      <c r="AO77" s="12"/>
    </row>
    <row r="78" spans="1:41" hidden="1" x14ac:dyDescent="0.25">
      <c r="A78" s="21" t="str">
        <f t="shared" si="30"/>
        <v>2Gt</v>
      </c>
      <c r="B78" s="16" t="s">
        <v>110</v>
      </c>
      <c r="C78" s="16" t="s">
        <v>76</v>
      </c>
      <c r="D78" s="27" t="s">
        <v>77</v>
      </c>
      <c r="E78" s="27" t="s">
        <v>78</v>
      </c>
      <c r="F78" s="22" t="str">
        <f t="shared" si="46"/>
        <v>fixed</v>
      </c>
      <c r="G78" s="27">
        <f t="shared" si="29"/>
        <v>1755</v>
      </c>
      <c r="H78" s="27">
        <v>585</v>
      </c>
      <c r="I78" s="27">
        <v>3</v>
      </c>
      <c r="J78" s="27" t="s">
        <v>80</v>
      </c>
      <c r="K78" s="27">
        <v>2042</v>
      </c>
      <c r="L78" s="27">
        <v>10.494999999999999</v>
      </c>
      <c r="M78" s="27">
        <f>M77</f>
        <v>32.299999999999997</v>
      </c>
      <c r="N78" s="27">
        <f>N77</f>
        <v>3.2</v>
      </c>
      <c r="O78" s="27">
        <f>O77</f>
        <v>3.2</v>
      </c>
      <c r="P78" s="22">
        <f t="shared" si="33"/>
        <v>1</v>
      </c>
      <c r="Q78" s="22">
        <f t="shared" si="34"/>
        <v>1</v>
      </c>
      <c r="R78" s="22">
        <f t="shared" si="35"/>
        <v>0.65</v>
      </c>
      <c r="S78" s="22">
        <f t="shared" si="36"/>
        <v>48</v>
      </c>
      <c r="T78" s="22">
        <f t="shared" si="37"/>
        <v>48</v>
      </c>
      <c r="U78" s="27">
        <v>71</v>
      </c>
      <c r="V78" s="27">
        <f>V77</f>
        <v>896.65599999999995</v>
      </c>
      <c r="W78" s="27">
        <v>61395</v>
      </c>
      <c r="X78" s="23">
        <f t="shared" si="45"/>
        <v>184185</v>
      </c>
      <c r="Y78" s="22">
        <f t="shared" si="47"/>
        <v>0</v>
      </c>
      <c r="Z78" s="27" t="str">
        <f t="shared" ref="Z78:AG78" si="52">Z77</f>
        <v>-</v>
      </c>
      <c r="AA78" s="27" t="str">
        <f t="shared" si="52"/>
        <v>-</v>
      </c>
      <c r="AB78" s="27" t="str">
        <f t="shared" si="52"/>
        <v>-</v>
      </c>
      <c r="AC78" s="27" t="str">
        <f t="shared" si="52"/>
        <v>-</v>
      </c>
      <c r="AD78" s="27">
        <f t="shared" si="52"/>
        <v>0</v>
      </c>
      <c r="AE78" s="27">
        <f t="shared" si="52"/>
        <v>0</v>
      </c>
      <c r="AF78" s="27">
        <f t="shared" si="52"/>
        <v>-26.775649999999999</v>
      </c>
      <c r="AG78" s="28">
        <f t="shared" si="52"/>
        <v>29.352119999999999</v>
      </c>
      <c r="AH78" s="11"/>
      <c r="AI78" s="20"/>
      <c r="AJ78" s="20"/>
      <c r="AK78" s="11"/>
      <c r="AL78" s="11"/>
      <c r="AM78" s="11"/>
      <c r="AN78" s="12"/>
      <c r="AO78" s="12"/>
    </row>
    <row r="79" spans="1:41" hidden="1" x14ac:dyDescent="0.25">
      <c r="A79" s="21" t="str">
        <f t="shared" si="30"/>
        <v>2Gt</v>
      </c>
      <c r="B79" s="16" t="s">
        <v>111</v>
      </c>
      <c r="C79" s="16" t="s">
        <v>76</v>
      </c>
      <c r="D79" s="22" t="s">
        <v>112</v>
      </c>
      <c r="E79" s="22" t="s">
        <v>78</v>
      </c>
      <c r="F79" s="22" t="str">
        <f t="shared" si="46"/>
        <v>fixed</v>
      </c>
      <c r="G79" s="22">
        <v>1854</v>
      </c>
      <c r="H79" s="22">
        <v>930</v>
      </c>
      <c r="I79" s="22">
        <v>2</v>
      </c>
      <c r="J79" s="27" t="s">
        <v>80</v>
      </c>
      <c r="K79" s="22">
        <v>2047</v>
      </c>
      <c r="L79" s="22">
        <v>11.111000000000001</v>
      </c>
      <c r="M79" s="22">
        <v>8.5</v>
      </c>
      <c r="N79" s="22" t="s">
        <v>80</v>
      </c>
      <c r="O79" s="22" t="s">
        <v>80</v>
      </c>
      <c r="P79" s="22"/>
      <c r="Q79" s="22"/>
      <c r="R79" s="22"/>
      <c r="S79" s="22"/>
      <c r="T79" s="22"/>
      <c r="U79" s="22">
        <v>45</v>
      </c>
      <c r="V79" s="22">
        <v>1187</v>
      </c>
      <c r="W79" s="22"/>
      <c r="X79" s="23">
        <f t="shared" si="45"/>
        <v>0</v>
      </c>
      <c r="Y79" s="22">
        <f t="shared" si="47"/>
        <v>0</v>
      </c>
      <c r="Z79" s="22" t="s">
        <v>80</v>
      </c>
      <c r="AA79" s="22" t="s">
        <v>80</v>
      </c>
      <c r="AB79" s="22" t="s">
        <v>80</v>
      </c>
      <c r="AC79" s="22" t="s">
        <v>80</v>
      </c>
      <c r="AD79" s="22"/>
      <c r="AE79" s="22"/>
      <c r="AF79" s="22">
        <v>-33.673593539999999</v>
      </c>
      <c r="AG79" s="24">
        <v>18.428246999999999</v>
      </c>
      <c r="AH79" s="11"/>
      <c r="AI79" s="20"/>
      <c r="AJ79" s="20"/>
      <c r="AK79" s="11"/>
      <c r="AL79" s="11"/>
      <c r="AM79" s="11"/>
      <c r="AN79" s="12"/>
      <c r="AO79" s="12"/>
    </row>
    <row r="80" spans="1:41" hidden="1" x14ac:dyDescent="0.25">
      <c r="A80" s="21" t="str">
        <f t="shared" si="30"/>
        <v>2Gt</v>
      </c>
      <c r="B80" s="16" t="s">
        <v>113</v>
      </c>
      <c r="C80" s="16" t="s">
        <v>76</v>
      </c>
      <c r="D80" s="7" t="s">
        <v>114</v>
      </c>
      <c r="E80" s="7" t="s">
        <v>115</v>
      </c>
      <c r="F80" s="22" t="str">
        <f t="shared" si="46"/>
        <v>fixed</v>
      </c>
      <c r="G80" s="7">
        <v>1000</v>
      </c>
      <c r="H80" s="7">
        <v>250</v>
      </c>
      <c r="I80" s="7">
        <v>4</v>
      </c>
      <c r="J80" s="7" t="s">
        <v>80</v>
      </c>
      <c r="K80" s="7" t="s">
        <v>96</v>
      </c>
      <c r="L80" s="7" t="s">
        <v>80</v>
      </c>
      <c r="M80" s="7" t="s">
        <v>80</v>
      </c>
      <c r="N80" s="7" t="s">
        <v>80</v>
      </c>
      <c r="O80" s="7" t="s">
        <v>80</v>
      </c>
      <c r="P80" s="7"/>
      <c r="Q80" s="7"/>
      <c r="R80" s="7"/>
      <c r="S80" s="7"/>
      <c r="T80" s="7"/>
      <c r="U80" s="7">
        <v>1E-4</v>
      </c>
      <c r="V80" s="7">
        <v>222</v>
      </c>
      <c r="W80" s="7"/>
      <c r="X80" s="23">
        <f t="shared" si="45"/>
        <v>0</v>
      </c>
      <c r="Y80" s="22">
        <f t="shared" si="47"/>
        <v>0</v>
      </c>
      <c r="Z80" s="7">
        <v>0.73699999999999999</v>
      </c>
      <c r="AA80" s="7">
        <f>I80</f>
        <v>4</v>
      </c>
      <c r="AB80" s="7">
        <f>H80</f>
        <v>250</v>
      </c>
      <c r="AC80" s="7">
        <v>21.7</v>
      </c>
      <c r="AD80" s="7"/>
      <c r="AE80" s="7"/>
      <c r="AF80" s="7">
        <v>-28.562830000000002</v>
      </c>
      <c r="AG80" s="29">
        <v>29.082750000000001</v>
      </c>
      <c r="AH80" s="11"/>
      <c r="AI80" s="20"/>
      <c r="AJ80" s="20"/>
      <c r="AK80" s="11"/>
      <c r="AL80" s="11"/>
      <c r="AM80" s="11"/>
      <c r="AN80" s="12"/>
      <c r="AO80" s="12"/>
    </row>
    <row r="81" spans="1:41" hidden="1" x14ac:dyDescent="0.25">
      <c r="A81" s="21" t="str">
        <f t="shared" si="30"/>
        <v>2Gt</v>
      </c>
      <c r="B81" s="16" t="s">
        <v>116</v>
      </c>
      <c r="C81" s="16" t="s">
        <v>76</v>
      </c>
      <c r="D81" s="22" t="s">
        <v>114</v>
      </c>
      <c r="E81" s="22" t="s">
        <v>115</v>
      </c>
      <c r="F81" s="22" t="str">
        <f t="shared" si="46"/>
        <v>fixed</v>
      </c>
      <c r="G81" s="22">
        <f>H81*I81</f>
        <v>1332</v>
      </c>
      <c r="H81" s="22">
        <v>333</v>
      </c>
      <c r="I81" s="22">
        <v>4</v>
      </c>
      <c r="J81" s="22" t="s">
        <v>80</v>
      </c>
      <c r="K81" s="22" t="s">
        <v>96</v>
      </c>
      <c r="L81" s="22" t="s">
        <v>80</v>
      </c>
      <c r="M81" s="22" t="s">
        <v>80</v>
      </c>
      <c r="N81" s="22" t="s">
        <v>80</v>
      </c>
      <c r="O81" s="22" t="s">
        <v>80</v>
      </c>
      <c r="P81" s="22"/>
      <c r="Q81" s="22"/>
      <c r="R81" s="22"/>
      <c r="S81" s="22"/>
      <c r="T81" s="22"/>
      <c r="U81" s="22">
        <v>2.0000000000000001E-4</v>
      </c>
      <c r="V81" s="22">
        <v>2796</v>
      </c>
      <c r="W81" s="22"/>
      <c r="X81" s="23">
        <f t="shared" si="45"/>
        <v>0</v>
      </c>
      <c r="Y81" s="22">
        <f t="shared" si="47"/>
        <v>0</v>
      </c>
      <c r="Z81" s="22">
        <v>0.78</v>
      </c>
      <c r="AA81" s="22">
        <f>I81</f>
        <v>4</v>
      </c>
      <c r="AB81" s="22">
        <f>H81</f>
        <v>333</v>
      </c>
      <c r="AC81" s="22">
        <v>27.4</v>
      </c>
      <c r="AD81" s="22"/>
      <c r="AE81" s="22"/>
      <c r="AF81" s="22">
        <v>-28.164999999999999</v>
      </c>
      <c r="AG81" s="24">
        <v>29.351199999999999</v>
      </c>
      <c r="AH81" s="11"/>
      <c r="AI81" s="20"/>
      <c r="AJ81" s="20"/>
      <c r="AK81" s="11"/>
      <c r="AL81" s="11"/>
      <c r="AM81" s="11"/>
      <c r="AN81" s="12"/>
      <c r="AO81" s="12"/>
    </row>
    <row r="82" spans="1:41" hidden="1" x14ac:dyDescent="0.25">
      <c r="A82" s="21" t="str">
        <f t="shared" si="30"/>
        <v>2Gt</v>
      </c>
      <c r="B82" s="16" t="s">
        <v>117</v>
      </c>
      <c r="C82" s="16" t="s">
        <v>76</v>
      </c>
      <c r="D82" s="7" t="s">
        <v>114</v>
      </c>
      <c r="E82" s="7" t="s">
        <v>115</v>
      </c>
      <c r="F82" s="22" t="str">
        <f t="shared" si="46"/>
        <v>fixed</v>
      </c>
      <c r="G82" s="7">
        <v>400</v>
      </c>
      <c r="H82" s="7">
        <v>200</v>
      </c>
      <c r="I82" s="7">
        <v>2</v>
      </c>
      <c r="J82" s="7" t="s">
        <v>80</v>
      </c>
      <c r="K82" s="7" t="s">
        <v>96</v>
      </c>
      <c r="L82" s="7" t="s">
        <v>80</v>
      </c>
      <c r="M82" s="7" t="s">
        <v>80</v>
      </c>
      <c r="N82" s="7" t="s">
        <v>80</v>
      </c>
      <c r="O82" s="7" t="s">
        <v>80</v>
      </c>
      <c r="P82" s="7"/>
      <c r="Q82" s="7"/>
      <c r="R82" s="7"/>
      <c r="S82" s="7"/>
      <c r="T82" s="7"/>
      <c r="U82" s="7">
        <v>2.9999999999999997E-4</v>
      </c>
      <c r="V82" s="7">
        <v>222</v>
      </c>
      <c r="W82" s="7"/>
      <c r="X82" s="23">
        <f t="shared" si="45"/>
        <v>0</v>
      </c>
      <c r="Y82" s="22">
        <f t="shared" si="47"/>
        <v>0</v>
      </c>
      <c r="Z82" s="7">
        <v>0.77900000000000003</v>
      </c>
      <c r="AA82" s="7">
        <f>I82</f>
        <v>2</v>
      </c>
      <c r="AB82" s="7">
        <f>H82</f>
        <v>200</v>
      </c>
      <c r="AC82" s="7">
        <v>10</v>
      </c>
      <c r="AD82" s="7"/>
      <c r="AE82" s="7"/>
      <c r="AF82" s="7">
        <v>-34.197220000000002</v>
      </c>
      <c r="AG82" s="29">
        <v>18.973610000000001</v>
      </c>
      <c r="AH82" s="11"/>
      <c r="AI82" s="20"/>
      <c r="AJ82" s="20"/>
      <c r="AK82" s="11"/>
      <c r="AL82" s="11"/>
      <c r="AM82" s="11"/>
      <c r="AN82" s="12"/>
      <c r="AO82" s="12"/>
    </row>
    <row r="83" spans="1:41" hidden="1" x14ac:dyDescent="0.25">
      <c r="A83" s="21" t="str">
        <f t="shared" si="30"/>
        <v>2Gt</v>
      </c>
      <c r="B83" s="16" t="s">
        <v>118</v>
      </c>
      <c r="C83" s="16" t="s">
        <v>76</v>
      </c>
      <c r="D83" s="22" t="s">
        <v>119</v>
      </c>
      <c r="E83" s="22" t="s">
        <v>78</v>
      </c>
      <c r="F83" s="22" t="str">
        <f t="shared" si="46"/>
        <v>fixed</v>
      </c>
      <c r="G83" s="22">
        <f t="shared" ref="G83:G88" si="53">H83*I83</f>
        <v>360</v>
      </c>
      <c r="H83" s="22">
        <v>90</v>
      </c>
      <c r="I83" s="22">
        <v>4</v>
      </c>
      <c r="J83" s="22" t="s">
        <v>80</v>
      </c>
      <c r="K83" s="22" t="s">
        <v>96</v>
      </c>
      <c r="L83" s="22" t="s">
        <v>80</v>
      </c>
      <c r="M83" s="22" t="s">
        <v>80</v>
      </c>
      <c r="N83" s="22" t="s">
        <v>80</v>
      </c>
      <c r="O83" s="22" t="s">
        <v>80</v>
      </c>
      <c r="P83" s="22"/>
      <c r="Q83" s="22"/>
      <c r="R83" s="22"/>
      <c r="S83" s="22"/>
      <c r="T83" s="22"/>
      <c r="U83" s="22">
        <v>350</v>
      </c>
      <c r="V83" s="22">
        <v>0</v>
      </c>
      <c r="W83" s="22"/>
      <c r="X83" s="23">
        <f t="shared" si="45"/>
        <v>0</v>
      </c>
      <c r="Y83" s="22">
        <f t="shared" si="47"/>
        <v>0</v>
      </c>
      <c r="Z83" s="22" t="s">
        <v>80</v>
      </c>
      <c r="AA83" s="22" t="s">
        <v>80</v>
      </c>
      <c r="AB83" s="22" t="s">
        <v>80</v>
      </c>
      <c r="AC83" s="22" t="s">
        <v>80</v>
      </c>
      <c r="AD83" s="22"/>
      <c r="AE83" s="22"/>
      <c r="AF83" s="22">
        <v>-30.62396</v>
      </c>
      <c r="AG83" s="24">
        <v>25.50403</v>
      </c>
      <c r="AH83" s="11"/>
      <c r="AI83" s="20"/>
      <c r="AJ83" s="20"/>
      <c r="AK83" s="11"/>
      <c r="AL83" s="11"/>
      <c r="AM83" s="11"/>
      <c r="AN83" s="12"/>
      <c r="AO83" s="12"/>
    </row>
    <row r="84" spans="1:41" hidden="1" x14ac:dyDescent="0.25">
      <c r="A84" s="21" t="str">
        <f t="shared" si="30"/>
        <v>2Gt</v>
      </c>
      <c r="B84" s="16" t="s">
        <v>120</v>
      </c>
      <c r="C84" s="16" t="s">
        <v>76</v>
      </c>
      <c r="D84" s="7" t="s">
        <v>119</v>
      </c>
      <c r="E84" s="7" t="s">
        <v>78</v>
      </c>
      <c r="F84" s="22" t="str">
        <f t="shared" si="46"/>
        <v>fixed</v>
      </c>
      <c r="G84" s="7">
        <f t="shared" si="53"/>
        <v>240</v>
      </c>
      <c r="H84" s="7">
        <v>120</v>
      </c>
      <c r="I84" s="7">
        <v>2</v>
      </c>
      <c r="J84" s="7" t="s">
        <v>80</v>
      </c>
      <c r="K84" s="7" t="s">
        <v>96</v>
      </c>
      <c r="L84" s="7" t="s">
        <v>80</v>
      </c>
      <c r="M84" s="7" t="s">
        <v>80</v>
      </c>
      <c r="N84" s="7" t="s">
        <v>80</v>
      </c>
      <c r="O84" s="7" t="s">
        <v>80</v>
      </c>
      <c r="P84" s="7"/>
      <c r="Q84" s="7"/>
      <c r="R84" s="7"/>
      <c r="S84" s="7"/>
      <c r="T84" s="7"/>
      <c r="U84" s="7">
        <v>350</v>
      </c>
      <c r="V84" s="7">
        <v>0</v>
      </c>
      <c r="W84" s="7"/>
      <c r="X84" s="23">
        <f t="shared" si="45"/>
        <v>0</v>
      </c>
      <c r="Y84" s="22">
        <f t="shared" si="47"/>
        <v>0</v>
      </c>
      <c r="Z84" s="7" t="s">
        <v>80</v>
      </c>
      <c r="AA84" s="7" t="s">
        <v>80</v>
      </c>
      <c r="AB84" s="7" t="s">
        <v>80</v>
      </c>
      <c r="AC84" s="7" t="s">
        <v>80</v>
      </c>
      <c r="AD84" s="7"/>
      <c r="AE84" s="7"/>
      <c r="AF84" s="7">
        <v>-29.993369999999999</v>
      </c>
      <c r="AG84" s="29">
        <v>24.733840000000001</v>
      </c>
      <c r="AH84" s="11"/>
      <c r="AI84" s="20"/>
      <c r="AJ84" s="20"/>
      <c r="AK84" s="11"/>
      <c r="AL84" s="11"/>
      <c r="AM84" s="11"/>
      <c r="AN84" s="12"/>
      <c r="AO84" s="12"/>
    </row>
    <row r="85" spans="1:41" hidden="1" x14ac:dyDescent="0.25">
      <c r="A85" s="21" t="str">
        <f t="shared" si="30"/>
        <v>2Gt</v>
      </c>
      <c r="B85" s="16" t="s">
        <v>121</v>
      </c>
      <c r="C85" s="16" t="s">
        <v>76</v>
      </c>
      <c r="D85" s="22" t="s">
        <v>122</v>
      </c>
      <c r="E85" s="22" t="s">
        <v>78</v>
      </c>
      <c r="F85" s="22" t="str">
        <f t="shared" si="46"/>
        <v>fixed</v>
      </c>
      <c r="G85" s="22">
        <f t="shared" si="53"/>
        <v>171</v>
      </c>
      <c r="H85" s="22">
        <v>57</v>
      </c>
      <c r="I85" s="22">
        <v>3</v>
      </c>
      <c r="J85" s="22" t="s">
        <v>80</v>
      </c>
      <c r="K85" s="22">
        <v>2026</v>
      </c>
      <c r="L85" s="22">
        <v>11.519</v>
      </c>
      <c r="M85" s="22">
        <v>284.39999999999998</v>
      </c>
      <c r="N85" s="22">
        <v>3.4</v>
      </c>
      <c r="O85" s="22">
        <v>3.4</v>
      </c>
      <c r="P85" s="22"/>
      <c r="Q85" s="22"/>
      <c r="R85" s="22"/>
      <c r="S85" s="22"/>
      <c r="T85" s="22"/>
      <c r="U85" s="22">
        <v>3</v>
      </c>
      <c r="V85" s="22">
        <v>196</v>
      </c>
      <c r="W85" s="22"/>
      <c r="X85" s="23">
        <f t="shared" si="45"/>
        <v>0</v>
      </c>
      <c r="Y85" s="22">
        <f t="shared" si="47"/>
        <v>0</v>
      </c>
      <c r="Z85" s="22" t="s">
        <v>80</v>
      </c>
      <c r="AA85" s="22" t="s">
        <v>80</v>
      </c>
      <c r="AB85" s="22" t="s">
        <v>80</v>
      </c>
      <c r="AC85" s="22" t="s">
        <v>80</v>
      </c>
      <c r="AD85" s="22"/>
      <c r="AE85" s="22"/>
      <c r="AF85" s="22">
        <v>-33.884079999999997</v>
      </c>
      <c r="AG85" s="24">
        <v>18.533609999999999</v>
      </c>
      <c r="AH85" s="11"/>
      <c r="AI85" s="20"/>
      <c r="AJ85" s="20"/>
      <c r="AK85" s="11"/>
      <c r="AL85" s="11"/>
      <c r="AM85" s="11"/>
      <c r="AN85" s="12"/>
      <c r="AO85" s="12"/>
    </row>
    <row r="86" spans="1:41" hidden="1" x14ac:dyDescent="0.25">
      <c r="A86" s="21" t="str">
        <f t="shared" si="30"/>
        <v>2Gt</v>
      </c>
      <c r="B86" s="16" t="s">
        <v>123</v>
      </c>
      <c r="C86" s="16" t="s">
        <v>76</v>
      </c>
      <c r="D86" s="7" t="s">
        <v>124</v>
      </c>
      <c r="E86" s="7" t="s">
        <v>78</v>
      </c>
      <c r="F86" s="22" t="str">
        <f t="shared" si="46"/>
        <v>fixed</v>
      </c>
      <c r="G86" s="7">
        <f t="shared" si="53"/>
        <v>1332</v>
      </c>
      <c r="H86" s="7">
        <v>148</v>
      </c>
      <c r="I86" s="7">
        <v>9</v>
      </c>
      <c r="J86" s="7" t="s">
        <v>80</v>
      </c>
      <c r="K86" s="7">
        <v>2039</v>
      </c>
      <c r="L86" s="7">
        <v>11.519</v>
      </c>
      <c r="M86" s="7">
        <v>263.39999999999998</v>
      </c>
      <c r="N86" s="7">
        <v>9</v>
      </c>
      <c r="O86" s="7">
        <v>9</v>
      </c>
      <c r="P86" s="7"/>
      <c r="Q86" s="7"/>
      <c r="R86" s="7"/>
      <c r="S86" s="7"/>
      <c r="T86" s="7"/>
      <c r="U86" s="7">
        <v>3</v>
      </c>
      <c r="V86" s="7">
        <v>196</v>
      </c>
      <c r="W86" s="7"/>
      <c r="X86" s="23">
        <f t="shared" si="45"/>
        <v>0</v>
      </c>
      <c r="Y86" s="22">
        <f t="shared" si="47"/>
        <v>0</v>
      </c>
      <c r="Z86" s="7" t="s">
        <v>80</v>
      </c>
      <c r="AA86" s="7" t="s">
        <v>80</v>
      </c>
      <c r="AB86" s="7" t="s">
        <v>80</v>
      </c>
      <c r="AC86" s="7" t="s">
        <v>80</v>
      </c>
      <c r="AD86" s="7"/>
      <c r="AE86" s="7"/>
      <c r="AF86" s="7">
        <v>-33.591999999999999</v>
      </c>
      <c r="AG86" s="29">
        <v>18.460699999999999</v>
      </c>
      <c r="AH86" s="11"/>
      <c r="AI86" s="20"/>
      <c r="AJ86" s="20"/>
      <c r="AK86" s="11"/>
      <c r="AL86" s="11"/>
      <c r="AM86" s="11"/>
      <c r="AN86" s="12"/>
      <c r="AO86" s="12"/>
    </row>
    <row r="87" spans="1:41" hidden="1" x14ac:dyDescent="0.25">
      <c r="A87" s="21" t="str">
        <f t="shared" si="30"/>
        <v>2Gt</v>
      </c>
      <c r="B87" s="16" t="s">
        <v>125</v>
      </c>
      <c r="C87" s="16" t="s">
        <v>76</v>
      </c>
      <c r="D87" s="22" t="s">
        <v>124</v>
      </c>
      <c r="E87" s="22" t="s">
        <v>78</v>
      </c>
      <c r="F87" s="22" t="str">
        <f t="shared" si="46"/>
        <v>fixed</v>
      </c>
      <c r="G87" s="22">
        <f t="shared" si="53"/>
        <v>740</v>
      </c>
      <c r="H87" s="22">
        <v>148</v>
      </c>
      <c r="I87" s="22">
        <v>5</v>
      </c>
      <c r="J87" s="22" t="s">
        <v>80</v>
      </c>
      <c r="K87" s="22">
        <v>2038</v>
      </c>
      <c r="L87" s="22">
        <v>11.519</v>
      </c>
      <c r="M87" s="22">
        <v>263.39999999999998</v>
      </c>
      <c r="N87" s="22">
        <v>9</v>
      </c>
      <c r="O87" s="22">
        <v>9</v>
      </c>
      <c r="P87" s="22"/>
      <c r="Q87" s="22"/>
      <c r="R87" s="22"/>
      <c r="S87" s="22"/>
      <c r="T87" s="22"/>
      <c r="U87" s="22">
        <v>3</v>
      </c>
      <c r="V87" s="22">
        <v>196</v>
      </c>
      <c r="W87" s="22"/>
      <c r="X87" s="23">
        <f t="shared" si="45"/>
        <v>0</v>
      </c>
      <c r="Y87" s="22">
        <f t="shared" si="47"/>
        <v>0</v>
      </c>
      <c r="Z87" s="22" t="s">
        <v>80</v>
      </c>
      <c r="AA87" s="22" t="s">
        <v>80</v>
      </c>
      <c r="AB87" s="22" t="s">
        <v>80</v>
      </c>
      <c r="AC87" s="22" t="s">
        <v>80</v>
      </c>
      <c r="AD87" s="22"/>
      <c r="AE87" s="22"/>
      <c r="AF87" s="22">
        <v>-34.165260000000004</v>
      </c>
      <c r="AG87" s="24">
        <v>21.96077</v>
      </c>
      <c r="AH87" s="11"/>
      <c r="AI87" s="20"/>
      <c r="AJ87" s="20"/>
      <c r="AK87" s="11"/>
      <c r="AL87" s="11"/>
      <c r="AM87" s="11"/>
      <c r="AN87" s="12"/>
      <c r="AO87" s="12"/>
    </row>
    <row r="88" spans="1:41" hidden="1" x14ac:dyDescent="0.25">
      <c r="A88" s="30" t="str">
        <f t="shared" si="30"/>
        <v>2Gt</v>
      </c>
      <c r="B88" s="31" t="s">
        <v>126</v>
      </c>
      <c r="C88" s="16" t="s">
        <v>76</v>
      </c>
      <c r="D88" s="7" t="s">
        <v>122</v>
      </c>
      <c r="E88" s="7" t="s">
        <v>78</v>
      </c>
      <c r="F88" s="22" t="str">
        <f t="shared" si="46"/>
        <v>fixed</v>
      </c>
      <c r="G88" s="7">
        <f t="shared" si="53"/>
        <v>171</v>
      </c>
      <c r="H88" s="7">
        <v>57</v>
      </c>
      <c r="I88" s="7">
        <v>3</v>
      </c>
      <c r="J88" s="7" t="s">
        <v>80</v>
      </c>
      <c r="K88" s="7">
        <v>2026</v>
      </c>
      <c r="L88" s="7">
        <v>11.519</v>
      </c>
      <c r="M88" s="7">
        <v>284.39999999999998</v>
      </c>
      <c r="N88" s="7">
        <v>3.4</v>
      </c>
      <c r="O88" s="7">
        <v>3.4</v>
      </c>
      <c r="P88" s="7"/>
      <c r="Q88" s="7"/>
      <c r="R88" s="7"/>
      <c r="S88" s="7"/>
      <c r="T88" s="7"/>
      <c r="U88" s="7">
        <v>3</v>
      </c>
      <c r="V88" s="7">
        <v>196</v>
      </c>
      <c r="W88" s="7"/>
      <c r="X88" s="23">
        <f t="shared" si="45"/>
        <v>0</v>
      </c>
      <c r="Y88" s="22">
        <f t="shared" si="47"/>
        <v>0</v>
      </c>
      <c r="Z88" s="7" t="s">
        <v>80</v>
      </c>
      <c r="AA88" s="7" t="s">
        <v>80</v>
      </c>
      <c r="AB88" s="7" t="s">
        <v>80</v>
      </c>
      <c r="AC88" s="7" t="s">
        <v>80</v>
      </c>
      <c r="AD88" s="7"/>
      <c r="AE88" s="7"/>
      <c r="AF88" s="7">
        <v>-33.027389999999997</v>
      </c>
      <c r="AG88" s="29">
        <v>27.88382</v>
      </c>
      <c r="AH88" s="11"/>
      <c r="AI88" s="20"/>
      <c r="AJ88" s="20"/>
      <c r="AK88" s="11"/>
      <c r="AL88" s="11"/>
      <c r="AM88" s="11"/>
      <c r="AN88" s="12"/>
      <c r="AO88" s="12"/>
    </row>
    <row r="89" spans="1:41" hidden="1" x14ac:dyDescent="0.25">
      <c r="A89" s="21" t="str">
        <f t="shared" si="30"/>
        <v>2Gt</v>
      </c>
      <c r="B89" s="16" t="s">
        <v>127</v>
      </c>
      <c r="C89" s="16" t="s">
        <v>128</v>
      </c>
      <c r="D89" s="22" t="s">
        <v>77</v>
      </c>
      <c r="E89" s="22" t="s">
        <v>78</v>
      </c>
      <c r="F89" s="22" t="str">
        <f t="shared" si="46"/>
        <v>fixed</v>
      </c>
      <c r="G89" s="22">
        <v>160</v>
      </c>
      <c r="H89" s="22" t="s">
        <v>80</v>
      </c>
      <c r="I89" s="22">
        <v>2</v>
      </c>
      <c r="J89" s="22" t="s">
        <v>80</v>
      </c>
      <c r="K89" s="22">
        <v>2027</v>
      </c>
      <c r="L89" s="22">
        <v>12.372</v>
      </c>
      <c r="M89" s="22">
        <v>15.6</v>
      </c>
      <c r="N89" s="22">
        <v>0.5</v>
      </c>
      <c r="O89" s="22">
        <v>0.5</v>
      </c>
      <c r="P89" s="22"/>
      <c r="Q89" s="22"/>
      <c r="R89" s="22">
        <v>0.65</v>
      </c>
      <c r="S89" s="22"/>
      <c r="T89" s="22"/>
      <c r="U89" s="22">
        <v>80</v>
      </c>
      <c r="V89">
        <v>965.36</v>
      </c>
      <c r="W89" s="22">
        <v>180848</v>
      </c>
      <c r="X89" s="23">
        <f t="shared" si="45"/>
        <v>361696</v>
      </c>
      <c r="Y89" s="22">
        <f t="shared" si="47"/>
        <v>0</v>
      </c>
      <c r="Z89" s="22" t="s">
        <v>80</v>
      </c>
      <c r="AA89" s="22"/>
      <c r="AB89" s="22"/>
      <c r="AC89" s="22"/>
      <c r="AD89" s="22"/>
      <c r="AE89" s="22"/>
      <c r="AF89" s="22">
        <v>-26.658000000000001</v>
      </c>
      <c r="AG89" s="24">
        <v>28.113800000000001</v>
      </c>
      <c r="AH89" s="11"/>
      <c r="AI89" s="20"/>
      <c r="AJ89" s="20"/>
      <c r="AK89" s="11"/>
      <c r="AL89" s="11"/>
      <c r="AM89" s="11"/>
      <c r="AN89" s="12"/>
      <c r="AO89" s="12"/>
    </row>
    <row r="90" spans="1:41" hidden="1" x14ac:dyDescent="0.25">
      <c r="A90" s="21" t="str">
        <f t="shared" si="30"/>
        <v>2Gt</v>
      </c>
      <c r="B90" s="16" t="s">
        <v>129</v>
      </c>
      <c r="C90" s="16" t="s">
        <v>130</v>
      </c>
      <c r="D90" s="7" t="s">
        <v>137</v>
      </c>
      <c r="E90" s="7" t="s">
        <v>78</v>
      </c>
      <c r="F90" s="22" t="str">
        <f t="shared" si="46"/>
        <v>fixed</v>
      </c>
      <c r="G90" s="7">
        <v>600</v>
      </c>
      <c r="H90" s="7" t="s">
        <v>80</v>
      </c>
      <c r="I90" s="7">
        <v>20</v>
      </c>
      <c r="J90" s="7" t="s">
        <v>80</v>
      </c>
      <c r="K90" s="7" t="s">
        <v>96</v>
      </c>
      <c r="L90" s="7">
        <v>12.372</v>
      </c>
      <c r="M90" s="7">
        <v>15.6</v>
      </c>
      <c r="N90" s="7">
        <v>0.5</v>
      </c>
      <c r="O90" s="7">
        <v>0.5</v>
      </c>
      <c r="P90" s="7"/>
      <c r="Q90" s="7"/>
      <c r="R90" s="7">
        <v>0.65</v>
      </c>
      <c r="S90" s="7"/>
      <c r="T90" s="7"/>
      <c r="U90" s="7">
        <v>71</v>
      </c>
      <c r="V90">
        <v>965.36</v>
      </c>
      <c r="W90" s="7">
        <v>180848</v>
      </c>
      <c r="X90" s="23">
        <f t="shared" si="45"/>
        <v>3616960</v>
      </c>
      <c r="Y90" s="22">
        <f t="shared" si="47"/>
        <v>0</v>
      </c>
      <c r="Z90" s="7" t="s">
        <v>80</v>
      </c>
      <c r="AA90" s="7"/>
      <c r="AB90" s="7"/>
      <c r="AC90" s="7"/>
      <c r="AD90" s="7"/>
      <c r="AE90" s="7"/>
      <c r="AF90" s="7">
        <v>-26.503599999999999</v>
      </c>
      <c r="AG90" s="29">
        <v>29.180299999999999</v>
      </c>
      <c r="AH90" s="11"/>
      <c r="AI90" s="20"/>
      <c r="AJ90" s="20"/>
      <c r="AK90" s="11"/>
      <c r="AL90" s="11"/>
      <c r="AM90" s="11"/>
      <c r="AN90" s="12"/>
      <c r="AO90" s="12"/>
    </row>
    <row r="91" spans="1:41" hidden="1" x14ac:dyDescent="0.25">
      <c r="A91" s="21" t="str">
        <f>A88</f>
        <v>2Gt</v>
      </c>
      <c r="B91" s="16" t="s">
        <v>131</v>
      </c>
      <c r="C91" s="16" t="s">
        <v>128</v>
      </c>
      <c r="D91" s="22" t="s">
        <v>124</v>
      </c>
      <c r="E91" s="22" t="s">
        <v>78</v>
      </c>
      <c r="F91" s="22" t="str">
        <f t="shared" si="46"/>
        <v>fixed</v>
      </c>
      <c r="G91" s="22">
        <v>670</v>
      </c>
      <c r="H91" s="22">
        <v>167.5</v>
      </c>
      <c r="I91" s="22">
        <v>4</v>
      </c>
      <c r="J91" s="22" t="s">
        <v>80</v>
      </c>
      <c r="K91" s="22">
        <v>2046</v>
      </c>
      <c r="L91" s="22">
        <v>11.519</v>
      </c>
      <c r="M91" s="22">
        <v>263.39999999999998</v>
      </c>
      <c r="N91" s="22">
        <v>11</v>
      </c>
      <c r="O91" s="22">
        <v>11</v>
      </c>
      <c r="P91" s="22"/>
      <c r="Q91" s="22"/>
      <c r="R91" s="22">
        <v>0</v>
      </c>
      <c r="S91" s="22"/>
      <c r="T91" s="22"/>
      <c r="U91" s="22">
        <v>3</v>
      </c>
      <c r="V91" s="22">
        <v>169</v>
      </c>
      <c r="W91" s="22"/>
      <c r="X91" s="23">
        <f t="shared" si="45"/>
        <v>0</v>
      </c>
      <c r="Y91" s="22">
        <f t="shared" si="47"/>
        <v>0</v>
      </c>
      <c r="Z91" s="22" t="s">
        <v>80</v>
      </c>
      <c r="AA91" s="22"/>
      <c r="AB91" s="22"/>
      <c r="AC91" s="22"/>
      <c r="AD91" s="22"/>
      <c r="AE91" s="22"/>
      <c r="AF91" s="22">
        <v>-29.251000000000001</v>
      </c>
      <c r="AG91" s="24">
        <v>31.094100000000001</v>
      </c>
      <c r="AH91" s="11"/>
      <c r="AI91" s="20"/>
      <c r="AJ91" s="20"/>
      <c r="AK91" s="11"/>
      <c r="AL91" s="11"/>
      <c r="AM91" s="11"/>
      <c r="AN91" s="12"/>
      <c r="AO91" s="12"/>
    </row>
    <row r="92" spans="1:41" hidden="1" x14ac:dyDescent="0.25">
      <c r="A92" s="21" t="str">
        <f>A91</f>
        <v>2Gt</v>
      </c>
      <c r="B92" s="16" t="s">
        <v>132</v>
      </c>
      <c r="C92" s="16" t="s">
        <v>128</v>
      </c>
      <c r="D92" s="7" t="s">
        <v>124</v>
      </c>
      <c r="E92" s="7" t="s">
        <v>78</v>
      </c>
      <c r="F92" s="22" t="str">
        <f t="shared" si="46"/>
        <v>fixed</v>
      </c>
      <c r="G92" s="7">
        <v>335</v>
      </c>
      <c r="H92" s="7">
        <v>167.5</v>
      </c>
      <c r="I92" s="7">
        <v>2</v>
      </c>
      <c r="J92" s="7" t="s">
        <v>80</v>
      </c>
      <c r="K92" s="7">
        <v>2046</v>
      </c>
      <c r="L92" s="7">
        <v>11.519</v>
      </c>
      <c r="M92" s="7">
        <v>263.39999999999998</v>
      </c>
      <c r="N92" s="7">
        <v>11</v>
      </c>
      <c r="O92" s="7">
        <v>11</v>
      </c>
      <c r="P92" s="7"/>
      <c r="Q92" s="7"/>
      <c r="R92" s="7">
        <v>0</v>
      </c>
      <c r="S92" s="7"/>
      <c r="T92" s="7"/>
      <c r="U92" s="7">
        <v>3</v>
      </c>
      <c r="V92" s="7">
        <v>169</v>
      </c>
      <c r="W92" s="7"/>
      <c r="X92" s="23">
        <f t="shared" si="45"/>
        <v>0</v>
      </c>
      <c r="Y92" s="22">
        <f t="shared" si="47"/>
        <v>0</v>
      </c>
      <c r="Z92" s="7" t="s">
        <v>80</v>
      </c>
      <c r="AA92" s="7"/>
      <c r="AB92" s="7"/>
      <c r="AC92" s="7"/>
      <c r="AD92" s="7"/>
      <c r="AE92" s="7"/>
      <c r="AF92" s="7">
        <v>-33.443300000000001</v>
      </c>
      <c r="AG92" s="29">
        <v>25.402200000000001</v>
      </c>
      <c r="AH92" s="11"/>
      <c r="AI92" s="20"/>
      <c r="AJ92" s="20"/>
      <c r="AK92" s="11"/>
      <c r="AL92" s="11"/>
      <c r="AM92" s="11"/>
      <c r="AN92" s="12"/>
      <c r="AO92" s="12"/>
    </row>
    <row r="93" spans="1:41" hidden="1" x14ac:dyDescent="0.25">
      <c r="A93" s="21" t="str">
        <f>A92</f>
        <v>2Gt</v>
      </c>
      <c r="B93" s="16" t="s">
        <v>133</v>
      </c>
      <c r="C93" s="16" t="s">
        <v>130</v>
      </c>
      <c r="D93" s="22" t="s">
        <v>138</v>
      </c>
      <c r="E93" s="22" t="s">
        <v>78</v>
      </c>
      <c r="F93" s="22" t="str">
        <f t="shared" si="46"/>
        <v>fixed</v>
      </c>
      <c r="G93" s="22">
        <v>175</v>
      </c>
      <c r="H93" s="22">
        <v>9.6999999999999993</v>
      </c>
      <c r="I93" s="22">
        <v>18</v>
      </c>
      <c r="J93" s="22" t="s">
        <v>80</v>
      </c>
      <c r="K93" s="22" t="s">
        <v>96</v>
      </c>
      <c r="L93" s="22">
        <v>7.6</v>
      </c>
      <c r="M93" s="22">
        <v>75</v>
      </c>
      <c r="N93" s="22">
        <v>8</v>
      </c>
      <c r="O93" s="22">
        <v>8</v>
      </c>
      <c r="P93" s="22"/>
      <c r="Q93" s="22"/>
      <c r="R93" s="22">
        <v>0</v>
      </c>
      <c r="S93" s="22"/>
      <c r="T93" s="22"/>
      <c r="U93" s="22">
        <v>71</v>
      </c>
      <c r="V93" s="22">
        <v>0</v>
      </c>
      <c r="W93" s="22"/>
      <c r="X93" s="23">
        <f t="shared" si="45"/>
        <v>0</v>
      </c>
      <c r="Y93" s="22">
        <f t="shared" si="47"/>
        <v>0</v>
      </c>
      <c r="Z93" s="22" t="s">
        <v>80</v>
      </c>
      <c r="AA93" s="22"/>
      <c r="AB93" s="22"/>
      <c r="AC93" s="22"/>
      <c r="AD93" s="22"/>
      <c r="AE93" s="22"/>
      <c r="AF93" s="22">
        <v>-26.810199999999998</v>
      </c>
      <c r="AG93" s="24">
        <v>27.8277</v>
      </c>
      <c r="AH93" s="11"/>
      <c r="AI93" s="20"/>
      <c r="AJ93" s="20"/>
      <c r="AK93" s="11"/>
      <c r="AL93" s="11"/>
      <c r="AM93" s="11"/>
      <c r="AN93" s="12"/>
      <c r="AO93" s="12"/>
    </row>
    <row r="94" spans="1:41" hidden="1" x14ac:dyDescent="0.25">
      <c r="A94" s="21" t="str">
        <f>A93</f>
        <v>2Gt</v>
      </c>
      <c r="B94" s="16" t="s">
        <v>134</v>
      </c>
      <c r="C94" s="16" t="s">
        <v>130</v>
      </c>
      <c r="D94" s="22" t="s">
        <v>138</v>
      </c>
      <c r="E94" s="7" t="s">
        <v>78</v>
      </c>
      <c r="F94" s="22" t="str">
        <f t="shared" si="46"/>
        <v>fixed</v>
      </c>
      <c r="G94" s="7">
        <v>250</v>
      </c>
      <c r="H94" s="7">
        <v>50</v>
      </c>
      <c r="I94" s="7">
        <v>5</v>
      </c>
      <c r="J94" s="7" t="s">
        <v>80</v>
      </c>
      <c r="K94" s="7" t="s">
        <v>96</v>
      </c>
      <c r="L94" s="7">
        <v>11.519</v>
      </c>
      <c r="M94" s="7">
        <v>75</v>
      </c>
      <c r="N94" s="7">
        <v>2</v>
      </c>
      <c r="O94" s="7">
        <v>2</v>
      </c>
      <c r="P94" s="7"/>
      <c r="Q94" s="7"/>
      <c r="R94" s="7">
        <v>0</v>
      </c>
      <c r="S94" s="7"/>
      <c r="T94" s="7"/>
      <c r="U94" s="7">
        <v>3</v>
      </c>
      <c r="V94" s="7">
        <v>0</v>
      </c>
      <c r="W94" s="7"/>
      <c r="X94" s="23">
        <f t="shared" si="45"/>
        <v>0</v>
      </c>
      <c r="Y94" s="22">
        <f t="shared" si="47"/>
        <v>0</v>
      </c>
      <c r="Z94" s="7" t="s">
        <v>80</v>
      </c>
      <c r="AA94" s="7"/>
      <c r="AB94" s="7"/>
      <c r="AC94" s="7"/>
      <c r="AD94" s="7"/>
      <c r="AE94" s="7"/>
      <c r="AF94" s="7">
        <v>-26.810199999999998</v>
      </c>
      <c r="AG94" s="29">
        <v>27.8277</v>
      </c>
      <c r="AH94" s="11"/>
      <c r="AI94" s="20"/>
      <c r="AJ94" s="20"/>
      <c r="AK94" s="11"/>
      <c r="AL94" s="11"/>
      <c r="AM94" s="11"/>
      <c r="AN94" s="12"/>
      <c r="AO94" s="12"/>
    </row>
    <row r="95" spans="1:41" hidden="1" x14ac:dyDescent="0.25">
      <c r="A95" s="30" t="str">
        <f>A92</f>
        <v>2Gt</v>
      </c>
      <c r="B95" s="31" t="s">
        <v>135</v>
      </c>
      <c r="C95" s="31" t="s">
        <v>136</v>
      </c>
      <c r="D95" s="33" t="s">
        <v>114</v>
      </c>
      <c r="E95" s="33" t="s">
        <v>115</v>
      </c>
      <c r="F95" s="33" t="str">
        <f t="shared" si="46"/>
        <v>fixed</v>
      </c>
      <c r="G95" s="33">
        <v>180</v>
      </c>
      <c r="H95" s="33">
        <v>45</v>
      </c>
      <c r="I95" s="33">
        <v>4</v>
      </c>
      <c r="J95" s="33" t="s">
        <v>80</v>
      </c>
      <c r="K95" s="33" t="s">
        <v>96</v>
      </c>
      <c r="L95" s="33" t="s">
        <v>80</v>
      </c>
      <c r="M95" s="33" t="s">
        <v>80</v>
      </c>
      <c r="N95" s="33" t="s">
        <v>80</v>
      </c>
      <c r="O95" s="33" t="s">
        <v>80</v>
      </c>
      <c r="P95" s="33"/>
      <c r="Q95" s="33"/>
      <c r="R95" s="33">
        <v>0</v>
      </c>
      <c r="S95" s="33"/>
      <c r="T95" s="33"/>
      <c r="U95" s="33">
        <v>4.0000000000000002E-4</v>
      </c>
      <c r="V95" s="33">
        <v>222</v>
      </c>
      <c r="W95" s="33"/>
      <c r="X95" s="23">
        <f t="shared" si="45"/>
        <v>0</v>
      </c>
      <c r="Y95" s="22">
        <f t="shared" si="47"/>
        <v>0</v>
      </c>
      <c r="Z95" s="33">
        <v>0.72</v>
      </c>
      <c r="AA95" s="33" t="str">
        <f>F95</f>
        <v>fixed</v>
      </c>
      <c r="AB95" s="33" t="str">
        <f>E95</f>
        <v>StorageUnit</v>
      </c>
      <c r="AC95" s="33">
        <v>2.7</v>
      </c>
      <c r="AD95" s="33"/>
      <c r="AE95" s="33"/>
      <c r="AF95" s="33">
        <v>-34.152999999999999</v>
      </c>
      <c r="AG95" s="34">
        <v>18.899999999999999</v>
      </c>
      <c r="AH95" s="11"/>
      <c r="AI95" s="20"/>
      <c r="AJ95" s="20"/>
      <c r="AK95" s="11"/>
      <c r="AL95" s="11"/>
      <c r="AM95" s="11"/>
      <c r="AN95" s="12"/>
      <c r="AO95" s="12"/>
    </row>
    <row r="96" spans="1:41" hidden="1" x14ac:dyDescent="0.25">
      <c r="A96" s="14" t="s">
        <v>12</v>
      </c>
      <c r="B96" s="15" t="s">
        <v>75</v>
      </c>
      <c r="C96" s="16" t="s">
        <v>76</v>
      </c>
      <c r="D96" s="17" t="s">
        <v>77</v>
      </c>
      <c r="E96" s="17" t="s">
        <v>78</v>
      </c>
      <c r="F96" s="22" t="str">
        <f t="shared" si="46"/>
        <v>fixed</v>
      </c>
      <c r="G96" s="17">
        <f t="shared" ref="G96:G125" si="54">H96*I96</f>
        <v>1116</v>
      </c>
      <c r="H96" s="17">
        <v>372</v>
      </c>
      <c r="I96" s="17">
        <v>3</v>
      </c>
      <c r="J96" s="17" t="s">
        <v>80</v>
      </c>
      <c r="K96" s="17">
        <v>2026</v>
      </c>
      <c r="L96" s="17">
        <v>12.744</v>
      </c>
      <c r="M96" s="17">
        <v>25.9</v>
      </c>
      <c r="N96" s="17">
        <v>2.1</v>
      </c>
      <c r="O96" s="17">
        <v>2.1</v>
      </c>
      <c r="P96" s="17">
        <v>1</v>
      </c>
      <c r="Q96" s="17">
        <v>1</v>
      </c>
      <c r="R96" s="17">
        <v>0.65</v>
      </c>
      <c r="S96" s="17">
        <v>48</v>
      </c>
      <c r="T96" s="17">
        <v>48</v>
      </c>
      <c r="U96" s="17">
        <v>71</v>
      </c>
      <c r="V96">
        <v>944.89800000000002</v>
      </c>
      <c r="W96" s="17">
        <v>39165.833330000001</v>
      </c>
      <c r="X96" s="18">
        <f t="shared" si="45"/>
        <v>117497.49999000001</v>
      </c>
      <c r="Y96" s="22">
        <f t="shared" si="47"/>
        <v>0</v>
      </c>
      <c r="Z96" s="17" t="s">
        <v>80</v>
      </c>
      <c r="AA96" s="17" t="s">
        <v>80</v>
      </c>
      <c r="AB96" s="17" t="s">
        <v>80</v>
      </c>
      <c r="AC96" s="17" t="s">
        <v>80</v>
      </c>
      <c r="AD96" s="17"/>
      <c r="AE96" s="17"/>
      <c r="AF96" s="17">
        <v>-25.94444</v>
      </c>
      <c r="AG96" s="19">
        <v>29.79166</v>
      </c>
      <c r="AH96" s="11"/>
      <c r="AI96" s="20"/>
      <c r="AJ96" s="20"/>
      <c r="AK96" s="11"/>
      <c r="AL96" s="11"/>
      <c r="AM96" s="11"/>
      <c r="AN96" s="12"/>
      <c r="AO96" s="12"/>
    </row>
    <row r="97" spans="1:41" hidden="1" x14ac:dyDescent="0.25">
      <c r="A97" s="21" t="str">
        <f t="shared" ref="A97:A137" si="55">A96</f>
        <v>LC-Retirement</v>
      </c>
      <c r="B97" s="16" t="s">
        <v>81</v>
      </c>
      <c r="C97" s="16" t="s">
        <v>76</v>
      </c>
      <c r="D97" s="22" t="str">
        <f>D96</f>
        <v>coal</v>
      </c>
      <c r="E97" s="22" t="s">
        <v>78</v>
      </c>
      <c r="F97" s="22" t="str">
        <f t="shared" si="46"/>
        <v>fixed</v>
      </c>
      <c r="G97" s="22">
        <f t="shared" si="54"/>
        <v>1116</v>
      </c>
      <c r="H97" s="22">
        <v>372</v>
      </c>
      <c r="I97" s="22">
        <f>I96</f>
        <v>3</v>
      </c>
      <c r="J97" s="22" t="s">
        <v>80</v>
      </c>
      <c r="K97" s="22">
        <v>2030</v>
      </c>
      <c r="L97" s="22">
        <v>12.744</v>
      </c>
      <c r="M97" s="22">
        <f t="shared" ref="M97:T97" si="56">M96</f>
        <v>25.9</v>
      </c>
      <c r="N97" s="22">
        <f t="shared" si="56"/>
        <v>2.1</v>
      </c>
      <c r="O97" s="22">
        <f t="shared" si="56"/>
        <v>2.1</v>
      </c>
      <c r="P97" s="22">
        <f t="shared" si="56"/>
        <v>1</v>
      </c>
      <c r="Q97" s="22">
        <f t="shared" si="56"/>
        <v>1</v>
      </c>
      <c r="R97" s="22">
        <f t="shared" si="56"/>
        <v>0.65</v>
      </c>
      <c r="S97" s="22">
        <f t="shared" si="56"/>
        <v>48</v>
      </c>
      <c r="T97" s="22">
        <f t="shared" si="56"/>
        <v>48</v>
      </c>
      <c r="U97" s="22">
        <v>71</v>
      </c>
      <c r="V97">
        <v>944.89800000000002</v>
      </c>
      <c r="W97" s="22">
        <v>39165.833330000001</v>
      </c>
      <c r="X97" s="23">
        <f t="shared" si="45"/>
        <v>117497.49999000001</v>
      </c>
      <c r="Y97" s="22">
        <f t="shared" si="47"/>
        <v>0</v>
      </c>
      <c r="Z97" s="22" t="str">
        <f t="shared" ref="Z97:AG97" si="57">Z96</f>
        <v>-</v>
      </c>
      <c r="AA97" s="22" t="str">
        <f t="shared" si="57"/>
        <v>-</v>
      </c>
      <c r="AB97" s="22" t="str">
        <f t="shared" si="57"/>
        <v>-</v>
      </c>
      <c r="AC97" s="22" t="str">
        <f t="shared" si="57"/>
        <v>-</v>
      </c>
      <c r="AD97" s="22">
        <f t="shared" si="57"/>
        <v>0</v>
      </c>
      <c r="AE97" s="22">
        <f t="shared" si="57"/>
        <v>0</v>
      </c>
      <c r="AF97" s="22">
        <f t="shared" si="57"/>
        <v>-25.94444</v>
      </c>
      <c r="AG97" s="24">
        <f t="shared" si="57"/>
        <v>29.79166</v>
      </c>
      <c r="AH97" s="11"/>
      <c r="AI97" s="20"/>
      <c r="AJ97" s="20"/>
      <c r="AK97" s="11"/>
      <c r="AL97" s="11"/>
      <c r="AM97" s="11"/>
      <c r="AN97" s="12"/>
      <c r="AO97" s="12"/>
    </row>
    <row r="98" spans="1:41" hidden="1" x14ac:dyDescent="0.25">
      <c r="A98" s="21" t="str">
        <f t="shared" si="55"/>
        <v>LC-Retirement</v>
      </c>
      <c r="B98" s="16" t="s">
        <v>82</v>
      </c>
      <c r="C98" s="16" t="s">
        <v>76</v>
      </c>
      <c r="D98" s="25" t="s">
        <v>77</v>
      </c>
      <c r="E98" s="25" t="s">
        <v>78</v>
      </c>
      <c r="F98" s="22" t="str">
        <f t="shared" si="46"/>
        <v>fixed</v>
      </c>
      <c r="G98" s="25">
        <f t="shared" si="54"/>
        <v>740</v>
      </c>
      <c r="H98" s="25">
        <v>370</v>
      </c>
      <c r="I98" s="25">
        <v>2</v>
      </c>
      <c r="J98" s="25" t="s">
        <v>80</v>
      </c>
      <c r="K98" s="25">
        <v>2021</v>
      </c>
      <c r="L98" s="25">
        <v>13.584</v>
      </c>
      <c r="M98" s="25">
        <v>32.299999999999997</v>
      </c>
      <c r="N98" s="25">
        <v>1.1000000000000001</v>
      </c>
      <c r="O98" s="25">
        <v>1.1000000000000001</v>
      </c>
      <c r="P98" s="22">
        <f t="shared" ref="P98:P125" si="58">P97</f>
        <v>1</v>
      </c>
      <c r="Q98" s="22">
        <f t="shared" ref="Q98:Q125" si="59">Q97</f>
        <v>1</v>
      </c>
      <c r="R98" s="22">
        <f t="shared" ref="R98:R125" si="60">R97</f>
        <v>0.65</v>
      </c>
      <c r="S98" s="22">
        <f t="shared" ref="S98:S125" si="61">S97</f>
        <v>48</v>
      </c>
      <c r="T98" s="22">
        <f t="shared" ref="T98:T125" si="62">T97</f>
        <v>48</v>
      </c>
      <c r="U98" s="25">
        <v>71</v>
      </c>
      <c r="V98">
        <v>1267.4190000000001</v>
      </c>
      <c r="W98" s="25">
        <v>15084.125</v>
      </c>
      <c r="X98" s="23">
        <f t="shared" ref="X98:X129" si="63">I98*W98</f>
        <v>30168.25</v>
      </c>
      <c r="Y98" s="22">
        <f t="shared" si="47"/>
        <v>0</v>
      </c>
      <c r="Z98" s="25" t="s">
        <v>80</v>
      </c>
      <c r="AA98" s="25" t="s">
        <v>80</v>
      </c>
      <c r="AB98" s="25" t="s">
        <v>80</v>
      </c>
      <c r="AC98" s="25" t="s">
        <v>80</v>
      </c>
      <c r="AD98" s="25"/>
      <c r="AE98" s="25"/>
      <c r="AF98" s="25">
        <v>-26.620069999999998</v>
      </c>
      <c r="AG98" s="26">
        <v>30.09113</v>
      </c>
      <c r="AH98" s="11"/>
      <c r="AI98" s="20"/>
      <c r="AJ98" s="20"/>
      <c r="AK98" s="11"/>
      <c r="AL98" s="11"/>
      <c r="AM98" s="11"/>
      <c r="AN98" s="12"/>
      <c r="AO98" s="12"/>
    </row>
    <row r="99" spans="1:41" hidden="1" x14ac:dyDescent="0.25">
      <c r="A99" s="21" t="str">
        <f t="shared" si="55"/>
        <v>LC-Retirement</v>
      </c>
      <c r="B99" s="16" t="s">
        <v>83</v>
      </c>
      <c r="C99" s="16" t="s">
        <v>76</v>
      </c>
      <c r="D99" s="25" t="s">
        <v>77</v>
      </c>
      <c r="E99" s="25" t="s">
        <v>78</v>
      </c>
      <c r="F99" s="22" t="str">
        <f t="shared" ref="F99:F130" si="64">F98</f>
        <v>fixed</v>
      </c>
      <c r="G99" s="25">
        <f t="shared" si="54"/>
        <v>370</v>
      </c>
      <c r="H99" s="25">
        <v>370</v>
      </c>
      <c r="I99" s="25">
        <v>1</v>
      </c>
      <c r="J99" s="25" t="s">
        <v>80</v>
      </c>
      <c r="K99" s="25">
        <v>2024</v>
      </c>
      <c r="L99" s="25">
        <v>14.28</v>
      </c>
      <c r="M99" s="25">
        <v>32.299999999999997</v>
      </c>
      <c r="N99" s="25">
        <v>1.1000000000000001</v>
      </c>
      <c r="O99" s="25">
        <v>1.1000000000000001</v>
      </c>
      <c r="P99" s="22">
        <f t="shared" si="58"/>
        <v>1</v>
      </c>
      <c r="Q99" s="22">
        <f t="shared" si="59"/>
        <v>1</v>
      </c>
      <c r="R99" s="22">
        <f t="shared" si="60"/>
        <v>0.65</v>
      </c>
      <c r="S99" s="22">
        <f t="shared" si="61"/>
        <v>48</v>
      </c>
      <c r="T99" s="22">
        <f t="shared" si="62"/>
        <v>48</v>
      </c>
      <c r="U99" s="25">
        <v>71</v>
      </c>
      <c r="V99">
        <v>1267.4190000000001</v>
      </c>
      <c r="W99" s="25">
        <v>15084.125</v>
      </c>
      <c r="X99" s="23">
        <f t="shared" si="63"/>
        <v>15084.125</v>
      </c>
      <c r="Y99" s="22">
        <f t="shared" si="47"/>
        <v>0</v>
      </c>
      <c r="Z99" s="25" t="s">
        <v>80</v>
      </c>
      <c r="AA99" s="25" t="s">
        <v>80</v>
      </c>
      <c r="AB99" s="25" t="s">
        <v>80</v>
      </c>
      <c r="AC99" s="25" t="s">
        <v>80</v>
      </c>
      <c r="AD99" s="25"/>
      <c r="AE99" s="25"/>
      <c r="AF99" s="25">
        <v>-26.620069999999998</v>
      </c>
      <c r="AG99" s="26">
        <v>30.09113</v>
      </c>
      <c r="AH99" s="11"/>
      <c r="AI99" s="20"/>
      <c r="AJ99" s="20"/>
      <c r="AK99" s="11"/>
      <c r="AL99" s="11"/>
      <c r="AM99" s="11"/>
      <c r="AN99" s="12"/>
      <c r="AO99" s="12"/>
    </row>
    <row r="100" spans="1:41" hidden="1" x14ac:dyDescent="0.25">
      <c r="A100" s="21" t="str">
        <f t="shared" si="55"/>
        <v>LC-Retirement</v>
      </c>
      <c r="B100" s="16" t="s">
        <v>84</v>
      </c>
      <c r="C100" s="16" t="s">
        <v>76</v>
      </c>
      <c r="D100" s="22" t="s">
        <v>77</v>
      </c>
      <c r="E100" s="22" t="s">
        <v>78</v>
      </c>
      <c r="F100" s="22" t="str">
        <f t="shared" si="64"/>
        <v>fixed</v>
      </c>
      <c r="G100" s="22">
        <f t="shared" si="54"/>
        <v>1150</v>
      </c>
      <c r="H100" s="22">
        <v>575</v>
      </c>
      <c r="I100" s="22">
        <v>2</v>
      </c>
      <c r="J100" s="22" t="s">
        <v>80</v>
      </c>
      <c r="K100" s="22">
        <v>2031</v>
      </c>
      <c r="L100" s="22">
        <v>12.066000000000001</v>
      </c>
      <c r="M100" s="22">
        <v>18</v>
      </c>
      <c r="N100" s="22">
        <v>3.3</v>
      </c>
      <c r="O100" s="22">
        <v>3.3</v>
      </c>
      <c r="P100" s="22">
        <f t="shared" si="58"/>
        <v>1</v>
      </c>
      <c r="Q100" s="22">
        <f t="shared" si="59"/>
        <v>1</v>
      </c>
      <c r="R100" s="22">
        <f t="shared" si="60"/>
        <v>0.65</v>
      </c>
      <c r="S100" s="22">
        <f t="shared" si="61"/>
        <v>48</v>
      </c>
      <c r="T100" s="22">
        <f t="shared" si="62"/>
        <v>48</v>
      </c>
      <c r="U100" s="22">
        <v>71</v>
      </c>
      <c r="V100">
        <v>905.05600000000004</v>
      </c>
      <c r="W100" s="22">
        <v>73674</v>
      </c>
      <c r="X100" s="23">
        <f t="shared" si="63"/>
        <v>147348</v>
      </c>
      <c r="Y100" s="22">
        <f t="shared" ref="Y100:Y131" si="65">Y99</f>
        <v>0</v>
      </c>
      <c r="Z100" s="22" t="s">
        <v>80</v>
      </c>
      <c r="AA100" s="22" t="s">
        <v>80</v>
      </c>
      <c r="AB100" s="22" t="s">
        <v>80</v>
      </c>
      <c r="AC100" s="22" t="s">
        <v>80</v>
      </c>
      <c r="AD100" s="22"/>
      <c r="AE100" s="22"/>
      <c r="AF100" s="22">
        <v>-25.959540000000001</v>
      </c>
      <c r="AG100" s="24">
        <v>29.34094</v>
      </c>
      <c r="AH100" s="11"/>
      <c r="AI100" s="20"/>
      <c r="AJ100" s="20"/>
      <c r="AK100" s="11"/>
      <c r="AL100" s="11"/>
      <c r="AM100" s="11"/>
      <c r="AN100" s="12"/>
      <c r="AO100" s="12"/>
    </row>
    <row r="101" spans="1:41" hidden="1" x14ac:dyDescent="0.25">
      <c r="A101" s="21" t="str">
        <f t="shared" si="55"/>
        <v>LC-Retirement</v>
      </c>
      <c r="B101" s="16" t="s">
        <v>85</v>
      </c>
      <c r="C101" s="16" t="s">
        <v>76</v>
      </c>
      <c r="D101" s="22" t="s">
        <v>77</v>
      </c>
      <c r="E101" s="22" t="s">
        <v>78</v>
      </c>
      <c r="F101" s="22" t="str">
        <f t="shared" si="64"/>
        <v>fixed</v>
      </c>
      <c r="G101" s="22">
        <f t="shared" si="54"/>
        <v>1725</v>
      </c>
      <c r="H101" s="22">
        <v>575</v>
      </c>
      <c r="I101" s="22">
        <v>3</v>
      </c>
      <c r="J101" s="22" t="s">
        <v>80</v>
      </c>
      <c r="K101" s="22">
        <v>2034</v>
      </c>
      <c r="L101" s="22">
        <v>12.066000000000001</v>
      </c>
      <c r="M101" s="22">
        <f>M100</f>
        <v>18</v>
      </c>
      <c r="N101" s="22">
        <f>N100</f>
        <v>3.3</v>
      </c>
      <c r="O101" s="22">
        <f>O100</f>
        <v>3.3</v>
      </c>
      <c r="P101" s="22">
        <f t="shared" si="58"/>
        <v>1</v>
      </c>
      <c r="Q101" s="22">
        <f t="shared" si="59"/>
        <v>1</v>
      </c>
      <c r="R101" s="22">
        <f t="shared" si="60"/>
        <v>0.65</v>
      </c>
      <c r="S101" s="22">
        <f t="shared" si="61"/>
        <v>48</v>
      </c>
      <c r="T101" s="22">
        <f t="shared" si="62"/>
        <v>48</v>
      </c>
      <c r="U101" s="22">
        <v>71</v>
      </c>
      <c r="V101" s="22">
        <f>V100</f>
        <v>905.05600000000004</v>
      </c>
      <c r="W101" s="22">
        <v>73674</v>
      </c>
      <c r="X101" s="23">
        <f t="shared" si="63"/>
        <v>221022</v>
      </c>
      <c r="Y101" s="22">
        <f t="shared" si="65"/>
        <v>0</v>
      </c>
      <c r="Z101" s="22" t="str">
        <f t="shared" ref="Z101:AG101" si="66">Z100</f>
        <v>-</v>
      </c>
      <c r="AA101" s="22" t="str">
        <f t="shared" si="66"/>
        <v>-</v>
      </c>
      <c r="AB101" s="22" t="str">
        <f t="shared" si="66"/>
        <v>-</v>
      </c>
      <c r="AC101" s="22" t="str">
        <f t="shared" si="66"/>
        <v>-</v>
      </c>
      <c r="AD101" s="22">
        <f t="shared" si="66"/>
        <v>0</v>
      </c>
      <c r="AE101" s="22">
        <f t="shared" si="66"/>
        <v>0</v>
      </c>
      <c r="AF101" s="22">
        <f t="shared" si="66"/>
        <v>-25.959540000000001</v>
      </c>
      <c r="AG101" s="24">
        <f t="shared" si="66"/>
        <v>29.34094</v>
      </c>
      <c r="AH101" s="11"/>
      <c r="AI101" s="20"/>
      <c r="AJ101" s="20"/>
      <c r="AK101" s="11"/>
      <c r="AL101" s="11"/>
      <c r="AM101" s="11"/>
      <c r="AN101" s="12"/>
      <c r="AO101" s="12"/>
    </row>
    <row r="102" spans="1:41" hidden="1" x14ac:dyDescent="0.25">
      <c r="A102" s="21" t="str">
        <f t="shared" si="55"/>
        <v>LC-Retirement</v>
      </c>
      <c r="B102" s="16" t="s">
        <v>86</v>
      </c>
      <c r="C102" s="16" t="s">
        <v>76</v>
      </c>
      <c r="D102" s="25" t="s">
        <v>77</v>
      </c>
      <c r="E102" s="25" t="s">
        <v>78</v>
      </c>
      <c r="F102" s="22" t="str">
        <f t="shared" si="64"/>
        <v>fixed</v>
      </c>
      <c r="G102" s="25">
        <f t="shared" si="54"/>
        <v>286</v>
      </c>
      <c r="H102" s="25">
        <v>143</v>
      </c>
      <c r="I102" s="25">
        <v>2</v>
      </c>
      <c r="J102" s="25" t="s">
        <v>80</v>
      </c>
      <c r="K102" s="25">
        <v>2019</v>
      </c>
      <c r="L102" s="25">
        <v>13.79</v>
      </c>
      <c r="M102" s="25">
        <v>29.8</v>
      </c>
      <c r="N102" s="25">
        <v>0.9</v>
      </c>
      <c r="O102" s="25">
        <v>0.9</v>
      </c>
      <c r="P102" s="22">
        <f t="shared" si="58"/>
        <v>1</v>
      </c>
      <c r="Q102" s="22">
        <f t="shared" si="59"/>
        <v>1</v>
      </c>
      <c r="R102" s="22">
        <f t="shared" si="60"/>
        <v>0.65</v>
      </c>
      <c r="S102" s="22">
        <f t="shared" si="61"/>
        <v>48</v>
      </c>
      <c r="T102" s="22">
        <f t="shared" si="62"/>
        <v>48</v>
      </c>
      <c r="U102" s="25">
        <v>71</v>
      </c>
      <c r="V102">
        <v>944.86800000000005</v>
      </c>
      <c r="W102" s="25">
        <v>19053.666669999999</v>
      </c>
      <c r="X102" s="23">
        <f t="shared" si="63"/>
        <v>38107.333339999997</v>
      </c>
      <c r="Y102" s="22">
        <f t="shared" si="65"/>
        <v>0</v>
      </c>
      <c r="Z102" s="25" t="s">
        <v>80</v>
      </c>
      <c r="AA102" s="25" t="s">
        <v>80</v>
      </c>
      <c r="AB102" s="25" t="s">
        <v>80</v>
      </c>
      <c r="AC102" s="25" t="s">
        <v>80</v>
      </c>
      <c r="AD102" s="25"/>
      <c r="AE102" s="25"/>
      <c r="AF102" s="25">
        <v>-26.769549999999999</v>
      </c>
      <c r="AG102" s="26">
        <v>28.499510000000001</v>
      </c>
      <c r="AH102" s="11"/>
      <c r="AI102" s="20"/>
      <c r="AJ102" s="20"/>
      <c r="AK102" s="11"/>
      <c r="AL102" s="11"/>
      <c r="AM102" s="11"/>
      <c r="AN102" s="12"/>
      <c r="AO102" s="12"/>
    </row>
    <row r="103" spans="1:41" hidden="1" x14ac:dyDescent="0.25">
      <c r="A103" s="21" t="str">
        <f t="shared" si="55"/>
        <v>LC-Retirement</v>
      </c>
      <c r="B103" s="16" t="s">
        <v>87</v>
      </c>
      <c r="C103" s="16" t="s">
        <v>76</v>
      </c>
      <c r="D103" s="25" t="s">
        <v>77</v>
      </c>
      <c r="E103" s="25" t="s">
        <v>78</v>
      </c>
      <c r="F103" s="22" t="str">
        <f t="shared" si="64"/>
        <v>fixed</v>
      </c>
      <c r="G103" s="25">
        <f t="shared" si="54"/>
        <v>286</v>
      </c>
      <c r="H103" s="25">
        <v>143</v>
      </c>
      <c r="I103" s="25">
        <v>2</v>
      </c>
      <c r="J103" s="25" t="s">
        <v>80</v>
      </c>
      <c r="K103" s="25">
        <v>2020</v>
      </c>
      <c r="L103" s="25">
        <v>13.79</v>
      </c>
      <c r="M103" s="25">
        <f>M102</f>
        <v>29.8</v>
      </c>
      <c r="N103" s="25">
        <f>N102</f>
        <v>0.9</v>
      </c>
      <c r="O103" s="25">
        <f>O102</f>
        <v>0.9</v>
      </c>
      <c r="P103" s="22">
        <f t="shared" si="58"/>
        <v>1</v>
      </c>
      <c r="Q103" s="22">
        <f t="shared" si="59"/>
        <v>1</v>
      </c>
      <c r="R103" s="22">
        <f t="shared" si="60"/>
        <v>0.65</v>
      </c>
      <c r="S103" s="22">
        <f t="shared" si="61"/>
        <v>48</v>
      </c>
      <c r="T103" s="22">
        <f t="shared" si="62"/>
        <v>48</v>
      </c>
      <c r="U103" s="25">
        <v>71</v>
      </c>
      <c r="V103">
        <v>944.86800000000005</v>
      </c>
      <c r="W103" s="25">
        <v>19053.666669999999</v>
      </c>
      <c r="X103" s="23">
        <f t="shared" si="63"/>
        <v>38107.333339999997</v>
      </c>
      <c r="Y103" s="22">
        <f t="shared" si="65"/>
        <v>0</v>
      </c>
      <c r="Z103" s="25" t="str">
        <f t="shared" ref="Z103:AG103" si="67">Z102</f>
        <v>-</v>
      </c>
      <c r="AA103" s="25" t="str">
        <f t="shared" si="67"/>
        <v>-</v>
      </c>
      <c r="AB103" s="25" t="str">
        <f t="shared" si="67"/>
        <v>-</v>
      </c>
      <c r="AC103" s="25" t="str">
        <f t="shared" si="67"/>
        <v>-</v>
      </c>
      <c r="AD103" s="25">
        <f t="shared" si="67"/>
        <v>0</v>
      </c>
      <c r="AE103" s="25">
        <f t="shared" si="67"/>
        <v>0</v>
      </c>
      <c r="AF103" s="25">
        <f t="shared" si="67"/>
        <v>-26.769549999999999</v>
      </c>
      <c r="AG103" s="26">
        <f t="shared" si="67"/>
        <v>28.499510000000001</v>
      </c>
      <c r="AH103" s="11"/>
      <c r="AI103" s="20"/>
      <c r="AJ103" s="20"/>
      <c r="AK103" s="11"/>
      <c r="AL103" s="11"/>
      <c r="AM103" s="11"/>
      <c r="AN103" s="12"/>
      <c r="AO103" s="12"/>
    </row>
    <row r="104" spans="1:41" hidden="1" x14ac:dyDescent="0.25">
      <c r="A104" s="21" t="str">
        <f t="shared" si="55"/>
        <v>LC-Retirement</v>
      </c>
      <c r="B104" s="16" t="s">
        <v>88</v>
      </c>
      <c r="C104" s="16" t="s">
        <v>76</v>
      </c>
      <c r="D104" s="27" t="s">
        <v>77</v>
      </c>
      <c r="E104" s="27" t="s">
        <v>78</v>
      </c>
      <c r="F104" s="22" t="str">
        <f t="shared" si="64"/>
        <v>fixed</v>
      </c>
      <c r="G104" s="27">
        <f t="shared" si="54"/>
        <v>440</v>
      </c>
      <c r="H104" s="27">
        <v>110</v>
      </c>
      <c r="I104" s="27">
        <v>4</v>
      </c>
      <c r="J104" s="27" t="s">
        <v>80</v>
      </c>
      <c r="K104" s="27">
        <v>2021</v>
      </c>
      <c r="L104" s="27">
        <v>13.266</v>
      </c>
      <c r="M104" s="27">
        <v>28.7</v>
      </c>
      <c r="N104" s="27">
        <v>1.1000000000000001</v>
      </c>
      <c r="O104" s="27">
        <v>1.1000000000000001</v>
      </c>
      <c r="P104" s="22">
        <f t="shared" si="58"/>
        <v>1</v>
      </c>
      <c r="Q104" s="22">
        <f t="shared" si="59"/>
        <v>1</v>
      </c>
      <c r="R104" s="22">
        <f t="shared" si="60"/>
        <v>0.65</v>
      </c>
      <c r="S104" s="22">
        <f t="shared" si="61"/>
        <v>48</v>
      </c>
      <c r="T104" s="22">
        <f t="shared" si="62"/>
        <v>48</v>
      </c>
      <c r="U104" s="27">
        <v>71</v>
      </c>
      <c r="V104">
        <v>944.87199999999996</v>
      </c>
      <c r="W104" s="27">
        <v>12067.3</v>
      </c>
      <c r="X104" s="23">
        <f t="shared" si="63"/>
        <v>48269.2</v>
      </c>
      <c r="Y104" s="22">
        <f t="shared" si="65"/>
        <v>0</v>
      </c>
      <c r="Z104" s="27" t="s">
        <v>80</v>
      </c>
      <c r="AA104" s="27" t="s">
        <v>80</v>
      </c>
      <c r="AB104" s="27" t="s">
        <v>80</v>
      </c>
      <c r="AC104" s="27" t="s">
        <v>80</v>
      </c>
      <c r="AD104" s="27"/>
      <c r="AE104" s="27"/>
      <c r="AF104" s="27">
        <v>-26.031379999999999</v>
      </c>
      <c r="AG104" s="28">
        <v>29.601379999999999</v>
      </c>
      <c r="AH104" s="11"/>
      <c r="AI104" s="20"/>
      <c r="AJ104" s="20"/>
      <c r="AK104" s="11"/>
      <c r="AL104" s="11"/>
      <c r="AM104" s="11"/>
      <c r="AN104" s="12"/>
      <c r="AO104" s="12"/>
    </row>
    <row r="105" spans="1:41" hidden="1" x14ac:dyDescent="0.25">
      <c r="A105" s="21" t="str">
        <f t="shared" si="55"/>
        <v>LC-Retirement</v>
      </c>
      <c r="B105" s="16" t="s">
        <v>89</v>
      </c>
      <c r="C105" s="16" t="s">
        <v>76</v>
      </c>
      <c r="D105" s="27" t="s">
        <v>77</v>
      </c>
      <c r="E105" s="27" t="s">
        <v>78</v>
      </c>
      <c r="F105" s="22" t="str">
        <f t="shared" si="64"/>
        <v>fixed</v>
      </c>
      <c r="G105" s="27">
        <f t="shared" si="54"/>
        <v>440</v>
      </c>
      <c r="H105" s="27">
        <v>110</v>
      </c>
      <c r="I105" s="27">
        <v>4</v>
      </c>
      <c r="J105" s="27" t="s">
        <v>80</v>
      </c>
      <c r="K105" s="27">
        <v>2022</v>
      </c>
      <c r="L105" s="27">
        <v>13.266</v>
      </c>
      <c r="M105" s="27">
        <f>M104</f>
        <v>28.7</v>
      </c>
      <c r="N105" s="27">
        <f>N104</f>
        <v>1.1000000000000001</v>
      </c>
      <c r="O105" s="27">
        <f>O104</f>
        <v>1.1000000000000001</v>
      </c>
      <c r="P105" s="22">
        <f t="shared" si="58"/>
        <v>1</v>
      </c>
      <c r="Q105" s="22">
        <f t="shared" si="59"/>
        <v>1</v>
      </c>
      <c r="R105" s="22">
        <f t="shared" si="60"/>
        <v>0.65</v>
      </c>
      <c r="S105" s="22">
        <f t="shared" si="61"/>
        <v>48</v>
      </c>
      <c r="T105" s="22">
        <f t="shared" si="62"/>
        <v>48</v>
      </c>
      <c r="U105" s="27">
        <v>71</v>
      </c>
      <c r="V105">
        <v>944.87199999999996</v>
      </c>
      <c r="W105" s="27">
        <v>12067.3</v>
      </c>
      <c r="X105" s="23">
        <f t="shared" si="63"/>
        <v>48269.2</v>
      </c>
      <c r="Y105" s="22">
        <f t="shared" si="65"/>
        <v>0</v>
      </c>
      <c r="Z105" s="27" t="str">
        <f t="shared" ref="Z105:AG105" si="68">Z104</f>
        <v>-</v>
      </c>
      <c r="AA105" s="27" t="str">
        <f t="shared" si="68"/>
        <v>-</v>
      </c>
      <c r="AB105" s="27" t="str">
        <f t="shared" si="68"/>
        <v>-</v>
      </c>
      <c r="AC105" s="27" t="str">
        <f t="shared" si="68"/>
        <v>-</v>
      </c>
      <c r="AD105" s="27">
        <f t="shared" si="68"/>
        <v>0</v>
      </c>
      <c r="AE105" s="27">
        <f t="shared" si="68"/>
        <v>0</v>
      </c>
      <c r="AF105" s="27">
        <f t="shared" si="68"/>
        <v>-26.031379999999999</v>
      </c>
      <c r="AG105" s="28">
        <f t="shared" si="68"/>
        <v>29.601379999999999</v>
      </c>
      <c r="AH105" s="11"/>
      <c r="AI105" s="20"/>
      <c r="AJ105" s="20"/>
      <c r="AK105" s="11"/>
      <c r="AL105" s="11"/>
      <c r="AM105" s="11"/>
      <c r="AN105" s="12"/>
      <c r="AO105" s="12"/>
    </row>
    <row r="106" spans="1:41" hidden="1" x14ac:dyDescent="0.25">
      <c r="A106" s="21" t="str">
        <f t="shared" si="55"/>
        <v>LC-Retirement</v>
      </c>
      <c r="B106" s="16" t="s">
        <v>90</v>
      </c>
      <c r="C106" s="16" t="s">
        <v>76</v>
      </c>
      <c r="D106" s="25" t="s">
        <v>77</v>
      </c>
      <c r="E106" s="25" t="s">
        <v>78</v>
      </c>
      <c r="F106" s="22" t="str">
        <f t="shared" si="64"/>
        <v>fixed</v>
      </c>
      <c r="G106" s="25">
        <f t="shared" si="54"/>
        <v>1920</v>
      </c>
      <c r="H106" s="25">
        <v>640</v>
      </c>
      <c r="I106" s="25">
        <v>3</v>
      </c>
      <c r="J106" s="25" t="s">
        <v>80</v>
      </c>
      <c r="K106" s="25">
        <v>2041</v>
      </c>
      <c r="L106" s="25">
        <v>11.782</v>
      </c>
      <c r="M106" s="25">
        <v>24.3</v>
      </c>
      <c r="N106" s="25">
        <v>1.8</v>
      </c>
      <c r="O106" s="25">
        <v>1.8</v>
      </c>
      <c r="P106" s="22">
        <f t="shared" si="58"/>
        <v>1</v>
      </c>
      <c r="Q106" s="22">
        <f t="shared" si="59"/>
        <v>1</v>
      </c>
      <c r="R106" s="22">
        <f t="shared" si="60"/>
        <v>0.65</v>
      </c>
      <c r="S106" s="22">
        <f t="shared" si="61"/>
        <v>48</v>
      </c>
      <c r="T106" s="22">
        <f t="shared" si="62"/>
        <v>48</v>
      </c>
      <c r="U106" s="25">
        <v>71</v>
      </c>
      <c r="V106">
        <v>899.053</v>
      </c>
      <c r="W106" s="25">
        <v>67746.166670000006</v>
      </c>
      <c r="X106" s="23">
        <f t="shared" si="63"/>
        <v>203238.50001000002</v>
      </c>
      <c r="Y106" s="22">
        <f t="shared" si="65"/>
        <v>0</v>
      </c>
      <c r="Z106" s="25" t="s">
        <v>80</v>
      </c>
      <c r="AA106" s="25" t="s">
        <v>80</v>
      </c>
      <c r="AB106" s="25" t="s">
        <v>80</v>
      </c>
      <c r="AC106" s="25" t="s">
        <v>80</v>
      </c>
      <c r="AD106" s="25"/>
      <c r="AE106" s="25"/>
      <c r="AF106" s="25">
        <v>-26.088049999999999</v>
      </c>
      <c r="AG106" s="26">
        <v>28.968879999999999</v>
      </c>
      <c r="AH106" s="11"/>
      <c r="AI106" s="20"/>
      <c r="AJ106" s="20"/>
      <c r="AK106" s="11"/>
      <c r="AL106" s="11"/>
      <c r="AM106" s="11"/>
      <c r="AN106" s="12"/>
      <c r="AO106" s="12"/>
    </row>
    <row r="107" spans="1:41" hidden="1" x14ac:dyDescent="0.25">
      <c r="A107" s="21" t="str">
        <f t="shared" si="55"/>
        <v>LC-Retirement</v>
      </c>
      <c r="B107" s="16" t="s">
        <v>91</v>
      </c>
      <c r="C107" s="16" t="s">
        <v>76</v>
      </c>
      <c r="D107" s="25" t="s">
        <v>77</v>
      </c>
      <c r="E107" s="25" t="s">
        <v>78</v>
      </c>
      <c r="F107" s="22" t="str">
        <f t="shared" si="64"/>
        <v>fixed</v>
      </c>
      <c r="G107" s="25">
        <f t="shared" si="54"/>
        <v>1920</v>
      </c>
      <c r="H107" s="25">
        <v>640</v>
      </c>
      <c r="I107" s="25">
        <v>3</v>
      </c>
      <c r="J107" s="25" t="s">
        <v>80</v>
      </c>
      <c r="K107" s="25">
        <v>2044</v>
      </c>
      <c r="L107" s="25">
        <v>11.782</v>
      </c>
      <c r="M107" s="25">
        <f>M106</f>
        <v>24.3</v>
      </c>
      <c r="N107" s="25">
        <f>N106</f>
        <v>1.8</v>
      </c>
      <c r="O107" s="25">
        <f>O106</f>
        <v>1.8</v>
      </c>
      <c r="P107" s="22">
        <f t="shared" si="58"/>
        <v>1</v>
      </c>
      <c r="Q107" s="22">
        <f t="shared" si="59"/>
        <v>1</v>
      </c>
      <c r="R107" s="22">
        <f t="shared" si="60"/>
        <v>0.65</v>
      </c>
      <c r="S107" s="22">
        <f t="shared" si="61"/>
        <v>48</v>
      </c>
      <c r="T107" s="22">
        <f t="shared" si="62"/>
        <v>48</v>
      </c>
      <c r="U107" s="25">
        <v>71</v>
      </c>
      <c r="V107" s="25">
        <f>V106</f>
        <v>899.053</v>
      </c>
      <c r="W107" s="25">
        <v>67746.166670000006</v>
      </c>
      <c r="X107" s="23">
        <f t="shared" si="63"/>
        <v>203238.50001000002</v>
      </c>
      <c r="Y107" s="22">
        <f t="shared" si="65"/>
        <v>0</v>
      </c>
      <c r="Z107" s="25" t="str">
        <f t="shared" ref="Z107:AG107" si="69">Z106</f>
        <v>-</v>
      </c>
      <c r="AA107" s="25" t="str">
        <f t="shared" si="69"/>
        <v>-</v>
      </c>
      <c r="AB107" s="25" t="str">
        <f t="shared" si="69"/>
        <v>-</v>
      </c>
      <c r="AC107" s="25" t="str">
        <f t="shared" si="69"/>
        <v>-</v>
      </c>
      <c r="AD107" s="25">
        <f t="shared" si="69"/>
        <v>0</v>
      </c>
      <c r="AE107" s="25">
        <f t="shared" si="69"/>
        <v>0</v>
      </c>
      <c r="AF107" s="25">
        <f t="shared" si="69"/>
        <v>-26.088049999999999</v>
      </c>
      <c r="AG107" s="26">
        <f t="shared" si="69"/>
        <v>28.968879999999999</v>
      </c>
      <c r="AH107" s="11"/>
      <c r="AI107" s="20"/>
      <c r="AJ107" s="20"/>
      <c r="AK107" s="11"/>
      <c r="AL107" s="11"/>
      <c r="AM107" s="11"/>
      <c r="AN107" s="12"/>
      <c r="AO107" s="12"/>
    </row>
    <row r="108" spans="1:41" hidden="1" x14ac:dyDescent="0.25">
      <c r="A108" s="21" t="str">
        <f t="shared" si="55"/>
        <v>LC-Retirement</v>
      </c>
      <c r="B108" s="16" t="s">
        <v>92</v>
      </c>
      <c r="C108" s="16" t="s">
        <v>76</v>
      </c>
      <c r="D108" s="22" t="s">
        <v>77</v>
      </c>
      <c r="E108" s="22" t="s">
        <v>78</v>
      </c>
      <c r="F108" s="22" t="str">
        <f t="shared" si="64"/>
        <v>fixed</v>
      </c>
      <c r="G108" s="22">
        <f t="shared" si="54"/>
        <v>114</v>
      </c>
      <c r="H108" s="22">
        <v>114</v>
      </c>
      <c r="I108" s="22">
        <v>1</v>
      </c>
      <c r="J108" s="22" t="s">
        <v>80</v>
      </c>
      <c r="K108" s="22">
        <v>2022</v>
      </c>
      <c r="L108" s="22">
        <v>15.122999999999999</v>
      </c>
      <c r="M108" s="22">
        <v>34.700000000000003</v>
      </c>
      <c r="N108" s="22">
        <v>0.5</v>
      </c>
      <c r="O108" s="22">
        <v>0.5</v>
      </c>
      <c r="P108" s="22">
        <f t="shared" si="58"/>
        <v>1</v>
      </c>
      <c r="Q108" s="22">
        <f t="shared" si="59"/>
        <v>1</v>
      </c>
      <c r="R108" s="22">
        <f t="shared" si="60"/>
        <v>0.65</v>
      </c>
      <c r="S108" s="22">
        <f t="shared" si="61"/>
        <v>48</v>
      </c>
      <c r="T108" s="22">
        <f t="shared" si="62"/>
        <v>48</v>
      </c>
      <c r="U108" s="22">
        <v>71</v>
      </c>
      <c r="V108">
        <v>896.65599999999995</v>
      </c>
      <c r="W108" s="22">
        <v>7056.8888889999998</v>
      </c>
      <c r="X108" s="23">
        <f t="shared" si="63"/>
        <v>7056.8888889999998</v>
      </c>
      <c r="Y108" s="22">
        <f t="shared" si="65"/>
        <v>0</v>
      </c>
      <c r="Z108" s="22" t="s">
        <v>80</v>
      </c>
      <c r="AA108" s="22" t="s">
        <v>80</v>
      </c>
      <c r="AB108" s="22" t="s">
        <v>80</v>
      </c>
      <c r="AC108" s="22" t="s">
        <v>80</v>
      </c>
      <c r="AD108" s="22"/>
      <c r="AE108" s="22"/>
      <c r="AF108" s="22">
        <v>-26.090779999999999</v>
      </c>
      <c r="AG108" s="24">
        <v>29.474460000000001</v>
      </c>
      <c r="AH108" s="11"/>
      <c r="AI108" s="20"/>
      <c r="AJ108" s="20"/>
      <c r="AK108" s="11"/>
      <c r="AL108" s="11"/>
      <c r="AM108" s="11"/>
      <c r="AN108" s="12"/>
      <c r="AO108" s="12"/>
    </row>
    <row r="109" spans="1:41" hidden="1" x14ac:dyDescent="0.25">
      <c r="A109" s="21" t="str">
        <f t="shared" si="55"/>
        <v>LC-Retirement</v>
      </c>
      <c r="B109" s="16" t="s">
        <v>93</v>
      </c>
      <c r="C109" s="16" t="s">
        <v>76</v>
      </c>
      <c r="D109" s="25" t="s">
        <v>77</v>
      </c>
      <c r="E109" s="25" t="s">
        <v>78</v>
      </c>
      <c r="F109" s="22" t="str">
        <f t="shared" si="64"/>
        <v>fixed</v>
      </c>
      <c r="G109" s="25">
        <f t="shared" si="54"/>
        <v>1425</v>
      </c>
      <c r="H109" s="25">
        <v>475</v>
      </c>
      <c r="I109" s="25">
        <v>3</v>
      </c>
      <c r="J109" s="25" t="s">
        <v>80</v>
      </c>
      <c r="K109" s="25">
        <v>2027</v>
      </c>
      <c r="L109" s="25">
        <v>12.994999999999999</v>
      </c>
      <c r="M109" s="25">
        <v>28.6</v>
      </c>
      <c r="N109" s="25">
        <v>3.6</v>
      </c>
      <c r="O109" s="25">
        <v>3.6</v>
      </c>
      <c r="P109" s="22">
        <f t="shared" si="58"/>
        <v>1</v>
      </c>
      <c r="Q109" s="22">
        <f t="shared" si="59"/>
        <v>1</v>
      </c>
      <c r="R109" s="22">
        <f t="shared" si="60"/>
        <v>0.65</v>
      </c>
      <c r="S109" s="22">
        <f t="shared" si="61"/>
        <v>48</v>
      </c>
      <c r="T109" s="22">
        <f t="shared" si="62"/>
        <v>48</v>
      </c>
      <c r="U109" s="25">
        <v>71</v>
      </c>
      <c r="V109">
        <v>896.65599999999995</v>
      </c>
      <c r="W109" s="25">
        <v>50809.666669999999</v>
      </c>
      <c r="X109" s="23">
        <f t="shared" si="63"/>
        <v>152429.00000999999</v>
      </c>
      <c r="Y109" s="22">
        <f t="shared" si="65"/>
        <v>0</v>
      </c>
      <c r="Z109" s="25" t="s">
        <v>80</v>
      </c>
      <c r="AA109" s="25" t="s">
        <v>80</v>
      </c>
      <c r="AB109" s="25" t="s">
        <v>80</v>
      </c>
      <c r="AC109" s="25" t="s">
        <v>80</v>
      </c>
      <c r="AD109" s="25"/>
      <c r="AE109" s="25"/>
      <c r="AF109" s="25">
        <v>-26.25404</v>
      </c>
      <c r="AG109" s="26">
        <v>29.18008</v>
      </c>
      <c r="AH109" s="11"/>
      <c r="AI109" s="20"/>
      <c r="AJ109" s="20"/>
      <c r="AK109" s="11"/>
      <c r="AL109" s="11"/>
      <c r="AM109" s="11"/>
      <c r="AN109" s="12"/>
      <c r="AO109" s="12"/>
    </row>
    <row r="110" spans="1:41" hidden="1" x14ac:dyDescent="0.25">
      <c r="A110" s="21" t="str">
        <f t="shared" si="55"/>
        <v>LC-Retirement</v>
      </c>
      <c r="B110" s="16" t="s">
        <v>94</v>
      </c>
      <c r="C110" s="16" t="s">
        <v>76</v>
      </c>
      <c r="D110" s="25" t="s">
        <v>77</v>
      </c>
      <c r="E110" s="25" t="s">
        <v>78</v>
      </c>
      <c r="F110" s="22" t="str">
        <f t="shared" si="64"/>
        <v>fixed</v>
      </c>
      <c r="G110" s="25">
        <f t="shared" si="54"/>
        <v>1425</v>
      </c>
      <c r="H110" s="25">
        <v>475</v>
      </c>
      <c r="I110" s="25">
        <v>3</v>
      </c>
      <c r="J110" s="25" t="s">
        <v>80</v>
      </c>
      <c r="K110" s="25">
        <v>2030</v>
      </c>
      <c r="L110" s="25">
        <v>12.994999999999999</v>
      </c>
      <c r="M110" s="25">
        <f>M109</f>
        <v>28.6</v>
      </c>
      <c r="N110" s="25">
        <f>N109</f>
        <v>3.6</v>
      </c>
      <c r="O110" s="25">
        <f>O109</f>
        <v>3.6</v>
      </c>
      <c r="P110" s="22">
        <f t="shared" si="58"/>
        <v>1</v>
      </c>
      <c r="Q110" s="22">
        <f t="shared" si="59"/>
        <v>1</v>
      </c>
      <c r="R110" s="22">
        <f t="shared" si="60"/>
        <v>0.65</v>
      </c>
      <c r="S110" s="22">
        <f t="shared" si="61"/>
        <v>48</v>
      </c>
      <c r="T110" s="22">
        <f t="shared" si="62"/>
        <v>48</v>
      </c>
      <c r="U110" s="25">
        <v>71</v>
      </c>
      <c r="V110" s="25">
        <f>V109</f>
        <v>896.65599999999995</v>
      </c>
      <c r="W110" s="25">
        <v>50809.666669999999</v>
      </c>
      <c r="X110" s="23">
        <f t="shared" si="63"/>
        <v>152429.00000999999</v>
      </c>
      <c r="Y110" s="22">
        <f t="shared" si="65"/>
        <v>0</v>
      </c>
      <c r="Z110" s="25" t="str">
        <f t="shared" ref="Z110:AG110" si="70">Z109</f>
        <v>-</v>
      </c>
      <c r="AA110" s="25" t="str">
        <f t="shared" si="70"/>
        <v>-</v>
      </c>
      <c r="AB110" s="25" t="str">
        <f t="shared" si="70"/>
        <v>-</v>
      </c>
      <c r="AC110" s="25" t="str">
        <f t="shared" si="70"/>
        <v>-</v>
      </c>
      <c r="AD110" s="25">
        <f t="shared" si="70"/>
        <v>0</v>
      </c>
      <c r="AE110" s="25">
        <f t="shared" si="70"/>
        <v>0</v>
      </c>
      <c r="AF110" s="25">
        <f t="shared" si="70"/>
        <v>-26.25404</v>
      </c>
      <c r="AG110" s="26">
        <f t="shared" si="70"/>
        <v>29.18008</v>
      </c>
      <c r="AH110" s="11"/>
      <c r="AI110" s="20"/>
      <c r="AJ110" s="20"/>
      <c r="AK110" s="11"/>
      <c r="AL110" s="11"/>
      <c r="AM110" s="11"/>
      <c r="AN110" s="12"/>
      <c r="AO110" s="12"/>
    </row>
    <row r="111" spans="1:41" hidden="1" x14ac:dyDescent="0.25">
      <c r="A111" s="21" t="str">
        <f t="shared" si="55"/>
        <v>LC-Retirement</v>
      </c>
      <c r="B111" s="16" t="s">
        <v>95</v>
      </c>
      <c r="C111" s="16" t="s">
        <v>76</v>
      </c>
      <c r="D111" s="22" t="s">
        <v>77</v>
      </c>
      <c r="E111" s="22" t="s">
        <v>78</v>
      </c>
      <c r="F111" s="22" t="str">
        <f t="shared" si="64"/>
        <v>fixed</v>
      </c>
      <c r="G111" s="22">
        <f t="shared" si="54"/>
        <v>2880</v>
      </c>
      <c r="H111" s="22">
        <v>720</v>
      </c>
      <c r="I111" s="22">
        <v>4</v>
      </c>
      <c r="J111" s="22" t="s">
        <v>80</v>
      </c>
      <c r="K111" s="22" t="s">
        <v>96</v>
      </c>
      <c r="L111" s="22">
        <v>10.305</v>
      </c>
      <c r="M111" s="22">
        <v>31.6</v>
      </c>
      <c r="N111" s="22">
        <v>7.2</v>
      </c>
      <c r="O111" s="22">
        <v>7.2</v>
      </c>
      <c r="P111" s="22">
        <f t="shared" si="58"/>
        <v>1</v>
      </c>
      <c r="Q111" s="22">
        <f t="shared" si="59"/>
        <v>1</v>
      </c>
      <c r="R111" s="22">
        <f t="shared" si="60"/>
        <v>0.65</v>
      </c>
      <c r="S111" s="22">
        <f t="shared" si="61"/>
        <v>48</v>
      </c>
      <c r="T111" s="22">
        <f t="shared" si="62"/>
        <v>48</v>
      </c>
      <c r="U111" s="22">
        <v>98</v>
      </c>
      <c r="V111">
        <v>936.50199999999995</v>
      </c>
      <c r="W111" s="22">
        <v>69949.333329999994</v>
      </c>
      <c r="X111" s="23">
        <f t="shared" si="63"/>
        <v>279797.33331999998</v>
      </c>
      <c r="Y111" s="22">
        <f t="shared" si="65"/>
        <v>0</v>
      </c>
      <c r="Z111" s="22" t="s">
        <v>80</v>
      </c>
      <c r="AA111" s="22" t="s">
        <v>80</v>
      </c>
      <c r="AB111" s="22" t="s">
        <v>80</v>
      </c>
      <c r="AC111" s="22" t="s">
        <v>80</v>
      </c>
      <c r="AD111" s="22"/>
      <c r="AE111" s="22"/>
      <c r="AF111" s="22">
        <v>-25.5459</v>
      </c>
      <c r="AG111" s="24">
        <v>28.5502</v>
      </c>
      <c r="AH111" s="11"/>
      <c r="AI111" s="20"/>
      <c r="AJ111" s="20"/>
      <c r="AK111" s="11"/>
      <c r="AL111" s="11"/>
      <c r="AM111" s="11"/>
      <c r="AN111" s="12"/>
      <c r="AO111" s="12"/>
    </row>
    <row r="112" spans="1:41" hidden="1" x14ac:dyDescent="0.25">
      <c r="A112" s="21" t="str">
        <f t="shared" si="55"/>
        <v>LC-Retirement</v>
      </c>
      <c r="B112" s="16" t="s">
        <v>97</v>
      </c>
      <c r="C112" s="16" t="s">
        <v>76</v>
      </c>
      <c r="D112" s="27" t="s">
        <v>77</v>
      </c>
      <c r="E112" s="27" t="s">
        <v>78</v>
      </c>
      <c r="F112" s="22" t="str">
        <f t="shared" si="64"/>
        <v>fixed</v>
      </c>
      <c r="G112" s="27">
        <f t="shared" si="54"/>
        <v>720</v>
      </c>
      <c r="H112" s="27">
        <v>720</v>
      </c>
      <c r="I112" s="27">
        <v>1</v>
      </c>
      <c r="J112" s="27">
        <v>2023</v>
      </c>
      <c r="K112" s="27" t="s">
        <v>96</v>
      </c>
      <c r="L112" s="27">
        <v>10.305</v>
      </c>
      <c r="M112" s="27">
        <f t="shared" ref="M112:O113" si="71">M111</f>
        <v>31.6</v>
      </c>
      <c r="N112" s="27">
        <f t="shared" si="71"/>
        <v>7.2</v>
      </c>
      <c r="O112" s="27">
        <f t="shared" si="71"/>
        <v>7.2</v>
      </c>
      <c r="P112" s="22">
        <f t="shared" si="58"/>
        <v>1</v>
      </c>
      <c r="Q112" s="22">
        <f t="shared" si="59"/>
        <v>1</v>
      </c>
      <c r="R112" s="22">
        <f t="shared" si="60"/>
        <v>0.65</v>
      </c>
      <c r="S112" s="22">
        <f t="shared" si="61"/>
        <v>48</v>
      </c>
      <c r="T112" s="22">
        <f t="shared" si="62"/>
        <v>48</v>
      </c>
      <c r="U112" s="27">
        <v>98</v>
      </c>
      <c r="V112" s="27">
        <f>V111</f>
        <v>936.50199999999995</v>
      </c>
      <c r="W112" s="27">
        <v>69949.333329999994</v>
      </c>
      <c r="X112" s="23">
        <f t="shared" si="63"/>
        <v>69949.333329999994</v>
      </c>
      <c r="Y112" s="22">
        <f t="shared" si="65"/>
        <v>0</v>
      </c>
      <c r="Z112" s="27" t="str">
        <f t="shared" ref="Z112:AG113" si="72">Z111</f>
        <v>-</v>
      </c>
      <c r="AA112" s="27" t="str">
        <f t="shared" si="72"/>
        <v>-</v>
      </c>
      <c r="AB112" s="27" t="str">
        <f t="shared" si="72"/>
        <v>-</v>
      </c>
      <c r="AC112" s="27" t="str">
        <f t="shared" si="72"/>
        <v>-</v>
      </c>
      <c r="AD112" s="27">
        <f t="shared" si="72"/>
        <v>0</v>
      </c>
      <c r="AE112" s="27">
        <f t="shared" si="72"/>
        <v>0</v>
      </c>
      <c r="AF112" s="27">
        <f t="shared" si="72"/>
        <v>-25.5459</v>
      </c>
      <c r="AG112" s="28">
        <f t="shared" si="72"/>
        <v>28.5502</v>
      </c>
      <c r="AH112" s="11"/>
      <c r="AI112" s="20"/>
      <c r="AJ112" s="20"/>
      <c r="AK112" s="11"/>
      <c r="AL112" s="11"/>
      <c r="AM112" s="11"/>
      <c r="AN112" s="12"/>
      <c r="AO112" s="12"/>
    </row>
    <row r="113" spans="1:41" hidden="1" x14ac:dyDescent="0.25">
      <c r="A113" s="21" t="str">
        <f t="shared" si="55"/>
        <v>LC-Retirement</v>
      </c>
      <c r="B113" s="16" t="s">
        <v>98</v>
      </c>
      <c r="C113" s="16" t="s">
        <v>76</v>
      </c>
      <c r="D113" s="27" t="s">
        <v>77</v>
      </c>
      <c r="E113" s="27" t="s">
        <v>78</v>
      </c>
      <c r="F113" s="22" t="str">
        <f t="shared" si="64"/>
        <v>fixed</v>
      </c>
      <c r="G113" s="27">
        <f t="shared" si="54"/>
        <v>720</v>
      </c>
      <c r="H113" s="27">
        <v>720</v>
      </c>
      <c r="I113" s="27">
        <v>1</v>
      </c>
      <c r="J113" s="27">
        <v>2024</v>
      </c>
      <c r="K113" s="27" t="s">
        <v>96</v>
      </c>
      <c r="L113" s="27">
        <v>10.305</v>
      </c>
      <c r="M113" s="27">
        <f t="shared" si="71"/>
        <v>31.6</v>
      </c>
      <c r="N113" s="27">
        <f t="shared" si="71"/>
        <v>7.2</v>
      </c>
      <c r="O113" s="27">
        <f t="shared" si="71"/>
        <v>7.2</v>
      </c>
      <c r="P113" s="22">
        <f t="shared" si="58"/>
        <v>1</v>
      </c>
      <c r="Q113" s="22">
        <f t="shared" si="59"/>
        <v>1</v>
      </c>
      <c r="R113" s="22">
        <f t="shared" si="60"/>
        <v>0.65</v>
      </c>
      <c r="S113" s="22">
        <f t="shared" si="61"/>
        <v>48</v>
      </c>
      <c r="T113" s="22">
        <f t="shared" si="62"/>
        <v>48</v>
      </c>
      <c r="U113" s="27">
        <v>98</v>
      </c>
      <c r="V113" s="27">
        <f>V112</f>
        <v>936.50199999999995</v>
      </c>
      <c r="W113" s="27">
        <v>69949.333329999994</v>
      </c>
      <c r="X113" s="23">
        <f t="shared" si="63"/>
        <v>69949.333329999994</v>
      </c>
      <c r="Y113" s="22">
        <f t="shared" si="65"/>
        <v>0</v>
      </c>
      <c r="Z113" s="27" t="str">
        <f t="shared" si="72"/>
        <v>-</v>
      </c>
      <c r="AA113" s="27" t="str">
        <f t="shared" si="72"/>
        <v>-</v>
      </c>
      <c r="AB113" s="27" t="str">
        <f t="shared" si="72"/>
        <v>-</v>
      </c>
      <c r="AC113" s="27" t="str">
        <f t="shared" si="72"/>
        <v>-</v>
      </c>
      <c r="AD113" s="27">
        <f t="shared" si="72"/>
        <v>0</v>
      </c>
      <c r="AE113" s="27">
        <f t="shared" si="72"/>
        <v>0</v>
      </c>
      <c r="AF113" s="27">
        <f t="shared" si="72"/>
        <v>-25.5459</v>
      </c>
      <c r="AG113" s="28">
        <f t="shared" si="72"/>
        <v>28.5502</v>
      </c>
      <c r="AH113" s="11"/>
      <c r="AI113" s="20"/>
      <c r="AJ113" s="20"/>
      <c r="AK113" s="11"/>
      <c r="AL113" s="11"/>
      <c r="AM113" s="11"/>
      <c r="AN113" s="12"/>
      <c r="AO113" s="12"/>
    </row>
    <row r="114" spans="1:41" hidden="1" x14ac:dyDescent="0.25">
      <c r="A114" s="21" t="str">
        <f t="shared" si="55"/>
        <v>LC-Retirement</v>
      </c>
      <c r="B114" s="16" t="s">
        <v>99</v>
      </c>
      <c r="C114" s="16" t="s">
        <v>76</v>
      </c>
      <c r="D114" s="25" t="s">
        <v>77</v>
      </c>
      <c r="E114" s="25" t="s">
        <v>78</v>
      </c>
      <c r="F114" s="22" t="str">
        <f t="shared" si="64"/>
        <v>fixed</v>
      </c>
      <c r="G114" s="25">
        <f t="shared" si="54"/>
        <v>2372</v>
      </c>
      <c r="H114" s="25">
        <v>593</v>
      </c>
      <c r="I114" s="25">
        <v>4</v>
      </c>
      <c r="J114" s="25" t="s">
        <v>80</v>
      </c>
      <c r="K114" s="25">
        <v>2037</v>
      </c>
      <c r="L114" s="25">
        <v>11.003</v>
      </c>
      <c r="M114" s="25">
        <v>14.4</v>
      </c>
      <c r="N114" s="25">
        <v>5.9</v>
      </c>
      <c r="O114" s="25">
        <v>5.9</v>
      </c>
      <c r="P114" s="22">
        <f t="shared" si="58"/>
        <v>1</v>
      </c>
      <c r="Q114" s="22">
        <f t="shared" si="59"/>
        <v>1</v>
      </c>
      <c r="R114" s="22">
        <f t="shared" si="60"/>
        <v>0.65</v>
      </c>
      <c r="S114" s="22">
        <f t="shared" si="61"/>
        <v>48</v>
      </c>
      <c r="T114" s="22">
        <f t="shared" si="62"/>
        <v>48</v>
      </c>
      <c r="U114" s="25">
        <v>71</v>
      </c>
      <c r="V114">
        <v>896.65599999999995</v>
      </c>
      <c r="W114" s="25">
        <v>62453.666669999999</v>
      </c>
      <c r="X114" s="23">
        <f t="shared" si="63"/>
        <v>249814.66667999999</v>
      </c>
      <c r="Y114" s="22">
        <f t="shared" si="65"/>
        <v>0</v>
      </c>
      <c r="Z114" s="25" t="s">
        <v>80</v>
      </c>
      <c r="AA114" s="25" t="s">
        <v>80</v>
      </c>
      <c r="AB114" s="25" t="s">
        <v>80</v>
      </c>
      <c r="AC114" s="25" t="s">
        <v>80</v>
      </c>
      <c r="AD114" s="25"/>
      <c r="AE114" s="25"/>
      <c r="AF114" s="25">
        <v>-26.740269999999999</v>
      </c>
      <c r="AG114" s="26">
        <v>27.975000000000001</v>
      </c>
      <c r="AH114" s="11"/>
      <c r="AI114" s="20"/>
      <c r="AJ114" s="20"/>
      <c r="AK114" s="11"/>
      <c r="AL114" s="11"/>
      <c r="AM114" s="11"/>
      <c r="AN114" s="12"/>
      <c r="AO114" s="12"/>
    </row>
    <row r="115" spans="1:41" hidden="1" x14ac:dyDescent="0.25">
      <c r="A115" s="21" t="str">
        <f t="shared" si="55"/>
        <v>LC-Retirement</v>
      </c>
      <c r="B115" s="16" t="s">
        <v>100</v>
      </c>
      <c r="C115" s="16" t="s">
        <v>76</v>
      </c>
      <c r="D115" s="25" t="s">
        <v>77</v>
      </c>
      <c r="E115" s="25" t="s">
        <v>78</v>
      </c>
      <c r="F115" s="22" t="str">
        <f t="shared" si="64"/>
        <v>fixed</v>
      </c>
      <c r="G115" s="25">
        <f t="shared" si="54"/>
        <v>1186</v>
      </c>
      <c r="H115" s="25">
        <v>593</v>
      </c>
      <c r="I115" s="25">
        <v>2</v>
      </c>
      <c r="J115" s="25" t="s">
        <v>80</v>
      </c>
      <c r="K115" s="25">
        <v>2041</v>
      </c>
      <c r="L115" s="25">
        <v>11.003</v>
      </c>
      <c r="M115" s="25">
        <f>M114</f>
        <v>14.4</v>
      </c>
      <c r="N115" s="25">
        <f>N114</f>
        <v>5.9</v>
      </c>
      <c r="O115" s="25">
        <f>O114</f>
        <v>5.9</v>
      </c>
      <c r="P115" s="22">
        <f t="shared" si="58"/>
        <v>1</v>
      </c>
      <c r="Q115" s="22">
        <f t="shared" si="59"/>
        <v>1</v>
      </c>
      <c r="R115" s="22">
        <f t="shared" si="60"/>
        <v>0.65</v>
      </c>
      <c r="S115" s="22">
        <f t="shared" si="61"/>
        <v>48</v>
      </c>
      <c r="T115" s="22">
        <f t="shared" si="62"/>
        <v>48</v>
      </c>
      <c r="U115" s="25">
        <v>71</v>
      </c>
      <c r="V115" s="25">
        <f>V114</f>
        <v>896.65599999999995</v>
      </c>
      <c r="W115" s="25">
        <v>62453.666669999999</v>
      </c>
      <c r="X115" s="23">
        <f t="shared" si="63"/>
        <v>124907.33334</v>
      </c>
      <c r="Y115" s="22">
        <f t="shared" si="65"/>
        <v>0</v>
      </c>
      <c r="Z115" s="25" t="str">
        <f t="shared" ref="Z115:AG115" si="73">Z114</f>
        <v>-</v>
      </c>
      <c r="AA115" s="25" t="str">
        <f t="shared" si="73"/>
        <v>-</v>
      </c>
      <c r="AB115" s="25" t="str">
        <f t="shared" si="73"/>
        <v>-</v>
      </c>
      <c r="AC115" s="25" t="str">
        <f t="shared" si="73"/>
        <v>-</v>
      </c>
      <c r="AD115" s="25">
        <f t="shared" si="73"/>
        <v>0</v>
      </c>
      <c r="AE115" s="25">
        <f t="shared" si="73"/>
        <v>0</v>
      </c>
      <c r="AF115" s="25">
        <f t="shared" si="73"/>
        <v>-26.740269999999999</v>
      </c>
      <c r="AG115" s="26">
        <f t="shared" si="73"/>
        <v>27.975000000000001</v>
      </c>
      <c r="AH115" s="11"/>
      <c r="AI115" s="20"/>
      <c r="AJ115" s="20"/>
      <c r="AK115" s="11"/>
      <c r="AL115" s="11"/>
      <c r="AM115" s="11"/>
      <c r="AN115" s="12"/>
      <c r="AO115" s="12"/>
    </row>
    <row r="116" spans="1:41" hidden="1" x14ac:dyDescent="0.25">
      <c r="A116" s="21" t="str">
        <f t="shared" si="55"/>
        <v>LC-Retirement</v>
      </c>
      <c r="B116" s="16" t="s">
        <v>101</v>
      </c>
      <c r="C116" s="16" t="s">
        <v>76</v>
      </c>
      <c r="D116" s="27" t="s">
        <v>77</v>
      </c>
      <c r="E116" s="27" t="s">
        <v>78</v>
      </c>
      <c r="F116" s="22" t="str">
        <f t="shared" si="64"/>
        <v>fixed</v>
      </c>
      <c r="G116" s="27">
        <f t="shared" si="54"/>
        <v>1833</v>
      </c>
      <c r="H116" s="27">
        <v>611</v>
      </c>
      <c r="I116" s="27">
        <v>3</v>
      </c>
      <c r="J116" s="27" t="s">
        <v>80</v>
      </c>
      <c r="K116" s="27">
        <v>2047</v>
      </c>
      <c r="L116" s="27">
        <v>11.782</v>
      </c>
      <c r="M116" s="27">
        <v>32.1</v>
      </c>
      <c r="N116" s="27">
        <v>1.7</v>
      </c>
      <c r="O116" s="27">
        <v>1.7</v>
      </c>
      <c r="P116" s="22">
        <f t="shared" si="58"/>
        <v>1</v>
      </c>
      <c r="Q116" s="22">
        <f t="shared" si="59"/>
        <v>1</v>
      </c>
      <c r="R116" s="22">
        <f t="shared" si="60"/>
        <v>0.65</v>
      </c>
      <c r="S116" s="22">
        <f t="shared" si="61"/>
        <v>48</v>
      </c>
      <c r="T116" s="22">
        <f t="shared" si="62"/>
        <v>48</v>
      </c>
      <c r="U116" s="27">
        <v>71</v>
      </c>
      <c r="V116">
        <v>896.65599999999995</v>
      </c>
      <c r="W116" s="27">
        <v>129141.3333</v>
      </c>
      <c r="X116" s="23">
        <f t="shared" si="63"/>
        <v>387423.9999</v>
      </c>
      <c r="Y116" s="22">
        <f t="shared" si="65"/>
        <v>0</v>
      </c>
      <c r="Z116" s="27" t="s">
        <v>80</v>
      </c>
      <c r="AA116" s="27" t="s">
        <v>80</v>
      </c>
      <c r="AB116" s="27" t="s">
        <v>80</v>
      </c>
      <c r="AC116" s="27" t="s">
        <v>80</v>
      </c>
      <c r="AD116" s="27"/>
      <c r="AE116" s="27"/>
      <c r="AF116" s="27">
        <v>-27.095549999999999</v>
      </c>
      <c r="AG116" s="28">
        <v>29.77055</v>
      </c>
      <c r="AH116" s="11"/>
      <c r="AI116" s="20"/>
      <c r="AJ116" s="20"/>
      <c r="AK116" s="11"/>
      <c r="AL116" s="11"/>
      <c r="AM116" s="11"/>
      <c r="AN116" s="12"/>
      <c r="AO116" s="12"/>
    </row>
    <row r="117" spans="1:41" hidden="1" x14ac:dyDescent="0.25">
      <c r="A117" s="21" t="str">
        <f t="shared" si="55"/>
        <v>LC-Retirement</v>
      </c>
      <c r="B117" s="16" t="s">
        <v>102</v>
      </c>
      <c r="C117" s="16" t="s">
        <v>76</v>
      </c>
      <c r="D117" s="27" t="s">
        <v>77</v>
      </c>
      <c r="E117" s="27" t="s">
        <v>78</v>
      </c>
      <c r="F117" s="22" t="str">
        <f t="shared" si="64"/>
        <v>fixed</v>
      </c>
      <c r="G117" s="27">
        <f t="shared" si="54"/>
        <v>2010</v>
      </c>
      <c r="H117" s="27">
        <v>670</v>
      </c>
      <c r="I117" s="27">
        <v>3</v>
      </c>
      <c r="J117" s="27" t="s">
        <v>80</v>
      </c>
      <c r="K117" s="27">
        <v>2051</v>
      </c>
      <c r="L117" s="27">
        <v>11.032</v>
      </c>
      <c r="M117" s="27">
        <v>32.1</v>
      </c>
      <c r="N117" s="27">
        <v>1.9</v>
      </c>
      <c r="O117" s="27">
        <v>1.9</v>
      </c>
      <c r="P117" s="22">
        <f t="shared" si="58"/>
        <v>1</v>
      </c>
      <c r="Q117" s="22">
        <f t="shared" si="59"/>
        <v>1</v>
      </c>
      <c r="R117" s="22">
        <f t="shared" si="60"/>
        <v>0.65</v>
      </c>
      <c r="S117" s="22">
        <f t="shared" si="61"/>
        <v>48</v>
      </c>
      <c r="T117" s="22">
        <f t="shared" si="62"/>
        <v>48</v>
      </c>
      <c r="U117" s="27">
        <v>71</v>
      </c>
      <c r="V117">
        <v>896.65599999999995</v>
      </c>
      <c r="W117" s="27">
        <v>141843.6667</v>
      </c>
      <c r="X117" s="23">
        <f t="shared" si="63"/>
        <v>425531.0001</v>
      </c>
      <c r="Y117" s="22">
        <f t="shared" si="65"/>
        <v>0</v>
      </c>
      <c r="Z117" s="27" t="s">
        <v>80</v>
      </c>
      <c r="AA117" s="27" t="s">
        <v>80</v>
      </c>
      <c r="AB117" s="27" t="s">
        <v>80</v>
      </c>
      <c r="AC117" s="27" t="s">
        <v>80</v>
      </c>
      <c r="AD117" s="27"/>
      <c r="AE117" s="27"/>
      <c r="AF117" s="27">
        <v>-27.095549999999999</v>
      </c>
      <c r="AG117" s="28">
        <v>29.77055</v>
      </c>
      <c r="AH117" s="11"/>
      <c r="AI117" s="20"/>
      <c r="AJ117" s="20"/>
      <c r="AK117" s="11"/>
      <c r="AL117" s="11"/>
      <c r="AM117" s="11"/>
      <c r="AN117" s="12"/>
      <c r="AO117" s="12"/>
    </row>
    <row r="118" spans="1:41" hidden="1" x14ac:dyDescent="0.25">
      <c r="A118" s="21" t="str">
        <f t="shared" si="55"/>
        <v>LC-Retirement</v>
      </c>
      <c r="B118" s="16" t="s">
        <v>103</v>
      </c>
      <c r="C118" s="16" t="s">
        <v>76</v>
      </c>
      <c r="D118" s="25" t="s">
        <v>77</v>
      </c>
      <c r="E118" s="25" t="s">
        <v>78</v>
      </c>
      <c r="F118" s="22" t="str">
        <f t="shared" si="64"/>
        <v>fixed</v>
      </c>
      <c r="G118" s="25">
        <f t="shared" si="54"/>
        <v>1230</v>
      </c>
      <c r="H118" s="25">
        <v>615</v>
      </c>
      <c r="I118" s="25">
        <v>2</v>
      </c>
      <c r="J118" s="25" t="s">
        <v>80</v>
      </c>
      <c r="K118" s="25">
        <v>2038</v>
      </c>
      <c r="L118" s="25">
        <v>11.682</v>
      </c>
      <c r="M118" s="25">
        <v>17.5</v>
      </c>
      <c r="N118" s="25">
        <v>3</v>
      </c>
      <c r="O118" s="25">
        <v>3</v>
      </c>
      <c r="P118" s="22">
        <f t="shared" si="58"/>
        <v>1</v>
      </c>
      <c r="Q118" s="22">
        <f t="shared" si="59"/>
        <v>1</v>
      </c>
      <c r="R118" s="22">
        <f t="shared" si="60"/>
        <v>0.65</v>
      </c>
      <c r="S118" s="22">
        <f t="shared" si="61"/>
        <v>48</v>
      </c>
      <c r="T118" s="22">
        <f t="shared" si="62"/>
        <v>48</v>
      </c>
      <c r="U118" s="25">
        <v>71</v>
      </c>
      <c r="V118">
        <v>899.07399999999996</v>
      </c>
      <c r="W118" s="25">
        <v>65629.166670000006</v>
      </c>
      <c r="X118" s="23">
        <f t="shared" si="63"/>
        <v>131258.33334000001</v>
      </c>
      <c r="Y118" s="22">
        <f t="shared" si="65"/>
        <v>0</v>
      </c>
      <c r="Z118" s="25" t="s">
        <v>80</v>
      </c>
      <c r="AA118" s="25" t="s">
        <v>80</v>
      </c>
      <c r="AB118" s="25" t="s">
        <v>80</v>
      </c>
      <c r="AC118" s="25" t="s">
        <v>80</v>
      </c>
      <c r="AD118" s="25"/>
      <c r="AE118" s="25"/>
      <c r="AF118" s="25">
        <v>-23.667770000000001</v>
      </c>
      <c r="AG118" s="26">
        <v>27.612770000000001</v>
      </c>
      <c r="AH118" s="11"/>
      <c r="AI118" s="20"/>
      <c r="AJ118" s="20"/>
      <c r="AK118" s="11"/>
      <c r="AL118" s="11"/>
      <c r="AM118" s="11"/>
      <c r="AN118" s="12"/>
      <c r="AO118" s="12"/>
    </row>
    <row r="119" spans="1:41" hidden="1" x14ac:dyDescent="0.25">
      <c r="A119" s="21" t="str">
        <f t="shared" si="55"/>
        <v>LC-Retirement</v>
      </c>
      <c r="B119" s="16" t="s">
        <v>104</v>
      </c>
      <c r="C119" s="16" t="s">
        <v>76</v>
      </c>
      <c r="D119" s="25" t="s">
        <v>77</v>
      </c>
      <c r="E119" s="25" t="s">
        <v>78</v>
      </c>
      <c r="F119" s="22" t="str">
        <f t="shared" si="64"/>
        <v>fixed</v>
      </c>
      <c r="G119" s="25">
        <f t="shared" si="54"/>
        <v>2460</v>
      </c>
      <c r="H119" s="25">
        <v>615</v>
      </c>
      <c r="I119" s="25">
        <v>4</v>
      </c>
      <c r="J119" s="25" t="s">
        <v>80</v>
      </c>
      <c r="K119" s="25">
        <v>2042</v>
      </c>
      <c r="L119" s="25">
        <v>11.682</v>
      </c>
      <c r="M119" s="25">
        <f>M118</f>
        <v>17.5</v>
      </c>
      <c r="N119" s="25">
        <f>N118</f>
        <v>3</v>
      </c>
      <c r="O119" s="25">
        <f>O118</f>
        <v>3</v>
      </c>
      <c r="P119" s="22">
        <f t="shared" si="58"/>
        <v>1</v>
      </c>
      <c r="Q119" s="22">
        <f t="shared" si="59"/>
        <v>1</v>
      </c>
      <c r="R119" s="22">
        <f t="shared" si="60"/>
        <v>0.65</v>
      </c>
      <c r="S119" s="22">
        <f t="shared" si="61"/>
        <v>48</v>
      </c>
      <c r="T119" s="22">
        <f t="shared" si="62"/>
        <v>48</v>
      </c>
      <c r="U119" s="25">
        <v>71</v>
      </c>
      <c r="V119" s="25">
        <f>V118</f>
        <v>899.07399999999996</v>
      </c>
      <c r="W119" s="25">
        <v>65629.166670000006</v>
      </c>
      <c r="X119" s="23">
        <f t="shared" si="63"/>
        <v>262516.66668000002</v>
      </c>
      <c r="Y119" s="22">
        <f t="shared" si="65"/>
        <v>0</v>
      </c>
      <c r="Z119" s="25" t="str">
        <f t="shared" ref="Z119:AG119" si="74">Z118</f>
        <v>-</v>
      </c>
      <c r="AA119" s="25" t="str">
        <f t="shared" si="74"/>
        <v>-</v>
      </c>
      <c r="AB119" s="25" t="str">
        <f t="shared" si="74"/>
        <v>-</v>
      </c>
      <c r="AC119" s="25" t="str">
        <f t="shared" si="74"/>
        <v>-</v>
      </c>
      <c r="AD119" s="25">
        <f t="shared" si="74"/>
        <v>0</v>
      </c>
      <c r="AE119" s="25">
        <f t="shared" si="74"/>
        <v>0</v>
      </c>
      <c r="AF119" s="25">
        <f t="shared" si="74"/>
        <v>-23.667770000000001</v>
      </c>
      <c r="AG119" s="26">
        <f t="shared" si="74"/>
        <v>27.612770000000001</v>
      </c>
      <c r="AH119" s="11"/>
      <c r="AI119" s="20"/>
      <c r="AJ119" s="20"/>
      <c r="AK119" s="11"/>
      <c r="AL119" s="11"/>
      <c r="AM119" s="11"/>
      <c r="AN119" s="12"/>
      <c r="AO119" s="12"/>
    </row>
    <row r="120" spans="1:41" hidden="1" x14ac:dyDescent="0.25">
      <c r="A120" s="21" t="str">
        <f t="shared" si="55"/>
        <v>LC-Retirement</v>
      </c>
      <c r="B120" s="16" t="s">
        <v>105</v>
      </c>
      <c r="C120" s="16" t="s">
        <v>76</v>
      </c>
      <c r="D120" s="27" t="s">
        <v>77</v>
      </c>
      <c r="E120" s="27" t="s">
        <v>78</v>
      </c>
      <c r="F120" s="22" t="str">
        <f t="shared" si="64"/>
        <v>fixed</v>
      </c>
      <c r="G120" s="27">
        <f t="shared" si="54"/>
        <v>1725</v>
      </c>
      <c r="H120" s="27">
        <v>575</v>
      </c>
      <c r="I120" s="27">
        <v>3</v>
      </c>
      <c r="J120" s="27" t="s">
        <v>80</v>
      </c>
      <c r="K120" s="27">
        <v>2031</v>
      </c>
      <c r="L120" s="27">
        <v>12.066000000000001</v>
      </c>
      <c r="M120" s="27">
        <v>30.2</v>
      </c>
      <c r="N120" s="27">
        <v>2.4</v>
      </c>
      <c r="O120" s="27">
        <v>2.4</v>
      </c>
      <c r="P120" s="22">
        <f t="shared" si="58"/>
        <v>1</v>
      </c>
      <c r="Q120" s="22">
        <f t="shared" si="59"/>
        <v>1</v>
      </c>
      <c r="R120" s="22">
        <f t="shared" si="60"/>
        <v>0.65</v>
      </c>
      <c r="S120" s="22">
        <f t="shared" si="61"/>
        <v>48</v>
      </c>
      <c r="T120" s="22">
        <f t="shared" si="62"/>
        <v>48</v>
      </c>
      <c r="U120" s="27">
        <v>71</v>
      </c>
      <c r="V120">
        <v>896.65599999999995</v>
      </c>
      <c r="W120" s="27">
        <v>61395</v>
      </c>
      <c r="X120" s="23">
        <f t="shared" si="63"/>
        <v>184185</v>
      </c>
      <c r="Y120" s="22">
        <f t="shared" si="65"/>
        <v>0</v>
      </c>
      <c r="Z120" s="27" t="s">
        <v>80</v>
      </c>
      <c r="AA120" s="27" t="s">
        <v>80</v>
      </c>
      <c r="AB120" s="27" t="s">
        <v>80</v>
      </c>
      <c r="AC120" s="27" t="s">
        <v>80</v>
      </c>
      <c r="AD120" s="27"/>
      <c r="AE120" s="27"/>
      <c r="AF120" s="27">
        <v>-26.280360000000002</v>
      </c>
      <c r="AG120" s="28">
        <v>29.142289999999999</v>
      </c>
      <c r="AH120" s="11"/>
      <c r="AI120" s="20"/>
      <c r="AJ120" s="20"/>
      <c r="AK120" s="11"/>
      <c r="AL120" s="11"/>
      <c r="AM120" s="11"/>
      <c r="AN120" s="12"/>
      <c r="AO120" s="12"/>
    </row>
    <row r="121" spans="1:41" hidden="1" x14ac:dyDescent="0.25">
      <c r="A121" s="21" t="str">
        <f t="shared" si="55"/>
        <v>LC-Retirement</v>
      </c>
      <c r="B121" s="16" t="s">
        <v>106</v>
      </c>
      <c r="C121" s="16" t="s">
        <v>76</v>
      </c>
      <c r="D121" s="27" t="s">
        <v>77</v>
      </c>
      <c r="E121" s="27" t="s">
        <v>78</v>
      </c>
      <c r="F121" s="22" t="str">
        <f t="shared" si="64"/>
        <v>fixed</v>
      </c>
      <c r="G121" s="27">
        <f t="shared" si="54"/>
        <v>1725</v>
      </c>
      <c r="H121" s="27">
        <v>575</v>
      </c>
      <c r="I121" s="27">
        <v>3</v>
      </c>
      <c r="J121" s="27" t="s">
        <v>80</v>
      </c>
      <c r="K121" s="27">
        <v>2033</v>
      </c>
      <c r="L121" s="27">
        <v>12.066000000000001</v>
      </c>
      <c r="M121" s="27">
        <f>M120</f>
        <v>30.2</v>
      </c>
      <c r="N121" s="27">
        <f>N120</f>
        <v>2.4</v>
      </c>
      <c r="O121" s="27">
        <f>O120</f>
        <v>2.4</v>
      </c>
      <c r="P121" s="22">
        <f t="shared" si="58"/>
        <v>1</v>
      </c>
      <c r="Q121" s="22">
        <f t="shared" si="59"/>
        <v>1</v>
      </c>
      <c r="R121" s="22">
        <f t="shared" si="60"/>
        <v>0.65</v>
      </c>
      <c r="S121" s="22">
        <f t="shared" si="61"/>
        <v>48</v>
      </c>
      <c r="T121" s="22">
        <f t="shared" si="62"/>
        <v>48</v>
      </c>
      <c r="U121" s="27">
        <v>71</v>
      </c>
      <c r="V121" s="27">
        <f>V120</f>
        <v>896.65599999999995</v>
      </c>
      <c r="W121" s="27">
        <v>61395</v>
      </c>
      <c r="X121" s="23">
        <f t="shared" si="63"/>
        <v>184185</v>
      </c>
      <c r="Y121" s="22">
        <f t="shared" si="65"/>
        <v>0</v>
      </c>
      <c r="Z121" s="27" t="str">
        <f t="shared" ref="Z121:AG121" si="75">Z120</f>
        <v>-</v>
      </c>
      <c r="AA121" s="27" t="str">
        <f t="shared" si="75"/>
        <v>-</v>
      </c>
      <c r="AB121" s="27" t="str">
        <f t="shared" si="75"/>
        <v>-</v>
      </c>
      <c r="AC121" s="27" t="str">
        <f t="shared" si="75"/>
        <v>-</v>
      </c>
      <c r="AD121" s="27">
        <f t="shared" si="75"/>
        <v>0</v>
      </c>
      <c r="AE121" s="27">
        <f t="shared" si="75"/>
        <v>0</v>
      </c>
      <c r="AF121" s="27">
        <f t="shared" si="75"/>
        <v>-26.280360000000002</v>
      </c>
      <c r="AG121" s="28">
        <f t="shared" si="75"/>
        <v>29.142289999999999</v>
      </c>
      <c r="AH121" s="11"/>
      <c r="AI121" s="20"/>
      <c r="AJ121" s="20"/>
      <c r="AK121" s="11"/>
      <c r="AL121" s="11"/>
      <c r="AM121" s="11"/>
      <c r="AN121" s="12"/>
      <c r="AO121" s="12"/>
    </row>
    <row r="122" spans="1:41" hidden="1" x14ac:dyDescent="0.25">
      <c r="A122" s="21" t="str">
        <f t="shared" si="55"/>
        <v>LC-Retirement</v>
      </c>
      <c r="B122" s="16" t="s">
        <v>107</v>
      </c>
      <c r="C122" s="16" t="s">
        <v>76</v>
      </c>
      <c r="D122" s="25" t="s">
        <v>77</v>
      </c>
      <c r="E122" s="25" t="s">
        <v>78</v>
      </c>
      <c r="F122" s="22" t="str">
        <f t="shared" si="64"/>
        <v>fixed</v>
      </c>
      <c r="G122" s="25">
        <f t="shared" si="54"/>
        <v>3615</v>
      </c>
      <c r="H122" s="25">
        <v>723</v>
      </c>
      <c r="I122" s="25">
        <v>5</v>
      </c>
      <c r="J122" s="25" t="s">
        <v>80</v>
      </c>
      <c r="K122" s="25" t="s">
        <v>96</v>
      </c>
      <c r="L122" s="25">
        <v>10.305</v>
      </c>
      <c r="M122" s="25">
        <v>21.4</v>
      </c>
      <c r="N122" s="25">
        <v>7.2</v>
      </c>
      <c r="O122" s="25">
        <v>7.2</v>
      </c>
      <c r="P122" s="22">
        <f t="shared" si="58"/>
        <v>1</v>
      </c>
      <c r="Q122" s="22">
        <f t="shared" si="59"/>
        <v>1</v>
      </c>
      <c r="R122" s="22">
        <f t="shared" si="60"/>
        <v>0.65</v>
      </c>
      <c r="S122" s="22">
        <f t="shared" si="61"/>
        <v>48</v>
      </c>
      <c r="T122" s="22">
        <f t="shared" si="62"/>
        <v>48</v>
      </c>
      <c r="U122" s="25">
        <v>98</v>
      </c>
      <c r="V122">
        <v>965.35500000000002</v>
      </c>
      <c r="W122" s="25">
        <v>69949.333329999994</v>
      </c>
      <c r="X122" s="23">
        <f t="shared" si="63"/>
        <v>349746.66664999997</v>
      </c>
      <c r="Y122" s="22">
        <f t="shared" si="65"/>
        <v>0</v>
      </c>
      <c r="Z122" s="25" t="s">
        <v>80</v>
      </c>
      <c r="AA122" s="25" t="s">
        <v>80</v>
      </c>
      <c r="AB122" s="25" t="s">
        <v>80</v>
      </c>
      <c r="AC122" s="25" t="s">
        <v>80</v>
      </c>
      <c r="AD122" s="25"/>
      <c r="AE122" s="25"/>
      <c r="AF122" s="25">
        <v>-23.42</v>
      </c>
      <c r="AG122" s="26">
        <v>27.33</v>
      </c>
      <c r="AH122" s="11"/>
      <c r="AI122" s="20"/>
      <c r="AJ122" s="20"/>
      <c r="AK122" s="11"/>
      <c r="AL122" s="11"/>
      <c r="AM122" s="11"/>
      <c r="AN122" s="12"/>
      <c r="AO122" s="12"/>
    </row>
    <row r="123" spans="1:41" hidden="1" x14ac:dyDescent="0.25">
      <c r="A123" s="21" t="str">
        <f t="shared" si="55"/>
        <v>LC-Retirement</v>
      </c>
      <c r="B123" s="16" t="s">
        <v>108</v>
      </c>
      <c r="C123" s="16" t="s">
        <v>76</v>
      </c>
      <c r="D123" s="25" t="s">
        <v>77</v>
      </c>
      <c r="E123" s="25" t="s">
        <v>78</v>
      </c>
      <c r="F123" s="22" t="str">
        <f t="shared" si="64"/>
        <v>fixed</v>
      </c>
      <c r="G123" s="25">
        <f t="shared" si="54"/>
        <v>723</v>
      </c>
      <c r="H123" s="25">
        <v>723</v>
      </c>
      <c r="I123" s="25">
        <v>1</v>
      </c>
      <c r="J123" s="25" t="s">
        <v>80</v>
      </c>
      <c r="K123" s="25" t="s">
        <v>96</v>
      </c>
      <c r="L123" s="25">
        <v>10.305</v>
      </c>
      <c r="M123" s="25">
        <f>M122</f>
        <v>21.4</v>
      </c>
      <c r="N123" s="25">
        <f>N122</f>
        <v>7.2</v>
      </c>
      <c r="O123" s="25">
        <f>O122</f>
        <v>7.2</v>
      </c>
      <c r="P123" s="22">
        <f t="shared" si="58"/>
        <v>1</v>
      </c>
      <c r="Q123" s="22">
        <f t="shared" si="59"/>
        <v>1</v>
      </c>
      <c r="R123" s="22">
        <f t="shared" si="60"/>
        <v>0.65</v>
      </c>
      <c r="S123" s="22">
        <f t="shared" si="61"/>
        <v>48</v>
      </c>
      <c r="T123" s="22">
        <f t="shared" si="62"/>
        <v>48</v>
      </c>
      <c r="U123" s="25">
        <v>98</v>
      </c>
      <c r="V123" s="25">
        <f>V122</f>
        <v>965.35500000000002</v>
      </c>
      <c r="W123" s="25">
        <v>69949.333329999994</v>
      </c>
      <c r="X123" s="23">
        <f t="shared" si="63"/>
        <v>69949.333329999994</v>
      </c>
      <c r="Y123" s="22">
        <f t="shared" si="65"/>
        <v>0</v>
      </c>
      <c r="Z123" s="25" t="str">
        <f t="shared" ref="Z123:AG123" si="76">Z122</f>
        <v>-</v>
      </c>
      <c r="AA123" s="25" t="str">
        <f t="shared" si="76"/>
        <v>-</v>
      </c>
      <c r="AB123" s="25" t="str">
        <f t="shared" si="76"/>
        <v>-</v>
      </c>
      <c r="AC123" s="25" t="str">
        <f t="shared" si="76"/>
        <v>-</v>
      </c>
      <c r="AD123" s="25">
        <f t="shared" si="76"/>
        <v>0</v>
      </c>
      <c r="AE123" s="25">
        <f t="shared" si="76"/>
        <v>0</v>
      </c>
      <c r="AF123" s="25">
        <f t="shared" si="76"/>
        <v>-23.42</v>
      </c>
      <c r="AG123" s="26">
        <f t="shared" si="76"/>
        <v>27.33</v>
      </c>
      <c r="AH123" s="11"/>
      <c r="AI123" s="20"/>
      <c r="AJ123" s="20"/>
      <c r="AK123" s="11"/>
      <c r="AL123" s="11"/>
      <c r="AM123" s="11"/>
      <c r="AN123" s="12"/>
      <c r="AO123" s="12"/>
    </row>
    <row r="124" spans="1:41" hidden="1" x14ac:dyDescent="0.25">
      <c r="A124" s="21" t="str">
        <f t="shared" si="55"/>
        <v>LC-Retirement</v>
      </c>
      <c r="B124" s="16" t="s">
        <v>109</v>
      </c>
      <c r="C124" s="16" t="s">
        <v>76</v>
      </c>
      <c r="D124" s="27" t="s">
        <v>77</v>
      </c>
      <c r="E124" s="27" t="s">
        <v>78</v>
      </c>
      <c r="F124" s="22" t="str">
        <f t="shared" si="64"/>
        <v>fixed</v>
      </c>
      <c r="G124" s="27">
        <f t="shared" si="54"/>
        <v>1170</v>
      </c>
      <c r="H124" s="27">
        <v>585</v>
      </c>
      <c r="I124" s="27">
        <v>2</v>
      </c>
      <c r="J124" s="27" t="s">
        <v>80</v>
      </c>
      <c r="K124" s="27">
        <v>2032</v>
      </c>
      <c r="L124" s="27">
        <v>10.494999999999999</v>
      </c>
      <c r="M124" s="27">
        <v>32.299999999999997</v>
      </c>
      <c r="N124" s="27">
        <v>3.2</v>
      </c>
      <c r="O124" s="27">
        <v>3.2</v>
      </c>
      <c r="P124" s="22">
        <f t="shared" si="58"/>
        <v>1</v>
      </c>
      <c r="Q124" s="22">
        <f t="shared" si="59"/>
        <v>1</v>
      </c>
      <c r="R124" s="22">
        <f t="shared" si="60"/>
        <v>0.65</v>
      </c>
      <c r="S124" s="22">
        <f t="shared" si="61"/>
        <v>48</v>
      </c>
      <c r="T124" s="22">
        <f t="shared" si="62"/>
        <v>48</v>
      </c>
      <c r="U124" s="27">
        <v>71</v>
      </c>
      <c r="V124">
        <v>896.65599999999995</v>
      </c>
      <c r="W124" s="27">
        <v>61395</v>
      </c>
      <c r="X124" s="23">
        <f t="shared" si="63"/>
        <v>122790</v>
      </c>
      <c r="Y124" s="22">
        <f t="shared" si="65"/>
        <v>0</v>
      </c>
      <c r="Z124" s="27" t="s">
        <v>80</v>
      </c>
      <c r="AA124" s="27" t="s">
        <v>80</v>
      </c>
      <c r="AB124" s="27" t="s">
        <v>80</v>
      </c>
      <c r="AC124" s="27" t="s">
        <v>80</v>
      </c>
      <c r="AD124" s="27"/>
      <c r="AE124" s="27"/>
      <c r="AF124" s="27">
        <v>-26.775649999999999</v>
      </c>
      <c r="AG124" s="28">
        <v>29.352119999999999</v>
      </c>
      <c r="AH124" s="11"/>
      <c r="AI124" s="20"/>
      <c r="AJ124" s="20"/>
      <c r="AK124" s="11"/>
      <c r="AL124" s="11"/>
      <c r="AM124" s="11"/>
      <c r="AN124" s="12"/>
      <c r="AO124" s="12"/>
    </row>
    <row r="125" spans="1:41" hidden="1" x14ac:dyDescent="0.25">
      <c r="A125" s="21" t="str">
        <f t="shared" si="55"/>
        <v>LC-Retirement</v>
      </c>
      <c r="B125" s="16" t="s">
        <v>110</v>
      </c>
      <c r="C125" s="16" t="s">
        <v>76</v>
      </c>
      <c r="D125" s="27" t="s">
        <v>77</v>
      </c>
      <c r="E125" s="27" t="s">
        <v>78</v>
      </c>
      <c r="F125" s="22" t="str">
        <f t="shared" si="64"/>
        <v>fixed</v>
      </c>
      <c r="G125" s="27">
        <f t="shared" si="54"/>
        <v>2340</v>
      </c>
      <c r="H125" s="27">
        <v>585</v>
      </c>
      <c r="I125" s="27">
        <v>4</v>
      </c>
      <c r="J125" s="27" t="s">
        <v>80</v>
      </c>
      <c r="K125" s="27">
        <v>2040</v>
      </c>
      <c r="L125" s="27">
        <v>10.494999999999999</v>
      </c>
      <c r="M125" s="27">
        <f>M124</f>
        <v>32.299999999999997</v>
      </c>
      <c r="N125" s="27">
        <f>N124</f>
        <v>3.2</v>
      </c>
      <c r="O125" s="27">
        <f>O124</f>
        <v>3.2</v>
      </c>
      <c r="P125" s="22">
        <f t="shared" si="58"/>
        <v>1</v>
      </c>
      <c r="Q125" s="22">
        <f t="shared" si="59"/>
        <v>1</v>
      </c>
      <c r="R125" s="22">
        <f t="shared" si="60"/>
        <v>0.65</v>
      </c>
      <c r="S125" s="22">
        <f t="shared" si="61"/>
        <v>48</v>
      </c>
      <c r="T125" s="22">
        <f t="shared" si="62"/>
        <v>48</v>
      </c>
      <c r="U125" s="27">
        <v>71</v>
      </c>
      <c r="V125" s="27">
        <f>V124</f>
        <v>896.65599999999995</v>
      </c>
      <c r="W125" s="27">
        <v>61395</v>
      </c>
      <c r="X125" s="23">
        <f t="shared" si="63"/>
        <v>245580</v>
      </c>
      <c r="Y125" s="22">
        <f t="shared" si="65"/>
        <v>0</v>
      </c>
      <c r="Z125" s="27" t="str">
        <f t="shared" ref="Z125:AG125" si="77">Z124</f>
        <v>-</v>
      </c>
      <c r="AA125" s="27" t="str">
        <f t="shared" si="77"/>
        <v>-</v>
      </c>
      <c r="AB125" s="27" t="str">
        <f t="shared" si="77"/>
        <v>-</v>
      </c>
      <c r="AC125" s="27" t="str">
        <f t="shared" si="77"/>
        <v>-</v>
      </c>
      <c r="AD125" s="27">
        <f t="shared" si="77"/>
        <v>0</v>
      </c>
      <c r="AE125" s="27">
        <f t="shared" si="77"/>
        <v>0</v>
      </c>
      <c r="AF125" s="27">
        <f t="shared" si="77"/>
        <v>-26.775649999999999</v>
      </c>
      <c r="AG125" s="28">
        <f t="shared" si="77"/>
        <v>29.352119999999999</v>
      </c>
      <c r="AH125" s="11"/>
      <c r="AI125" s="20"/>
      <c r="AJ125" s="20"/>
      <c r="AK125" s="11"/>
      <c r="AL125" s="11"/>
      <c r="AM125" s="11"/>
      <c r="AN125" s="12"/>
      <c r="AO125" s="12"/>
    </row>
    <row r="126" spans="1:41" hidden="1" x14ac:dyDescent="0.25">
      <c r="A126" s="21" t="str">
        <f t="shared" si="55"/>
        <v>LC-Retirement</v>
      </c>
      <c r="B126" s="16" t="s">
        <v>111</v>
      </c>
      <c r="C126" s="16" t="s">
        <v>76</v>
      </c>
      <c r="D126" s="22" t="s">
        <v>112</v>
      </c>
      <c r="E126" s="22" t="s">
        <v>78</v>
      </c>
      <c r="F126" s="22" t="str">
        <f t="shared" si="64"/>
        <v>fixed</v>
      </c>
      <c r="G126" s="22">
        <v>1854</v>
      </c>
      <c r="H126" s="22">
        <v>930</v>
      </c>
      <c r="I126" s="22">
        <v>2</v>
      </c>
      <c r="J126" s="27" t="s">
        <v>80</v>
      </c>
      <c r="K126" s="22">
        <v>2047</v>
      </c>
      <c r="L126" s="22">
        <v>11.111000000000001</v>
      </c>
      <c r="M126" s="22">
        <v>8.5</v>
      </c>
      <c r="N126" s="22" t="s">
        <v>80</v>
      </c>
      <c r="O126" s="22" t="s">
        <v>80</v>
      </c>
      <c r="P126" s="22"/>
      <c r="Q126" s="22"/>
      <c r="R126" s="22"/>
      <c r="S126" s="22"/>
      <c r="T126" s="22"/>
      <c r="U126" s="22">
        <v>45</v>
      </c>
      <c r="V126" s="22">
        <v>1187</v>
      </c>
      <c r="W126" s="22"/>
      <c r="X126" s="23">
        <f t="shared" si="63"/>
        <v>0</v>
      </c>
      <c r="Y126" s="22">
        <f t="shared" si="65"/>
        <v>0</v>
      </c>
      <c r="Z126" s="22" t="s">
        <v>80</v>
      </c>
      <c r="AA126" s="22" t="s">
        <v>80</v>
      </c>
      <c r="AB126" s="22" t="s">
        <v>80</v>
      </c>
      <c r="AC126" s="22" t="s">
        <v>80</v>
      </c>
      <c r="AD126" s="22"/>
      <c r="AE126" s="22"/>
      <c r="AF126" s="22">
        <v>-33.673593539999999</v>
      </c>
      <c r="AG126" s="24">
        <v>18.428246999999999</v>
      </c>
      <c r="AH126" s="11"/>
      <c r="AI126" s="20"/>
      <c r="AJ126" s="20"/>
      <c r="AK126" s="11"/>
      <c r="AL126" s="11"/>
      <c r="AM126" s="11"/>
      <c r="AN126" s="12"/>
      <c r="AO126" s="12"/>
    </row>
    <row r="127" spans="1:41" hidden="1" x14ac:dyDescent="0.25">
      <c r="A127" s="21" t="str">
        <f t="shared" si="55"/>
        <v>LC-Retirement</v>
      </c>
      <c r="B127" s="16" t="s">
        <v>113</v>
      </c>
      <c r="C127" s="16" t="s">
        <v>76</v>
      </c>
      <c r="D127" s="7" t="s">
        <v>114</v>
      </c>
      <c r="E127" s="7" t="s">
        <v>115</v>
      </c>
      <c r="F127" s="22" t="str">
        <f t="shared" si="64"/>
        <v>fixed</v>
      </c>
      <c r="G127" s="7">
        <v>1000</v>
      </c>
      <c r="H127" s="7">
        <v>250</v>
      </c>
      <c r="I127" s="7">
        <v>4</v>
      </c>
      <c r="J127" s="7" t="s">
        <v>80</v>
      </c>
      <c r="K127" s="7" t="s">
        <v>96</v>
      </c>
      <c r="L127" s="7" t="s">
        <v>80</v>
      </c>
      <c r="M127" s="7" t="s">
        <v>80</v>
      </c>
      <c r="N127" s="7" t="s">
        <v>80</v>
      </c>
      <c r="O127" s="7" t="s">
        <v>80</v>
      </c>
      <c r="P127" s="7"/>
      <c r="Q127" s="7"/>
      <c r="R127" s="7"/>
      <c r="S127" s="7"/>
      <c r="T127" s="7"/>
      <c r="U127" s="7">
        <v>1E-4</v>
      </c>
      <c r="V127" s="7">
        <v>222</v>
      </c>
      <c r="W127" s="7"/>
      <c r="X127" s="23">
        <f t="shared" si="63"/>
        <v>0</v>
      </c>
      <c r="Y127" s="22">
        <f t="shared" si="65"/>
        <v>0</v>
      </c>
      <c r="Z127" s="7">
        <v>0.73699999999999999</v>
      </c>
      <c r="AA127" s="7">
        <f>I127</f>
        <v>4</v>
      </c>
      <c r="AB127" s="7">
        <f>H127</f>
        <v>250</v>
      </c>
      <c r="AC127" s="7">
        <v>21.7</v>
      </c>
      <c r="AD127" s="7"/>
      <c r="AE127" s="7"/>
      <c r="AF127" s="7">
        <v>-28.562830000000002</v>
      </c>
      <c r="AG127" s="29">
        <v>29.082750000000001</v>
      </c>
      <c r="AH127" s="11"/>
      <c r="AI127" s="20"/>
      <c r="AJ127" s="20"/>
      <c r="AK127" s="11"/>
      <c r="AL127" s="11"/>
      <c r="AM127" s="11"/>
      <c r="AN127" s="12"/>
      <c r="AO127" s="12"/>
    </row>
    <row r="128" spans="1:41" hidden="1" x14ac:dyDescent="0.25">
      <c r="A128" s="21" t="str">
        <f t="shared" si="55"/>
        <v>LC-Retirement</v>
      </c>
      <c r="B128" s="16" t="s">
        <v>116</v>
      </c>
      <c r="C128" s="16" t="s">
        <v>76</v>
      </c>
      <c r="D128" s="22" t="s">
        <v>114</v>
      </c>
      <c r="E128" s="22" t="s">
        <v>115</v>
      </c>
      <c r="F128" s="22" t="str">
        <f t="shared" si="64"/>
        <v>fixed</v>
      </c>
      <c r="G128" s="22">
        <f>H128*I128</f>
        <v>1332</v>
      </c>
      <c r="H128" s="22">
        <v>333</v>
      </c>
      <c r="I128" s="22">
        <v>4</v>
      </c>
      <c r="J128" s="22" t="s">
        <v>80</v>
      </c>
      <c r="K128" s="22" t="s">
        <v>96</v>
      </c>
      <c r="L128" s="22" t="s">
        <v>80</v>
      </c>
      <c r="M128" s="22" t="s">
        <v>80</v>
      </c>
      <c r="N128" s="22" t="s">
        <v>80</v>
      </c>
      <c r="O128" s="22" t="s">
        <v>80</v>
      </c>
      <c r="P128" s="22"/>
      <c r="Q128" s="22"/>
      <c r="R128" s="22"/>
      <c r="S128" s="22"/>
      <c r="T128" s="22"/>
      <c r="U128" s="22">
        <v>2.0000000000000001E-4</v>
      </c>
      <c r="V128" s="22">
        <v>2796</v>
      </c>
      <c r="W128" s="22"/>
      <c r="X128" s="23">
        <f t="shared" si="63"/>
        <v>0</v>
      </c>
      <c r="Y128" s="22">
        <f t="shared" si="65"/>
        <v>0</v>
      </c>
      <c r="Z128" s="22">
        <v>0.78</v>
      </c>
      <c r="AA128" s="22">
        <f>I128</f>
        <v>4</v>
      </c>
      <c r="AB128" s="22">
        <f>H128</f>
        <v>333</v>
      </c>
      <c r="AC128" s="22">
        <v>27.4</v>
      </c>
      <c r="AD128" s="22"/>
      <c r="AE128" s="22"/>
      <c r="AF128" s="22">
        <v>-28.164999999999999</v>
      </c>
      <c r="AG128" s="24">
        <v>29.351199999999999</v>
      </c>
      <c r="AH128" s="11"/>
      <c r="AI128" s="20"/>
      <c r="AJ128" s="20"/>
      <c r="AK128" s="11"/>
      <c r="AL128" s="11"/>
      <c r="AM128" s="11"/>
      <c r="AN128" s="12"/>
      <c r="AO128" s="12"/>
    </row>
    <row r="129" spans="1:41" hidden="1" x14ac:dyDescent="0.25">
      <c r="A129" s="21" t="str">
        <f t="shared" si="55"/>
        <v>LC-Retirement</v>
      </c>
      <c r="B129" s="16" t="s">
        <v>117</v>
      </c>
      <c r="C129" s="16" t="s">
        <v>76</v>
      </c>
      <c r="D129" s="7" t="s">
        <v>114</v>
      </c>
      <c r="E129" s="7" t="s">
        <v>115</v>
      </c>
      <c r="F129" s="22" t="str">
        <f t="shared" si="64"/>
        <v>fixed</v>
      </c>
      <c r="G129" s="7">
        <v>400</v>
      </c>
      <c r="H129" s="7">
        <v>200</v>
      </c>
      <c r="I129" s="7">
        <v>2</v>
      </c>
      <c r="J129" s="7" t="s">
        <v>80</v>
      </c>
      <c r="K129" s="7" t="s">
        <v>96</v>
      </c>
      <c r="L129" s="7" t="s">
        <v>80</v>
      </c>
      <c r="M129" s="7" t="s">
        <v>80</v>
      </c>
      <c r="N129" s="7" t="s">
        <v>80</v>
      </c>
      <c r="O129" s="7" t="s">
        <v>80</v>
      </c>
      <c r="P129" s="7"/>
      <c r="Q129" s="7"/>
      <c r="R129" s="7"/>
      <c r="S129" s="7"/>
      <c r="T129" s="7"/>
      <c r="U129" s="7">
        <v>2.9999999999999997E-4</v>
      </c>
      <c r="V129" s="7">
        <v>222</v>
      </c>
      <c r="W129" s="7"/>
      <c r="X129" s="23">
        <f t="shared" si="63"/>
        <v>0</v>
      </c>
      <c r="Y129" s="22">
        <f t="shared" si="65"/>
        <v>0</v>
      </c>
      <c r="Z129" s="7">
        <v>0.77900000000000003</v>
      </c>
      <c r="AA129" s="7">
        <f>I129</f>
        <v>2</v>
      </c>
      <c r="AB129" s="7">
        <f>H129</f>
        <v>200</v>
      </c>
      <c r="AC129" s="7">
        <v>10</v>
      </c>
      <c r="AD129" s="7"/>
      <c r="AE129" s="7"/>
      <c r="AF129" s="7">
        <v>-34.197220000000002</v>
      </c>
      <c r="AG129" s="29">
        <v>18.973610000000001</v>
      </c>
      <c r="AH129" s="11"/>
      <c r="AI129" s="20"/>
      <c r="AJ129" s="20"/>
      <c r="AK129" s="11"/>
      <c r="AL129" s="11"/>
      <c r="AM129" s="11"/>
      <c r="AN129" s="12"/>
      <c r="AO129" s="12"/>
    </row>
    <row r="130" spans="1:41" hidden="1" x14ac:dyDescent="0.25">
      <c r="A130" s="21" t="str">
        <f t="shared" si="55"/>
        <v>LC-Retirement</v>
      </c>
      <c r="B130" s="16" t="s">
        <v>118</v>
      </c>
      <c r="C130" s="16" t="s">
        <v>76</v>
      </c>
      <c r="D130" s="22" t="s">
        <v>119</v>
      </c>
      <c r="E130" s="22" t="s">
        <v>78</v>
      </c>
      <c r="F130" s="22" t="str">
        <f t="shared" si="64"/>
        <v>fixed</v>
      </c>
      <c r="G130" s="22">
        <f t="shared" ref="G130:G135" si="78">H130*I130</f>
        <v>360</v>
      </c>
      <c r="H130" s="22">
        <v>90</v>
      </c>
      <c r="I130" s="22">
        <v>4</v>
      </c>
      <c r="J130" s="22" t="s">
        <v>80</v>
      </c>
      <c r="K130" s="22" t="s">
        <v>96</v>
      </c>
      <c r="L130" s="22" t="s">
        <v>80</v>
      </c>
      <c r="M130" s="22" t="s">
        <v>80</v>
      </c>
      <c r="N130" s="22" t="s">
        <v>80</v>
      </c>
      <c r="O130" s="22" t="s">
        <v>80</v>
      </c>
      <c r="P130" s="22"/>
      <c r="Q130" s="22"/>
      <c r="R130" s="22"/>
      <c r="S130" s="22"/>
      <c r="T130" s="22"/>
      <c r="U130" s="22">
        <v>350</v>
      </c>
      <c r="V130" s="22">
        <v>0</v>
      </c>
      <c r="W130" s="22"/>
      <c r="X130" s="23">
        <f t="shared" ref="X130:X161" si="79">I130*W130</f>
        <v>0</v>
      </c>
      <c r="Y130" s="22">
        <f t="shared" si="65"/>
        <v>0</v>
      </c>
      <c r="Z130" s="22" t="s">
        <v>80</v>
      </c>
      <c r="AA130" s="22" t="s">
        <v>80</v>
      </c>
      <c r="AB130" s="22" t="s">
        <v>80</v>
      </c>
      <c r="AC130" s="22" t="s">
        <v>80</v>
      </c>
      <c r="AD130" s="22"/>
      <c r="AE130" s="22"/>
      <c r="AF130" s="22">
        <v>-30.62396</v>
      </c>
      <c r="AG130" s="24">
        <v>25.50403</v>
      </c>
      <c r="AH130" s="11"/>
      <c r="AI130" s="20"/>
      <c r="AJ130" s="20"/>
      <c r="AK130" s="11"/>
      <c r="AL130" s="11"/>
      <c r="AM130" s="11"/>
      <c r="AN130" s="12"/>
      <c r="AO130" s="12"/>
    </row>
    <row r="131" spans="1:41" hidden="1" x14ac:dyDescent="0.25">
      <c r="A131" s="21" t="str">
        <f t="shared" si="55"/>
        <v>LC-Retirement</v>
      </c>
      <c r="B131" s="16" t="s">
        <v>120</v>
      </c>
      <c r="C131" s="16" t="s">
        <v>76</v>
      </c>
      <c r="D131" s="7" t="s">
        <v>119</v>
      </c>
      <c r="E131" s="7" t="s">
        <v>78</v>
      </c>
      <c r="F131" s="22" t="str">
        <f t="shared" ref="F131:F162" si="80">F130</f>
        <v>fixed</v>
      </c>
      <c r="G131" s="7">
        <f t="shared" si="78"/>
        <v>240</v>
      </c>
      <c r="H131" s="7">
        <v>120</v>
      </c>
      <c r="I131" s="7">
        <v>2</v>
      </c>
      <c r="J131" s="7" t="s">
        <v>80</v>
      </c>
      <c r="K131" s="7" t="s">
        <v>96</v>
      </c>
      <c r="L131" s="7" t="s">
        <v>80</v>
      </c>
      <c r="M131" s="7" t="s">
        <v>80</v>
      </c>
      <c r="N131" s="7" t="s">
        <v>80</v>
      </c>
      <c r="O131" s="7" t="s">
        <v>80</v>
      </c>
      <c r="P131" s="7"/>
      <c r="Q131" s="7"/>
      <c r="R131" s="7"/>
      <c r="S131" s="7"/>
      <c r="T131" s="7"/>
      <c r="U131" s="7">
        <v>350</v>
      </c>
      <c r="V131" s="7">
        <v>0</v>
      </c>
      <c r="W131" s="7"/>
      <c r="X131" s="23">
        <f t="shared" si="79"/>
        <v>0</v>
      </c>
      <c r="Y131" s="22">
        <f t="shared" si="65"/>
        <v>0</v>
      </c>
      <c r="Z131" s="7" t="s">
        <v>80</v>
      </c>
      <c r="AA131" s="7" t="s">
        <v>80</v>
      </c>
      <c r="AB131" s="7" t="s">
        <v>80</v>
      </c>
      <c r="AC131" s="7" t="s">
        <v>80</v>
      </c>
      <c r="AD131" s="7"/>
      <c r="AE131" s="7"/>
      <c r="AF131" s="7">
        <v>-29.993369999999999</v>
      </c>
      <c r="AG131" s="29">
        <v>24.733840000000001</v>
      </c>
      <c r="AH131" s="11"/>
      <c r="AI131" s="20"/>
      <c r="AJ131" s="20"/>
      <c r="AK131" s="11"/>
      <c r="AL131" s="11"/>
      <c r="AM131" s="11"/>
      <c r="AN131" s="12"/>
      <c r="AO131" s="12"/>
    </row>
    <row r="132" spans="1:41" hidden="1" x14ac:dyDescent="0.25">
      <c r="A132" s="21" t="str">
        <f t="shared" si="55"/>
        <v>LC-Retirement</v>
      </c>
      <c r="B132" s="16" t="s">
        <v>121</v>
      </c>
      <c r="C132" s="16" t="s">
        <v>76</v>
      </c>
      <c r="D132" s="22" t="s">
        <v>122</v>
      </c>
      <c r="E132" s="22" t="s">
        <v>78</v>
      </c>
      <c r="F132" s="22" t="str">
        <f t="shared" si="80"/>
        <v>fixed</v>
      </c>
      <c r="G132" s="22">
        <f t="shared" si="78"/>
        <v>171</v>
      </c>
      <c r="H132" s="22">
        <v>57</v>
      </c>
      <c r="I132" s="22">
        <v>3</v>
      </c>
      <c r="J132" s="22" t="s">
        <v>80</v>
      </c>
      <c r="K132" s="22">
        <v>2026</v>
      </c>
      <c r="L132" s="22">
        <v>11.519</v>
      </c>
      <c r="M132" s="22">
        <v>284.39999999999998</v>
      </c>
      <c r="N132" s="22">
        <v>3.4</v>
      </c>
      <c r="O132" s="22">
        <v>3.4</v>
      </c>
      <c r="P132" s="22"/>
      <c r="Q132" s="22"/>
      <c r="R132" s="22"/>
      <c r="S132" s="22"/>
      <c r="T132" s="22"/>
      <c r="U132" s="22">
        <v>3</v>
      </c>
      <c r="V132" s="22">
        <v>196</v>
      </c>
      <c r="W132" s="22"/>
      <c r="X132" s="23">
        <f t="shared" si="79"/>
        <v>0</v>
      </c>
      <c r="Y132" s="22">
        <f t="shared" ref="Y132:Y163" si="81">Y131</f>
        <v>0</v>
      </c>
      <c r="Z132" s="22" t="s">
        <v>80</v>
      </c>
      <c r="AA132" s="22" t="s">
        <v>80</v>
      </c>
      <c r="AB132" s="22" t="s">
        <v>80</v>
      </c>
      <c r="AC132" s="22" t="s">
        <v>80</v>
      </c>
      <c r="AD132" s="22"/>
      <c r="AE132" s="22"/>
      <c r="AF132" s="22">
        <v>-33.884079999999997</v>
      </c>
      <c r="AG132" s="24">
        <v>18.533609999999999</v>
      </c>
      <c r="AH132" s="11"/>
      <c r="AI132" s="20"/>
      <c r="AJ132" s="20"/>
      <c r="AK132" s="11"/>
      <c r="AL132" s="11"/>
      <c r="AM132" s="11"/>
      <c r="AN132" s="12"/>
      <c r="AO132" s="12"/>
    </row>
    <row r="133" spans="1:41" hidden="1" x14ac:dyDescent="0.25">
      <c r="A133" s="21" t="str">
        <f t="shared" si="55"/>
        <v>LC-Retirement</v>
      </c>
      <c r="B133" s="16" t="s">
        <v>123</v>
      </c>
      <c r="C133" s="16" t="s">
        <v>76</v>
      </c>
      <c r="D133" s="7" t="s">
        <v>124</v>
      </c>
      <c r="E133" s="7" t="s">
        <v>78</v>
      </c>
      <c r="F133" s="22" t="str">
        <f t="shared" si="80"/>
        <v>fixed</v>
      </c>
      <c r="G133" s="7">
        <f t="shared" si="78"/>
        <v>1332</v>
      </c>
      <c r="H133" s="7">
        <v>148</v>
      </c>
      <c r="I133" s="7">
        <v>9</v>
      </c>
      <c r="J133" s="7" t="s">
        <v>80</v>
      </c>
      <c r="K133" s="7">
        <v>2039</v>
      </c>
      <c r="L133" s="7">
        <v>11.519</v>
      </c>
      <c r="M133" s="7">
        <v>263.39999999999998</v>
      </c>
      <c r="N133" s="7">
        <v>9</v>
      </c>
      <c r="O133" s="7">
        <v>9</v>
      </c>
      <c r="P133" s="7"/>
      <c r="Q133" s="7"/>
      <c r="R133" s="7"/>
      <c r="S133" s="7"/>
      <c r="T133" s="7"/>
      <c r="U133" s="7">
        <v>3</v>
      </c>
      <c r="V133" s="7">
        <v>196</v>
      </c>
      <c r="W133" s="7"/>
      <c r="X133" s="23">
        <f t="shared" si="79"/>
        <v>0</v>
      </c>
      <c r="Y133" s="22">
        <f t="shared" si="81"/>
        <v>0</v>
      </c>
      <c r="Z133" s="7" t="s">
        <v>80</v>
      </c>
      <c r="AA133" s="7" t="s">
        <v>80</v>
      </c>
      <c r="AB133" s="7" t="s">
        <v>80</v>
      </c>
      <c r="AC133" s="7" t="s">
        <v>80</v>
      </c>
      <c r="AD133" s="7"/>
      <c r="AE133" s="7"/>
      <c r="AF133" s="7">
        <v>-33.591999999999999</v>
      </c>
      <c r="AG133" s="29">
        <v>18.460699999999999</v>
      </c>
      <c r="AH133" s="11"/>
      <c r="AI133" s="20"/>
      <c r="AJ133" s="20"/>
      <c r="AK133" s="11"/>
      <c r="AL133" s="11"/>
      <c r="AM133" s="11"/>
      <c r="AN133" s="12"/>
      <c r="AO133" s="12"/>
    </row>
    <row r="134" spans="1:41" hidden="1" x14ac:dyDescent="0.25">
      <c r="A134" s="21" t="str">
        <f t="shared" si="55"/>
        <v>LC-Retirement</v>
      </c>
      <c r="B134" s="16" t="s">
        <v>125</v>
      </c>
      <c r="C134" s="16" t="s">
        <v>76</v>
      </c>
      <c r="D134" s="22" t="s">
        <v>124</v>
      </c>
      <c r="E134" s="22" t="s">
        <v>78</v>
      </c>
      <c r="F134" s="22" t="str">
        <f t="shared" si="80"/>
        <v>fixed</v>
      </c>
      <c r="G134" s="22">
        <f t="shared" si="78"/>
        <v>740</v>
      </c>
      <c r="H134" s="22">
        <v>148</v>
      </c>
      <c r="I134" s="22">
        <v>5</v>
      </c>
      <c r="J134" s="22" t="s">
        <v>80</v>
      </c>
      <c r="K134" s="22">
        <v>2038</v>
      </c>
      <c r="L134" s="22">
        <v>11.519</v>
      </c>
      <c r="M134" s="22">
        <v>263.39999999999998</v>
      </c>
      <c r="N134" s="22">
        <v>9</v>
      </c>
      <c r="O134" s="22">
        <v>9</v>
      </c>
      <c r="P134" s="22"/>
      <c r="Q134" s="22"/>
      <c r="R134" s="22"/>
      <c r="S134" s="22"/>
      <c r="T134" s="22"/>
      <c r="U134" s="22">
        <v>3</v>
      </c>
      <c r="V134" s="22">
        <v>196</v>
      </c>
      <c r="W134" s="22"/>
      <c r="X134" s="23">
        <f t="shared" si="79"/>
        <v>0</v>
      </c>
      <c r="Y134" s="22">
        <f t="shared" si="81"/>
        <v>0</v>
      </c>
      <c r="Z134" s="22" t="s">
        <v>80</v>
      </c>
      <c r="AA134" s="22" t="s">
        <v>80</v>
      </c>
      <c r="AB134" s="22" t="s">
        <v>80</v>
      </c>
      <c r="AC134" s="22" t="s">
        <v>80</v>
      </c>
      <c r="AD134" s="22"/>
      <c r="AE134" s="22"/>
      <c r="AF134" s="22">
        <v>-34.165260000000004</v>
      </c>
      <c r="AG134" s="24">
        <v>21.96077</v>
      </c>
      <c r="AH134" s="11"/>
      <c r="AI134" s="20"/>
      <c r="AJ134" s="20"/>
      <c r="AK134" s="11"/>
      <c r="AL134" s="11"/>
      <c r="AM134" s="11"/>
      <c r="AN134" s="12"/>
      <c r="AO134" s="12"/>
    </row>
    <row r="135" spans="1:41" hidden="1" x14ac:dyDescent="0.25">
      <c r="A135" s="30" t="str">
        <f t="shared" si="55"/>
        <v>LC-Retirement</v>
      </c>
      <c r="B135" s="31" t="s">
        <v>126</v>
      </c>
      <c r="C135" s="16" t="s">
        <v>76</v>
      </c>
      <c r="D135" s="7" t="s">
        <v>122</v>
      </c>
      <c r="E135" s="7" t="s">
        <v>78</v>
      </c>
      <c r="F135" s="22" t="str">
        <f t="shared" si="80"/>
        <v>fixed</v>
      </c>
      <c r="G135" s="7">
        <f t="shared" si="78"/>
        <v>171</v>
      </c>
      <c r="H135" s="7">
        <v>57</v>
      </c>
      <c r="I135" s="7">
        <v>3</v>
      </c>
      <c r="J135" s="7" t="s">
        <v>80</v>
      </c>
      <c r="K135" s="7">
        <v>2026</v>
      </c>
      <c r="L135" s="7">
        <v>11.519</v>
      </c>
      <c r="M135" s="7">
        <v>284.39999999999998</v>
      </c>
      <c r="N135" s="7">
        <v>3.4</v>
      </c>
      <c r="O135" s="7">
        <v>3.4</v>
      </c>
      <c r="P135" s="7"/>
      <c r="Q135" s="7"/>
      <c r="R135" s="7"/>
      <c r="S135" s="7"/>
      <c r="T135" s="7"/>
      <c r="U135" s="7">
        <v>3</v>
      </c>
      <c r="V135" s="7">
        <v>196</v>
      </c>
      <c r="W135" s="7"/>
      <c r="X135" s="23">
        <f t="shared" si="79"/>
        <v>0</v>
      </c>
      <c r="Y135" s="22">
        <f t="shared" si="81"/>
        <v>0</v>
      </c>
      <c r="Z135" s="7" t="s">
        <v>80</v>
      </c>
      <c r="AA135" s="7" t="s">
        <v>80</v>
      </c>
      <c r="AB135" s="7" t="s">
        <v>80</v>
      </c>
      <c r="AC135" s="7" t="s">
        <v>80</v>
      </c>
      <c r="AD135" s="7"/>
      <c r="AE135" s="7"/>
      <c r="AF135" s="7">
        <v>-33.027389999999997</v>
      </c>
      <c r="AG135" s="29">
        <v>27.88382</v>
      </c>
      <c r="AH135" s="11"/>
      <c r="AI135" s="20"/>
      <c r="AJ135" s="20"/>
      <c r="AK135" s="11"/>
      <c r="AL135" s="11"/>
      <c r="AM135" s="11"/>
      <c r="AN135" s="12"/>
      <c r="AO135" s="12"/>
    </row>
    <row r="136" spans="1:41" hidden="1" x14ac:dyDescent="0.25">
      <c r="A136" s="21" t="str">
        <f t="shared" si="55"/>
        <v>LC-Retirement</v>
      </c>
      <c r="B136" s="16" t="s">
        <v>127</v>
      </c>
      <c r="C136" s="16" t="s">
        <v>128</v>
      </c>
      <c r="D136" s="22" t="s">
        <v>77</v>
      </c>
      <c r="E136" s="22" t="s">
        <v>78</v>
      </c>
      <c r="F136" s="22" t="str">
        <f t="shared" si="80"/>
        <v>fixed</v>
      </c>
      <c r="G136" s="22">
        <v>160</v>
      </c>
      <c r="H136" s="22" t="s">
        <v>80</v>
      </c>
      <c r="I136" s="22">
        <v>2</v>
      </c>
      <c r="J136" s="22" t="s">
        <v>80</v>
      </c>
      <c r="K136" s="22">
        <v>2027</v>
      </c>
      <c r="L136" s="22">
        <v>12.372</v>
      </c>
      <c r="M136" s="22">
        <v>15.6</v>
      </c>
      <c r="N136" s="22">
        <v>0.5</v>
      </c>
      <c r="O136" s="22">
        <v>0.5</v>
      </c>
      <c r="P136" s="22"/>
      <c r="Q136" s="22"/>
      <c r="R136" s="22">
        <v>0.65</v>
      </c>
      <c r="S136" s="22"/>
      <c r="T136" s="22"/>
      <c r="U136" s="22">
        <v>80</v>
      </c>
      <c r="V136">
        <v>965.36</v>
      </c>
      <c r="W136" s="22">
        <v>180848</v>
      </c>
      <c r="X136" s="23">
        <f t="shared" si="79"/>
        <v>361696</v>
      </c>
      <c r="Y136" s="22">
        <f t="shared" si="81"/>
        <v>0</v>
      </c>
      <c r="Z136" s="22" t="s">
        <v>80</v>
      </c>
      <c r="AA136" s="22"/>
      <c r="AB136" s="22"/>
      <c r="AC136" s="22"/>
      <c r="AD136" s="22"/>
      <c r="AE136" s="22"/>
      <c r="AF136" s="22">
        <v>-26.658000000000001</v>
      </c>
      <c r="AG136" s="24">
        <v>28.113800000000001</v>
      </c>
      <c r="AH136" s="11"/>
      <c r="AI136" s="20"/>
      <c r="AJ136" s="20"/>
      <c r="AK136" s="11"/>
      <c r="AL136" s="11"/>
      <c r="AM136" s="11"/>
      <c r="AN136" s="12"/>
      <c r="AO136" s="12"/>
    </row>
    <row r="137" spans="1:41" hidden="1" x14ac:dyDescent="0.25">
      <c r="A137" s="21" t="str">
        <f t="shared" si="55"/>
        <v>LC-Retirement</v>
      </c>
      <c r="B137" s="16" t="s">
        <v>129</v>
      </c>
      <c r="C137" s="16" t="s">
        <v>130</v>
      </c>
      <c r="D137" s="7" t="s">
        <v>137</v>
      </c>
      <c r="E137" s="7" t="s">
        <v>78</v>
      </c>
      <c r="F137" s="22" t="str">
        <f t="shared" si="80"/>
        <v>fixed</v>
      </c>
      <c r="G137" s="7">
        <v>600</v>
      </c>
      <c r="H137" s="7" t="s">
        <v>80</v>
      </c>
      <c r="I137" s="7">
        <v>20</v>
      </c>
      <c r="J137" s="7" t="s">
        <v>80</v>
      </c>
      <c r="K137" s="7" t="s">
        <v>96</v>
      </c>
      <c r="L137" s="7">
        <v>12.372</v>
      </c>
      <c r="M137" s="7">
        <v>15.6</v>
      </c>
      <c r="N137" s="7">
        <v>0.5</v>
      </c>
      <c r="O137" s="7">
        <v>0.5</v>
      </c>
      <c r="P137" s="7"/>
      <c r="Q137" s="7"/>
      <c r="R137" s="7">
        <v>0.65</v>
      </c>
      <c r="S137" s="7"/>
      <c r="T137" s="7"/>
      <c r="U137" s="7">
        <v>71</v>
      </c>
      <c r="V137">
        <v>965.36</v>
      </c>
      <c r="W137" s="7">
        <v>180848</v>
      </c>
      <c r="X137" s="23">
        <f t="shared" si="79"/>
        <v>3616960</v>
      </c>
      <c r="Y137" s="22">
        <f t="shared" si="81"/>
        <v>0</v>
      </c>
      <c r="Z137" s="7" t="s">
        <v>80</v>
      </c>
      <c r="AA137" s="7"/>
      <c r="AB137" s="7"/>
      <c r="AC137" s="7"/>
      <c r="AD137" s="7"/>
      <c r="AE137" s="7"/>
      <c r="AF137" s="7">
        <v>-26.503599999999999</v>
      </c>
      <c r="AG137" s="29">
        <v>29.180299999999999</v>
      </c>
      <c r="AH137" s="11"/>
      <c r="AI137" s="20"/>
      <c r="AJ137" s="20"/>
      <c r="AK137" s="11"/>
      <c r="AL137" s="11"/>
      <c r="AM137" s="11"/>
      <c r="AN137" s="12"/>
      <c r="AO137" s="12"/>
    </row>
    <row r="138" spans="1:41" hidden="1" x14ac:dyDescent="0.25">
      <c r="A138" s="21" t="str">
        <f>A135</f>
        <v>LC-Retirement</v>
      </c>
      <c r="B138" s="16" t="s">
        <v>131</v>
      </c>
      <c r="C138" s="16" t="s">
        <v>128</v>
      </c>
      <c r="D138" s="22" t="s">
        <v>124</v>
      </c>
      <c r="E138" s="22" t="s">
        <v>78</v>
      </c>
      <c r="F138" s="22" t="str">
        <f t="shared" si="80"/>
        <v>fixed</v>
      </c>
      <c r="G138" s="22">
        <v>670</v>
      </c>
      <c r="H138" s="22">
        <v>167.5</v>
      </c>
      <c r="I138" s="22">
        <v>4</v>
      </c>
      <c r="J138" s="22" t="s">
        <v>80</v>
      </c>
      <c r="K138" s="22">
        <v>2046</v>
      </c>
      <c r="L138" s="22">
        <v>11.519</v>
      </c>
      <c r="M138" s="22">
        <v>263.39999999999998</v>
      </c>
      <c r="N138" s="22">
        <v>11</v>
      </c>
      <c r="O138" s="22">
        <v>11</v>
      </c>
      <c r="P138" s="22"/>
      <c r="Q138" s="22"/>
      <c r="R138" s="22">
        <v>0</v>
      </c>
      <c r="S138" s="22"/>
      <c r="T138" s="22"/>
      <c r="U138" s="22">
        <v>3</v>
      </c>
      <c r="V138" s="22">
        <v>169</v>
      </c>
      <c r="W138" s="22"/>
      <c r="X138" s="23">
        <f t="shared" si="79"/>
        <v>0</v>
      </c>
      <c r="Y138" s="22">
        <f t="shared" si="81"/>
        <v>0</v>
      </c>
      <c r="Z138" s="22" t="s">
        <v>80</v>
      </c>
      <c r="AA138" s="22"/>
      <c r="AB138" s="22"/>
      <c r="AC138" s="22"/>
      <c r="AD138" s="22"/>
      <c r="AE138" s="22"/>
      <c r="AF138" s="22">
        <v>-29.251000000000001</v>
      </c>
      <c r="AG138" s="24">
        <v>31.094100000000001</v>
      </c>
      <c r="AH138" s="11"/>
      <c r="AI138" s="20"/>
      <c r="AJ138" s="20"/>
      <c r="AK138" s="11"/>
      <c r="AL138" s="11"/>
      <c r="AM138" s="11"/>
      <c r="AN138" s="12"/>
      <c r="AO138" s="12"/>
    </row>
    <row r="139" spans="1:41" hidden="1" x14ac:dyDescent="0.25">
      <c r="A139" s="21" t="str">
        <f>A138</f>
        <v>LC-Retirement</v>
      </c>
      <c r="B139" s="16" t="s">
        <v>132</v>
      </c>
      <c r="C139" s="16" t="s">
        <v>128</v>
      </c>
      <c r="D139" s="7" t="s">
        <v>124</v>
      </c>
      <c r="E139" s="7" t="s">
        <v>78</v>
      </c>
      <c r="F139" s="22" t="str">
        <f t="shared" si="80"/>
        <v>fixed</v>
      </c>
      <c r="G139" s="7">
        <v>335</v>
      </c>
      <c r="H139" s="7">
        <v>167.5</v>
      </c>
      <c r="I139" s="7">
        <v>2</v>
      </c>
      <c r="J139" s="7" t="s">
        <v>80</v>
      </c>
      <c r="K139" s="7">
        <v>2046</v>
      </c>
      <c r="L139" s="7">
        <v>11.519</v>
      </c>
      <c r="M139" s="7">
        <v>263.39999999999998</v>
      </c>
      <c r="N139" s="7">
        <v>11</v>
      </c>
      <c r="O139" s="7">
        <v>11</v>
      </c>
      <c r="P139" s="7"/>
      <c r="Q139" s="7"/>
      <c r="R139" s="7">
        <v>0</v>
      </c>
      <c r="S139" s="7"/>
      <c r="T139" s="7"/>
      <c r="U139" s="7">
        <v>3</v>
      </c>
      <c r="V139" s="7">
        <v>169</v>
      </c>
      <c r="W139" s="7"/>
      <c r="X139" s="23">
        <f t="shared" si="79"/>
        <v>0</v>
      </c>
      <c r="Y139" s="22">
        <f t="shared" si="81"/>
        <v>0</v>
      </c>
      <c r="Z139" s="7" t="s">
        <v>80</v>
      </c>
      <c r="AA139" s="7"/>
      <c r="AB139" s="7"/>
      <c r="AC139" s="7"/>
      <c r="AD139" s="7"/>
      <c r="AE139" s="7"/>
      <c r="AF139" s="7">
        <v>-33.443300000000001</v>
      </c>
      <c r="AG139" s="29">
        <v>25.402200000000001</v>
      </c>
      <c r="AH139" s="11"/>
      <c r="AI139" s="20"/>
      <c r="AJ139" s="20"/>
      <c r="AK139" s="11"/>
      <c r="AL139" s="11"/>
      <c r="AM139" s="11"/>
      <c r="AN139" s="12"/>
      <c r="AO139" s="12"/>
    </row>
    <row r="140" spans="1:41" hidden="1" x14ac:dyDescent="0.25">
      <c r="A140" s="21" t="str">
        <f>A139</f>
        <v>LC-Retirement</v>
      </c>
      <c r="B140" s="16" t="s">
        <v>133</v>
      </c>
      <c r="C140" s="16" t="s">
        <v>130</v>
      </c>
      <c r="D140" s="22" t="s">
        <v>138</v>
      </c>
      <c r="E140" s="22" t="s">
        <v>78</v>
      </c>
      <c r="F140" s="22" t="str">
        <f t="shared" si="80"/>
        <v>fixed</v>
      </c>
      <c r="G140" s="22">
        <v>175</v>
      </c>
      <c r="H140" s="22">
        <v>9.6999999999999993</v>
      </c>
      <c r="I140" s="22">
        <v>18</v>
      </c>
      <c r="J140" s="22" t="s">
        <v>80</v>
      </c>
      <c r="K140" s="22" t="s">
        <v>96</v>
      </c>
      <c r="L140" s="22">
        <v>7.6</v>
      </c>
      <c r="M140" s="22">
        <v>75</v>
      </c>
      <c r="N140" s="22">
        <v>8</v>
      </c>
      <c r="O140" s="22">
        <v>8</v>
      </c>
      <c r="P140" s="22"/>
      <c r="Q140" s="22"/>
      <c r="R140" s="22">
        <v>0</v>
      </c>
      <c r="S140" s="22"/>
      <c r="T140" s="22"/>
      <c r="U140" s="22">
        <v>71</v>
      </c>
      <c r="V140" s="22">
        <v>0</v>
      </c>
      <c r="W140" s="22"/>
      <c r="X140" s="23">
        <f t="shared" si="79"/>
        <v>0</v>
      </c>
      <c r="Y140" s="22">
        <f t="shared" si="81"/>
        <v>0</v>
      </c>
      <c r="Z140" s="22" t="s">
        <v>80</v>
      </c>
      <c r="AA140" s="22"/>
      <c r="AB140" s="22"/>
      <c r="AC140" s="22"/>
      <c r="AD140" s="22"/>
      <c r="AE140" s="22"/>
      <c r="AF140" s="22">
        <v>-26.810199999999998</v>
      </c>
      <c r="AG140" s="24">
        <v>27.8277</v>
      </c>
      <c r="AH140" s="11"/>
      <c r="AI140" s="20"/>
      <c r="AJ140" s="20"/>
      <c r="AK140" s="11"/>
      <c r="AL140" s="11"/>
      <c r="AM140" s="11"/>
      <c r="AN140" s="12"/>
      <c r="AO140" s="12"/>
    </row>
    <row r="141" spans="1:41" hidden="1" x14ac:dyDescent="0.25">
      <c r="A141" s="21" t="str">
        <f>A140</f>
        <v>LC-Retirement</v>
      </c>
      <c r="B141" s="16" t="s">
        <v>134</v>
      </c>
      <c r="C141" s="16" t="s">
        <v>130</v>
      </c>
      <c r="D141" s="22" t="s">
        <v>138</v>
      </c>
      <c r="E141" s="7" t="s">
        <v>78</v>
      </c>
      <c r="F141" s="22" t="str">
        <f t="shared" si="80"/>
        <v>fixed</v>
      </c>
      <c r="G141" s="7">
        <v>250</v>
      </c>
      <c r="H141" s="7">
        <v>50</v>
      </c>
      <c r="I141" s="7">
        <v>5</v>
      </c>
      <c r="J141" s="7" t="s">
        <v>80</v>
      </c>
      <c r="K141" s="7" t="s">
        <v>96</v>
      </c>
      <c r="L141" s="7">
        <v>11.519</v>
      </c>
      <c r="M141" s="7">
        <v>75</v>
      </c>
      <c r="N141" s="7">
        <v>2</v>
      </c>
      <c r="O141" s="7">
        <v>2</v>
      </c>
      <c r="P141" s="7"/>
      <c r="Q141" s="7"/>
      <c r="R141" s="7">
        <v>0</v>
      </c>
      <c r="S141" s="7"/>
      <c r="T141" s="7"/>
      <c r="U141" s="7">
        <v>3</v>
      </c>
      <c r="V141" s="7">
        <v>0</v>
      </c>
      <c r="W141" s="7"/>
      <c r="X141" s="23">
        <f t="shared" si="79"/>
        <v>0</v>
      </c>
      <c r="Y141" s="22">
        <f t="shared" si="81"/>
        <v>0</v>
      </c>
      <c r="Z141" s="7" t="s">
        <v>80</v>
      </c>
      <c r="AA141" s="7"/>
      <c r="AB141" s="7"/>
      <c r="AC141" s="7"/>
      <c r="AD141" s="7"/>
      <c r="AE141" s="7"/>
      <c r="AF141" s="7">
        <v>-26.810199999999998</v>
      </c>
      <c r="AG141" s="29">
        <v>27.8277</v>
      </c>
      <c r="AH141" s="11"/>
      <c r="AI141" s="20"/>
      <c r="AJ141" s="20"/>
      <c r="AK141" s="11"/>
      <c r="AL141" s="11"/>
      <c r="AM141" s="11"/>
      <c r="AN141" s="12"/>
      <c r="AO141" s="12"/>
    </row>
    <row r="142" spans="1:41" hidden="1" x14ac:dyDescent="0.25">
      <c r="A142" s="21" t="str">
        <f>A139</f>
        <v>LC-Retirement</v>
      </c>
      <c r="B142" s="31" t="s">
        <v>135</v>
      </c>
      <c r="C142" s="31" t="s">
        <v>136</v>
      </c>
      <c r="D142" s="33" t="s">
        <v>114</v>
      </c>
      <c r="E142" s="33" t="s">
        <v>115</v>
      </c>
      <c r="F142" s="33" t="str">
        <f t="shared" si="80"/>
        <v>fixed</v>
      </c>
      <c r="G142" s="33">
        <v>180</v>
      </c>
      <c r="H142" s="33">
        <v>45</v>
      </c>
      <c r="I142" s="33">
        <v>4</v>
      </c>
      <c r="J142" s="33" t="s">
        <v>80</v>
      </c>
      <c r="K142" s="33" t="s">
        <v>96</v>
      </c>
      <c r="L142" s="33" t="s">
        <v>80</v>
      </c>
      <c r="M142" s="33" t="s">
        <v>80</v>
      </c>
      <c r="N142" s="33" t="s">
        <v>80</v>
      </c>
      <c r="O142" s="33" t="s">
        <v>80</v>
      </c>
      <c r="P142" s="33"/>
      <c r="Q142" s="33"/>
      <c r="R142" s="33">
        <v>0</v>
      </c>
      <c r="S142" s="33"/>
      <c r="T142" s="33"/>
      <c r="U142" s="33">
        <v>4.0000000000000002E-4</v>
      </c>
      <c r="V142" s="33">
        <v>222</v>
      </c>
      <c r="W142" s="33"/>
      <c r="X142" s="23">
        <f t="shared" si="79"/>
        <v>0</v>
      </c>
      <c r="Y142" s="22">
        <f t="shared" si="81"/>
        <v>0</v>
      </c>
      <c r="Z142" s="33">
        <v>0.72</v>
      </c>
      <c r="AA142" s="33" t="str">
        <f>F142</f>
        <v>fixed</v>
      </c>
      <c r="AB142" s="33" t="str">
        <f>E142</f>
        <v>StorageUnit</v>
      </c>
      <c r="AC142" s="33">
        <v>2.7</v>
      </c>
      <c r="AD142" s="33"/>
      <c r="AE142" s="33"/>
      <c r="AF142" s="33">
        <v>-34.152999999999999</v>
      </c>
      <c r="AG142" s="34">
        <v>18.899999999999999</v>
      </c>
      <c r="AH142" s="11"/>
      <c r="AI142" s="20"/>
      <c r="AJ142" s="20"/>
      <c r="AK142" s="11"/>
      <c r="AL142" s="11"/>
      <c r="AM142" s="11"/>
      <c r="AN142" s="12"/>
      <c r="AO142" s="12"/>
    </row>
    <row r="143" spans="1:41" hidden="1" x14ac:dyDescent="0.25">
      <c r="A143" s="14" t="s">
        <v>21</v>
      </c>
      <c r="B143" s="15" t="s">
        <v>75</v>
      </c>
      <c r="C143" s="16" t="s">
        <v>76</v>
      </c>
      <c r="D143" s="17" t="s">
        <v>77</v>
      </c>
      <c r="E143" s="17" t="s">
        <v>78</v>
      </c>
      <c r="F143" s="22" t="str">
        <f t="shared" si="80"/>
        <v>fixed</v>
      </c>
      <c r="G143" s="17">
        <f t="shared" ref="G143:G172" si="82">H143*I143</f>
        <v>1116</v>
      </c>
      <c r="H143" s="17">
        <v>372</v>
      </c>
      <c r="I143" s="17">
        <v>3</v>
      </c>
      <c r="J143" s="17" t="s">
        <v>80</v>
      </c>
      <c r="K143" s="17">
        <v>2023</v>
      </c>
      <c r="L143" s="17">
        <v>12.744</v>
      </c>
      <c r="M143" s="17">
        <v>25.9</v>
      </c>
      <c r="N143" s="17">
        <v>2.1</v>
      </c>
      <c r="O143" s="17">
        <v>2.1</v>
      </c>
      <c r="P143" s="17">
        <v>1</v>
      </c>
      <c r="Q143" s="17">
        <v>1</v>
      </c>
      <c r="R143" s="17">
        <v>0.65</v>
      </c>
      <c r="S143" s="17">
        <v>48</v>
      </c>
      <c r="T143" s="17">
        <v>48</v>
      </c>
      <c r="U143" s="17">
        <v>71</v>
      </c>
      <c r="V143">
        <v>944.89800000000002</v>
      </c>
      <c r="W143" s="17">
        <v>39165.833330000001</v>
      </c>
      <c r="X143" s="18">
        <f t="shared" si="79"/>
        <v>117497.49999000001</v>
      </c>
      <c r="Y143" s="22">
        <f t="shared" si="81"/>
        <v>0</v>
      </c>
      <c r="Z143" s="17" t="s">
        <v>80</v>
      </c>
      <c r="AA143" s="17" t="s">
        <v>80</v>
      </c>
      <c r="AB143" s="17" t="s">
        <v>80</v>
      </c>
      <c r="AC143" s="17" t="s">
        <v>80</v>
      </c>
      <c r="AD143" s="17"/>
      <c r="AE143" s="17"/>
      <c r="AF143" s="17">
        <v>-25.94444</v>
      </c>
      <c r="AG143" s="19">
        <v>29.79166</v>
      </c>
      <c r="AH143" s="11"/>
      <c r="AI143" s="20"/>
      <c r="AJ143" s="20"/>
      <c r="AK143" s="11"/>
      <c r="AL143" s="11"/>
      <c r="AM143" s="11"/>
      <c r="AN143" s="12"/>
      <c r="AO143" s="12"/>
    </row>
    <row r="144" spans="1:41" hidden="1" x14ac:dyDescent="0.25">
      <c r="A144" s="21" t="str">
        <f t="shared" ref="A144:A184" si="83">A143</f>
        <v>2Gt-Retirement</v>
      </c>
      <c r="B144" s="16" t="s">
        <v>81</v>
      </c>
      <c r="C144" s="16" t="s">
        <v>76</v>
      </c>
      <c r="D144" s="22" t="s">
        <v>77</v>
      </c>
      <c r="E144" s="22" t="s">
        <v>78</v>
      </c>
      <c r="F144" s="22" t="str">
        <f t="shared" si="80"/>
        <v>fixed</v>
      </c>
      <c r="G144" s="22">
        <f t="shared" si="82"/>
        <v>1116</v>
      </c>
      <c r="H144" s="22">
        <v>372</v>
      </c>
      <c r="I144" s="22">
        <f>I143</f>
        <v>3</v>
      </c>
      <c r="J144" s="22" t="s">
        <v>80</v>
      </c>
      <c r="K144" s="22">
        <v>2030</v>
      </c>
      <c r="L144" s="22">
        <v>12.744</v>
      </c>
      <c r="M144" s="22">
        <f t="shared" ref="M144:T144" si="84">M143</f>
        <v>25.9</v>
      </c>
      <c r="N144" s="22">
        <f t="shared" si="84"/>
        <v>2.1</v>
      </c>
      <c r="O144" s="22">
        <f t="shared" si="84"/>
        <v>2.1</v>
      </c>
      <c r="P144" s="22">
        <f t="shared" si="84"/>
        <v>1</v>
      </c>
      <c r="Q144" s="22">
        <f t="shared" si="84"/>
        <v>1</v>
      </c>
      <c r="R144" s="22">
        <f t="shared" si="84"/>
        <v>0.65</v>
      </c>
      <c r="S144" s="22">
        <f t="shared" si="84"/>
        <v>48</v>
      </c>
      <c r="T144" s="22">
        <f t="shared" si="84"/>
        <v>48</v>
      </c>
      <c r="U144" s="22">
        <v>71</v>
      </c>
      <c r="V144">
        <v>944.89800000000002</v>
      </c>
      <c r="W144" s="22">
        <v>39165.833330000001</v>
      </c>
      <c r="X144" s="23">
        <f t="shared" si="79"/>
        <v>117497.49999000001</v>
      </c>
      <c r="Y144" s="22">
        <f t="shared" si="81"/>
        <v>0</v>
      </c>
      <c r="Z144" s="22" t="str">
        <f t="shared" ref="Z144:AG144" si="85">Z143</f>
        <v>-</v>
      </c>
      <c r="AA144" s="22" t="str">
        <f t="shared" si="85"/>
        <v>-</v>
      </c>
      <c r="AB144" s="22" t="str">
        <f t="shared" si="85"/>
        <v>-</v>
      </c>
      <c r="AC144" s="22" t="str">
        <f t="shared" si="85"/>
        <v>-</v>
      </c>
      <c r="AD144" s="22">
        <f t="shared" si="85"/>
        <v>0</v>
      </c>
      <c r="AE144" s="22">
        <f t="shared" si="85"/>
        <v>0</v>
      </c>
      <c r="AF144" s="22">
        <f t="shared" si="85"/>
        <v>-25.94444</v>
      </c>
      <c r="AG144" s="24">
        <f t="shared" si="85"/>
        <v>29.79166</v>
      </c>
      <c r="AH144" s="11"/>
      <c r="AI144" s="20"/>
      <c r="AJ144" s="20"/>
      <c r="AK144" s="11"/>
      <c r="AL144" s="11"/>
      <c r="AM144" s="11"/>
      <c r="AN144" s="12"/>
      <c r="AO144" s="12"/>
    </row>
    <row r="145" spans="1:41" hidden="1" x14ac:dyDescent="0.25">
      <c r="A145" s="21" t="str">
        <f t="shared" si="83"/>
        <v>2Gt-Retirement</v>
      </c>
      <c r="B145" s="16" t="s">
        <v>82</v>
      </c>
      <c r="C145" s="16" t="s">
        <v>76</v>
      </c>
      <c r="D145" s="25" t="s">
        <v>77</v>
      </c>
      <c r="E145" s="25" t="s">
        <v>78</v>
      </c>
      <c r="F145" s="22" t="str">
        <f t="shared" si="80"/>
        <v>fixed</v>
      </c>
      <c r="G145" s="25">
        <f t="shared" si="82"/>
        <v>740</v>
      </c>
      <c r="H145" s="25">
        <v>370</v>
      </c>
      <c r="I145" s="25">
        <v>2</v>
      </c>
      <c r="J145" s="25" t="s">
        <v>80</v>
      </c>
      <c r="K145" s="25">
        <v>2021</v>
      </c>
      <c r="L145" s="25">
        <v>13.584</v>
      </c>
      <c r="M145" s="25">
        <v>32.299999999999997</v>
      </c>
      <c r="N145" s="25">
        <v>1.1000000000000001</v>
      </c>
      <c r="O145" s="25">
        <v>1.1000000000000001</v>
      </c>
      <c r="P145" s="22">
        <f t="shared" ref="P145:P172" si="86">P144</f>
        <v>1</v>
      </c>
      <c r="Q145" s="22">
        <f t="shared" ref="Q145:Q172" si="87">Q144</f>
        <v>1</v>
      </c>
      <c r="R145" s="22">
        <f t="shared" ref="R145:R172" si="88">R144</f>
        <v>0.65</v>
      </c>
      <c r="S145" s="22">
        <f t="shared" ref="S145:S172" si="89">S144</f>
        <v>48</v>
      </c>
      <c r="T145" s="22">
        <f t="shared" ref="T145:T172" si="90">T144</f>
        <v>48</v>
      </c>
      <c r="U145" s="25">
        <v>71</v>
      </c>
      <c r="V145">
        <v>1267.4190000000001</v>
      </c>
      <c r="W145" s="25">
        <v>15084.125</v>
      </c>
      <c r="X145" s="23">
        <f t="shared" si="79"/>
        <v>30168.25</v>
      </c>
      <c r="Y145" s="22">
        <f t="shared" si="81"/>
        <v>0</v>
      </c>
      <c r="Z145" s="25" t="s">
        <v>80</v>
      </c>
      <c r="AA145" s="25" t="s">
        <v>80</v>
      </c>
      <c r="AB145" s="25" t="s">
        <v>80</v>
      </c>
      <c r="AC145" s="25" t="s">
        <v>80</v>
      </c>
      <c r="AD145" s="25"/>
      <c r="AE145" s="25"/>
      <c r="AF145" s="25">
        <v>-26.620069999999998</v>
      </c>
      <c r="AG145" s="26">
        <v>30.09113</v>
      </c>
      <c r="AH145" s="11"/>
      <c r="AI145" s="20"/>
      <c r="AJ145" s="20"/>
      <c r="AK145" s="11"/>
      <c r="AL145" s="11"/>
      <c r="AM145" s="11"/>
      <c r="AN145" s="12"/>
      <c r="AO145" s="12"/>
    </row>
    <row r="146" spans="1:41" hidden="1" x14ac:dyDescent="0.25">
      <c r="A146" s="21" t="str">
        <f t="shared" si="83"/>
        <v>2Gt-Retirement</v>
      </c>
      <c r="B146" s="16" t="s">
        <v>83</v>
      </c>
      <c r="C146" s="16" t="s">
        <v>76</v>
      </c>
      <c r="D146" s="25" t="s">
        <v>77</v>
      </c>
      <c r="E146" s="25" t="s">
        <v>78</v>
      </c>
      <c r="F146" s="22" t="str">
        <f t="shared" si="80"/>
        <v>fixed</v>
      </c>
      <c r="G146" s="25">
        <f t="shared" si="82"/>
        <v>370</v>
      </c>
      <c r="H146" s="25">
        <v>370</v>
      </c>
      <c r="I146" s="25">
        <v>1</v>
      </c>
      <c r="J146" s="25" t="s">
        <v>80</v>
      </c>
      <c r="K146" s="25">
        <v>2024</v>
      </c>
      <c r="L146" s="25">
        <v>14.28</v>
      </c>
      <c r="M146" s="25">
        <v>32.299999999999997</v>
      </c>
      <c r="N146" s="25">
        <v>1.1000000000000001</v>
      </c>
      <c r="O146" s="25">
        <v>1.1000000000000001</v>
      </c>
      <c r="P146" s="22">
        <f t="shared" si="86"/>
        <v>1</v>
      </c>
      <c r="Q146" s="22">
        <f t="shared" si="87"/>
        <v>1</v>
      </c>
      <c r="R146" s="22">
        <f t="shared" si="88"/>
        <v>0.65</v>
      </c>
      <c r="S146" s="22">
        <f t="shared" si="89"/>
        <v>48</v>
      </c>
      <c r="T146" s="22">
        <f t="shared" si="90"/>
        <v>48</v>
      </c>
      <c r="U146" s="25">
        <v>71</v>
      </c>
      <c r="V146">
        <v>1267.4190000000001</v>
      </c>
      <c r="W146" s="25">
        <v>15084.125</v>
      </c>
      <c r="X146" s="23">
        <f t="shared" si="79"/>
        <v>15084.125</v>
      </c>
      <c r="Y146" s="22">
        <f t="shared" si="81"/>
        <v>0</v>
      </c>
      <c r="Z146" s="25" t="s">
        <v>80</v>
      </c>
      <c r="AA146" s="25" t="s">
        <v>80</v>
      </c>
      <c r="AB146" s="25" t="s">
        <v>80</v>
      </c>
      <c r="AC146" s="25" t="s">
        <v>80</v>
      </c>
      <c r="AD146" s="25"/>
      <c r="AE146" s="25"/>
      <c r="AF146" s="25">
        <v>-26.620069999999998</v>
      </c>
      <c r="AG146" s="26">
        <v>30.09113</v>
      </c>
      <c r="AH146" s="11"/>
      <c r="AI146" s="20"/>
      <c r="AJ146" s="20"/>
      <c r="AK146" s="11"/>
      <c r="AL146" s="11"/>
      <c r="AM146" s="11"/>
      <c r="AN146" s="12"/>
      <c r="AO146" s="12"/>
    </row>
    <row r="147" spans="1:41" hidden="1" x14ac:dyDescent="0.25">
      <c r="A147" s="21" t="str">
        <f t="shared" si="83"/>
        <v>2Gt-Retirement</v>
      </c>
      <c r="B147" s="16" t="s">
        <v>84</v>
      </c>
      <c r="C147" s="16" t="s">
        <v>76</v>
      </c>
      <c r="D147" s="22" t="s">
        <v>77</v>
      </c>
      <c r="E147" s="22" t="s">
        <v>78</v>
      </c>
      <c r="F147" s="22" t="str">
        <f t="shared" si="80"/>
        <v>fixed</v>
      </c>
      <c r="G147" s="22">
        <f t="shared" si="82"/>
        <v>1150</v>
      </c>
      <c r="H147" s="22">
        <v>575</v>
      </c>
      <c r="I147" s="22">
        <v>2</v>
      </c>
      <c r="J147" s="22" t="s">
        <v>80</v>
      </c>
      <c r="K147" s="22">
        <v>2031</v>
      </c>
      <c r="L147" s="22">
        <v>12.066000000000001</v>
      </c>
      <c r="M147" s="22">
        <v>18</v>
      </c>
      <c r="N147" s="22">
        <v>3.3</v>
      </c>
      <c r="O147" s="22">
        <v>3.3</v>
      </c>
      <c r="P147" s="22">
        <f t="shared" si="86"/>
        <v>1</v>
      </c>
      <c r="Q147" s="22">
        <f t="shared" si="87"/>
        <v>1</v>
      </c>
      <c r="R147" s="22">
        <f t="shared" si="88"/>
        <v>0.65</v>
      </c>
      <c r="S147" s="22">
        <f t="shared" si="89"/>
        <v>48</v>
      </c>
      <c r="T147" s="22">
        <f t="shared" si="90"/>
        <v>48</v>
      </c>
      <c r="U147" s="22">
        <v>71</v>
      </c>
      <c r="V147">
        <v>905.05600000000004</v>
      </c>
      <c r="W147" s="22">
        <v>73674</v>
      </c>
      <c r="X147" s="23">
        <f t="shared" si="79"/>
        <v>147348</v>
      </c>
      <c r="Y147" s="22">
        <f t="shared" si="81"/>
        <v>0</v>
      </c>
      <c r="Z147" s="22" t="s">
        <v>80</v>
      </c>
      <c r="AA147" s="22" t="s">
        <v>80</v>
      </c>
      <c r="AB147" s="22" t="s">
        <v>80</v>
      </c>
      <c r="AC147" s="22" t="s">
        <v>80</v>
      </c>
      <c r="AD147" s="22"/>
      <c r="AE147" s="22"/>
      <c r="AF147" s="22">
        <v>-25.959540000000001</v>
      </c>
      <c r="AG147" s="24">
        <v>29.34094</v>
      </c>
      <c r="AH147" s="11"/>
      <c r="AI147" s="20"/>
      <c r="AJ147" s="20"/>
      <c r="AK147" s="11"/>
      <c r="AL147" s="11"/>
      <c r="AM147" s="11"/>
      <c r="AN147" s="12"/>
      <c r="AO147" s="12"/>
    </row>
    <row r="148" spans="1:41" hidden="1" x14ac:dyDescent="0.25">
      <c r="A148" s="21" t="str">
        <f t="shared" si="83"/>
        <v>2Gt-Retirement</v>
      </c>
      <c r="B148" s="16" t="s">
        <v>85</v>
      </c>
      <c r="C148" s="16" t="s">
        <v>76</v>
      </c>
      <c r="D148" s="22" t="s">
        <v>77</v>
      </c>
      <c r="E148" s="22" t="s">
        <v>78</v>
      </c>
      <c r="F148" s="22" t="str">
        <f t="shared" si="80"/>
        <v>fixed</v>
      </c>
      <c r="G148" s="22">
        <f t="shared" si="82"/>
        <v>1725</v>
      </c>
      <c r="H148" s="22">
        <v>575</v>
      </c>
      <c r="I148" s="22">
        <v>3</v>
      </c>
      <c r="J148" s="22" t="s">
        <v>80</v>
      </c>
      <c r="K148" s="22">
        <v>2034</v>
      </c>
      <c r="L148" s="22">
        <v>12.066000000000001</v>
      </c>
      <c r="M148" s="22">
        <f>M147</f>
        <v>18</v>
      </c>
      <c r="N148" s="22">
        <f>N147</f>
        <v>3.3</v>
      </c>
      <c r="O148" s="22">
        <f>O147</f>
        <v>3.3</v>
      </c>
      <c r="P148" s="22">
        <f t="shared" si="86"/>
        <v>1</v>
      </c>
      <c r="Q148" s="22">
        <f t="shared" si="87"/>
        <v>1</v>
      </c>
      <c r="R148" s="22">
        <f t="shared" si="88"/>
        <v>0.65</v>
      </c>
      <c r="S148" s="22">
        <f t="shared" si="89"/>
        <v>48</v>
      </c>
      <c r="T148" s="22">
        <f t="shared" si="90"/>
        <v>48</v>
      </c>
      <c r="U148" s="22">
        <v>71</v>
      </c>
      <c r="V148" s="22">
        <f>V147</f>
        <v>905.05600000000004</v>
      </c>
      <c r="W148" s="22">
        <v>73674</v>
      </c>
      <c r="X148" s="23">
        <f t="shared" si="79"/>
        <v>221022</v>
      </c>
      <c r="Y148" s="22">
        <f t="shared" si="81"/>
        <v>0</v>
      </c>
      <c r="Z148" s="22" t="str">
        <f t="shared" ref="Z148:AG148" si="91">Z147</f>
        <v>-</v>
      </c>
      <c r="AA148" s="22" t="str">
        <f t="shared" si="91"/>
        <v>-</v>
      </c>
      <c r="AB148" s="22" t="str">
        <f t="shared" si="91"/>
        <v>-</v>
      </c>
      <c r="AC148" s="22" t="str">
        <f t="shared" si="91"/>
        <v>-</v>
      </c>
      <c r="AD148" s="22">
        <f t="shared" si="91"/>
        <v>0</v>
      </c>
      <c r="AE148" s="22">
        <f t="shared" si="91"/>
        <v>0</v>
      </c>
      <c r="AF148" s="22">
        <f t="shared" si="91"/>
        <v>-25.959540000000001</v>
      </c>
      <c r="AG148" s="24">
        <f t="shared" si="91"/>
        <v>29.34094</v>
      </c>
      <c r="AH148" s="11"/>
      <c r="AI148" s="20"/>
      <c r="AJ148" s="20"/>
      <c r="AK148" s="11"/>
      <c r="AL148" s="11"/>
      <c r="AM148" s="11"/>
      <c r="AN148" s="12"/>
      <c r="AO148" s="12"/>
    </row>
    <row r="149" spans="1:41" hidden="1" x14ac:dyDescent="0.25">
      <c r="A149" s="21" t="str">
        <f t="shared" si="83"/>
        <v>2Gt-Retirement</v>
      </c>
      <c r="B149" s="16" t="s">
        <v>86</v>
      </c>
      <c r="C149" s="16" t="s">
        <v>76</v>
      </c>
      <c r="D149" s="25" t="s">
        <v>77</v>
      </c>
      <c r="E149" s="25" t="s">
        <v>78</v>
      </c>
      <c r="F149" s="22" t="str">
        <f t="shared" si="80"/>
        <v>fixed</v>
      </c>
      <c r="G149" s="25">
        <f t="shared" si="82"/>
        <v>286</v>
      </c>
      <c r="H149" s="25">
        <v>143</v>
      </c>
      <c r="I149" s="25">
        <v>2</v>
      </c>
      <c r="J149" s="25" t="s">
        <v>80</v>
      </c>
      <c r="K149" s="25">
        <v>2019</v>
      </c>
      <c r="L149" s="25">
        <v>13.79</v>
      </c>
      <c r="M149" s="25">
        <v>29.8</v>
      </c>
      <c r="N149" s="25">
        <v>0.9</v>
      </c>
      <c r="O149" s="25">
        <v>0.9</v>
      </c>
      <c r="P149" s="22">
        <f t="shared" si="86"/>
        <v>1</v>
      </c>
      <c r="Q149" s="22">
        <f t="shared" si="87"/>
        <v>1</v>
      </c>
      <c r="R149" s="22">
        <f t="shared" si="88"/>
        <v>0.65</v>
      </c>
      <c r="S149" s="22">
        <f t="shared" si="89"/>
        <v>48</v>
      </c>
      <c r="T149" s="22">
        <f t="shared" si="90"/>
        <v>48</v>
      </c>
      <c r="U149" s="25">
        <v>71</v>
      </c>
      <c r="V149">
        <v>944.86800000000005</v>
      </c>
      <c r="W149" s="25">
        <v>19053.666669999999</v>
      </c>
      <c r="X149" s="23">
        <f t="shared" si="79"/>
        <v>38107.333339999997</v>
      </c>
      <c r="Y149" s="22">
        <f t="shared" si="81"/>
        <v>0</v>
      </c>
      <c r="Z149" s="25" t="s">
        <v>80</v>
      </c>
      <c r="AA149" s="25" t="s">
        <v>80</v>
      </c>
      <c r="AB149" s="25" t="s">
        <v>80</v>
      </c>
      <c r="AC149" s="25" t="s">
        <v>80</v>
      </c>
      <c r="AD149" s="25"/>
      <c r="AE149" s="25"/>
      <c r="AF149" s="25">
        <v>-26.769549999999999</v>
      </c>
      <c r="AG149" s="26">
        <v>28.499510000000001</v>
      </c>
      <c r="AH149" s="11"/>
      <c r="AI149" s="20"/>
      <c r="AJ149" s="20"/>
      <c r="AK149" s="11"/>
      <c r="AL149" s="11"/>
      <c r="AM149" s="11"/>
      <c r="AN149" s="12"/>
      <c r="AO149" s="12"/>
    </row>
    <row r="150" spans="1:41" hidden="1" x14ac:dyDescent="0.25">
      <c r="A150" s="21" t="str">
        <f t="shared" si="83"/>
        <v>2Gt-Retirement</v>
      </c>
      <c r="B150" s="16" t="s">
        <v>87</v>
      </c>
      <c r="C150" s="16" t="s">
        <v>76</v>
      </c>
      <c r="D150" s="25" t="s">
        <v>77</v>
      </c>
      <c r="E150" s="25" t="s">
        <v>78</v>
      </c>
      <c r="F150" s="22" t="str">
        <f t="shared" si="80"/>
        <v>fixed</v>
      </c>
      <c r="G150" s="25">
        <f t="shared" si="82"/>
        <v>286</v>
      </c>
      <c r="H150" s="25">
        <v>143</v>
      </c>
      <c r="I150" s="25">
        <v>2</v>
      </c>
      <c r="J150" s="25" t="s">
        <v>80</v>
      </c>
      <c r="K150" s="25">
        <v>2020</v>
      </c>
      <c r="L150" s="25">
        <v>13.79</v>
      </c>
      <c r="M150" s="25">
        <f>M149</f>
        <v>29.8</v>
      </c>
      <c r="N150" s="25">
        <f>N149</f>
        <v>0.9</v>
      </c>
      <c r="O150" s="25">
        <f>O149</f>
        <v>0.9</v>
      </c>
      <c r="P150" s="22">
        <f t="shared" si="86"/>
        <v>1</v>
      </c>
      <c r="Q150" s="22">
        <f t="shared" si="87"/>
        <v>1</v>
      </c>
      <c r="R150" s="22">
        <f t="shared" si="88"/>
        <v>0.65</v>
      </c>
      <c r="S150" s="22">
        <f t="shared" si="89"/>
        <v>48</v>
      </c>
      <c r="T150" s="22">
        <f t="shared" si="90"/>
        <v>48</v>
      </c>
      <c r="U150" s="25">
        <v>71</v>
      </c>
      <c r="V150">
        <v>944.86800000000005</v>
      </c>
      <c r="W150" s="25">
        <v>19053.666669999999</v>
      </c>
      <c r="X150" s="23">
        <f t="shared" si="79"/>
        <v>38107.333339999997</v>
      </c>
      <c r="Y150" s="22">
        <f t="shared" si="81"/>
        <v>0</v>
      </c>
      <c r="Z150" s="25" t="str">
        <f t="shared" ref="Z150:AG150" si="92">Z149</f>
        <v>-</v>
      </c>
      <c r="AA150" s="25" t="str">
        <f t="shared" si="92"/>
        <v>-</v>
      </c>
      <c r="AB150" s="25" t="str">
        <f t="shared" si="92"/>
        <v>-</v>
      </c>
      <c r="AC150" s="25" t="str">
        <f t="shared" si="92"/>
        <v>-</v>
      </c>
      <c r="AD150" s="25">
        <f t="shared" si="92"/>
        <v>0</v>
      </c>
      <c r="AE150" s="25">
        <f t="shared" si="92"/>
        <v>0</v>
      </c>
      <c r="AF150" s="25">
        <f t="shared" si="92"/>
        <v>-26.769549999999999</v>
      </c>
      <c r="AG150" s="26">
        <f t="shared" si="92"/>
        <v>28.499510000000001</v>
      </c>
      <c r="AH150" s="11"/>
      <c r="AI150" s="20"/>
      <c r="AJ150" s="20"/>
      <c r="AK150" s="11"/>
      <c r="AL150" s="11"/>
      <c r="AM150" s="11"/>
      <c r="AN150" s="12"/>
      <c r="AO150" s="12"/>
    </row>
    <row r="151" spans="1:41" hidden="1" x14ac:dyDescent="0.25">
      <c r="A151" s="21" t="str">
        <f t="shared" si="83"/>
        <v>2Gt-Retirement</v>
      </c>
      <c r="B151" s="16" t="s">
        <v>88</v>
      </c>
      <c r="C151" s="16" t="s">
        <v>76</v>
      </c>
      <c r="D151" s="27" t="s">
        <v>77</v>
      </c>
      <c r="E151" s="27" t="s">
        <v>78</v>
      </c>
      <c r="F151" s="22" t="str">
        <f t="shared" si="80"/>
        <v>fixed</v>
      </c>
      <c r="G151" s="27">
        <f t="shared" si="82"/>
        <v>440</v>
      </c>
      <c r="H151" s="27">
        <v>110</v>
      </c>
      <c r="I151" s="27">
        <v>4</v>
      </c>
      <c r="J151" s="27" t="s">
        <v>80</v>
      </c>
      <c r="K151" s="27">
        <v>2021</v>
      </c>
      <c r="L151" s="27">
        <v>13.266</v>
      </c>
      <c r="M151" s="27">
        <v>28.7</v>
      </c>
      <c r="N151" s="27">
        <v>1.1000000000000001</v>
      </c>
      <c r="O151" s="27">
        <v>1.1000000000000001</v>
      </c>
      <c r="P151" s="22">
        <f t="shared" si="86"/>
        <v>1</v>
      </c>
      <c r="Q151" s="22">
        <f t="shared" si="87"/>
        <v>1</v>
      </c>
      <c r="R151" s="22">
        <f t="shared" si="88"/>
        <v>0.65</v>
      </c>
      <c r="S151" s="22">
        <f t="shared" si="89"/>
        <v>48</v>
      </c>
      <c r="T151" s="22">
        <f t="shared" si="90"/>
        <v>48</v>
      </c>
      <c r="U151" s="27">
        <v>71</v>
      </c>
      <c r="V151">
        <v>944.87199999999996</v>
      </c>
      <c r="W151" s="27">
        <v>12067.3</v>
      </c>
      <c r="X151" s="23">
        <f t="shared" si="79"/>
        <v>48269.2</v>
      </c>
      <c r="Y151" s="22">
        <f t="shared" si="81"/>
        <v>0</v>
      </c>
      <c r="Z151" s="27" t="s">
        <v>80</v>
      </c>
      <c r="AA151" s="27" t="s">
        <v>80</v>
      </c>
      <c r="AB151" s="27" t="s">
        <v>80</v>
      </c>
      <c r="AC151" s="27" t="s">
        <v>80</v>
      </c>
      <c r="AD151" s="27"/>
      <c r="AE151" s="27"/>
      <c r="AF151" s="27">
        <v>-26.031379999999999</v>
      </c>
      <c r="AG151" s="28">
        <v>29.601379999999999</v>
      </c>
      <c r="AH151" s="11"/>
      <c r="AI151" s="20"/>
      <c r="AJ151" s="20"/>
      <c r="AK151" s="11"/>
      <c r="AL151" s="11"/>
      <c r="AM151" s="11"/>
      <c r="AN151" s="12"/>
      <c r="AO151" s="12"/>
    </row>
    <row r="152" spans="1:41" hidden="1" x14ac:dyDescent="0.25">
      <c r="A152" s="21" t="str">
        <f t="shared" si="83"/>
        <v>2Gt-Retirement</v>
      </c>
      <c r="B152" s="16" t="s">
        <v>89</v>
      </c>
      <c r="C152" s="16" t="s">
        <v>76</v>
      </c>
      <c r="D152" s="27" t="s">
        <v>77</v>
      </c>
      <c r="E152" s="27" t="s">
        <v>78</v>
      </c>
      <c r="F152" s="22" t="str">
        <f t="shared" si="80"/>
        <v>fixed</v>
      </c>
      <c r="G152" s="27">
        <f t="shared" si="82"/>
        <v>440</v>
      </c>
      <c r="H152" s="27">
        <v>110</v>
      </c>
      <c r="I152" s="27">
        <v>4</v>
      </c>
      <c r="J152" s="27" t="s">
        <v>80</v>
      </c>
      <c r="K152" s="27">
        <v>2022</v>
      </c>
      <c r="L152" s="27">
        <v>13.266</v>
      </c>
      <c r="M152" s="27">
        <f>M151</f>
        <v>28.7</v>
      </c>
      <c r="N152" s="27">
        <f>N151</f>
        <v>1.1000000000000001</v>
      </c>
      <c r="O152" s="27">
        <f>O151</f>
        <v>1.1000000000000001</v>
      </c>
      <c r="P152" s="22">
        <f t="shared" si="86"/>
        <v>1</v>
      </c>
      <c r="Q152" s="22">
        <f t="shared" si="87"/>
        <v>1</v>
      </c>
      <c r="R152" s="22">
        <f t="shared" si="88"/>
        <v>0.65</v>
      </c>
      <c r="S152" s="22">
        <f t="shared" si="89"/>
        <v>48</v>
      </c>
      <c r="T152" s="22">
        <f t="shared" si="90"/>
        <v>48</v>
      </c>
      <c r="U152" s="27">
        <v>71</v>
      </c>
      <c r="V152">
        <v>944.87199999999996</v>
      </c>
      <c r="W152" s="27">
        <v>12067.3</v>
      </c>
      <c r="X152" s="23">
        <f t="shared" si="79"/>
        <v>48269.2</v>
      </c>
      <c r="Y152" s="22">
        <f t="shared" si="81"/>
        <v>0</v>
      </c>
      <c r="Z152" s="27" t="str">
        <f t="shared" ref="Z152:AG152" si="93">Z151</f>
        <v>-</v>
      </c>
      <c r="AA152" s="27" t="str">
        <f t="shared" si="93"/>
        <v>-</v>
      </c>
      <c r="AB152" s="27" t="str">
        <f t="shared" si="93"/>
        <v>-</v>
      </c>
      <c r="AC152" s="27" t="str">
        <f t="shared" si="93"/>
        <v>-</v>
      </c>
      <c r="AD152" s="27">
        <f t="shared" si="93"/>
        <v>0</v>
      </c>
      <c r="AE152" s="27">
        <f t="shared" si="93"/>
        <v>0</v>
      </c>
      <c r="AF152" s="27">
        <f t="shared" si="93"/>
        <v>-26.031379999999999</v>
      </c>
      <c r="AG152" s="28">
        <f t="shared" si="93"/>
        <v>29.601379999999999</v>
      </c>
      <c r="AH152" s="11"/>
      <c r="AI152" s="20"/>
      <c r="AJ152" s="20"/>
      <c r="AK152" s="11"/>
      <c r="AL152" s="11"/>
      <c r="AM152" s="11"/>
      <c r="AN152" s="12"/>
      <c r="AO152" s="12"/>
    </row>
    <row r="153" spans="1:41" hidden="1" x14ac:dyDescent="0.25">
      <c r="A153" s="21" t="str">
        <f t="shared" si="83"/>
        <v>2Gt-Retirement</v>
      </c>
      <c r="B153" s="16" t="s">
        <v>90</v>
      </c>
      <c r="C153" s="16" t="s">
        <v>76</v>
      </c>
      <c r="D153" s="25" t="s">
        <v>77</v>
      </c>
      <c r="E153" s="25" t="s">
        <v>78</v>
      </c>
      <c r="F153" s="22" t="str">
        <f t="shared" si="80"/>
        <v>fixed</v>
      </c>
      <c r="G153" s="25">
        <f t="shared" si="82"/>
        <v>1920</v>
      </c>
      <c r="H153" s="25">
        <v>640</v>
      </c>
      <c r="I153" s="25">
        <v>3</v>
      </c>
      <c r="J153" s="25" t="s">
        <v>80</v>
      </c>
      <c r="K153" s="25">
        <v>2023</v>
      </c>
      <c r="L153" s="25">
        <v>11.782</v>
      </c>
      <c r="M153" s="25">
        <v>24.3</v>
      </c>
      <c r="N153" s="25">
        <v>1.8</v>
      </c>
      <c r="O153" s="25">
        <v>1.8</v>
      </c>
      <c r="P153" s="22">
        <f t="shared" si="86"/>
        <v>1</v>
      </c>
      <c r="Q153" s="22">
        <f t="shared" si="87"/>
        <v>1</v>
      </c>
      <c r="R153" s="22">
        <f t="shared" si="88"/>
        <v>0.65</v>
      </c>
      <c r="S153" s="22">
        <f t="shared" si="89"/>
        <v>48</v>
      </c>
      <c r="T153" s="22">
        <f t="shared" si="90"/>
        <v>48</v>
      </c>
      <c r="U153" s="25">
        <v>71</v>
      </c>
      <c r="V153">
        <v>899.053</v>
      </c>
      <c r="W153" s="25">
        <v>67746.166670000006</v>
      </c>
      <c r="X153" s="23">
        <f t="shared" si="79"/>
        <v>203238.50001000002</v>
      </c>
      <c r="Y153" s="22">
        <f t="shared" si="81"/>
        <v>0</v>
      </c>
      <c r="Z153" s="25" t="s">
        <v>80</v>
      </c>
      <c r="AA153" s="25" t="s">
        <v>80</v>
      </c>
      <c r="AB153" s="25" t="s">
        <v>80</v>
      </c>
      <c r="AC153" s="25" t="s">
        <v>80</v>
      </c>
      <c r="AD153" s="25"/>
      <c r="AE153" s="25"/>
      <c r="AF153" s="25">
        <v>-26.088049999999999</v>
      </c>
      <c r="AG153" s="26">
        <v>28.968879999999999</v>
      </c>
      <c r="AH153" s="11"/>
      <c r="AI153" s="20"/>
      <c r="AJ153" s="20"/>
      <c r="AK153" s="11"/>
      <c r="AL153" s="11"/>
      <c r="AM153" s="11"/>
      <c r="AN153" s="12"/>
      <c r="AO153" s="12"/>
    </row>
    <row r="154" spans="1:41" hidden="1" x14ac:dyDescent="0.25">
      <c r="A154" s="21" t="str">
        <f t="shared" si="83"/>
        <v>2Gt-Retirement</v>
      </c>
      <c r="B154" s="16" t="s">
        <v>91</v>
      </c>
      <c r="C154" s="16" t="s">
        <v>76</v>
      </c>
      <c r="D154" s="25" t="s">
        <v>77</v>
      </c>
      <c r="E154" s="25" t="s">
        <v>78</v>
      </c>
      <c r="F154" s="22" t="str">
        <f t="shared" si="80"/>
        <v>fixed</v>
      </c>
      <c r="G154" s="25">
        <f t="shared" si="82"/>
        <v>1920</v>
      </c>
      <c r="H154" s="25">
        <v>640</v>
      </c>
      <c r="I154" s="25">
        <v>3</v>
      </c>
      <c r="J154" s="25" t="s">
        <v>80</v>
      </c>
      <c r="K154" s="25">
        <v>2037</v>
      </c>
      <c r="L154" s="25">
        <v>11.782</v>
      </c>
      <c r="M154" s="25">
        <f>M153</f>
        <v>24.3</v>
      </c>
      <c r="N154" s="25">
        <f>N153</f>
        <v>1.8</v>
      </c>
      <c r="O154" s="25">
        <f>O153</f>
        <v>1.8</v>
      </c>
      <c r="P154" s="22">
        <f t="shared" si="86"/>
        <v>1</v>
      </c>
      <c r="Q154" s="22">
        <f t="shared" si="87"/>
        <v>1</v>
      </c>
      <c r="R154" s="22">
        <f t="shared" si="88"/>
        <v>0.65</v>
      </c>
      <c r="S154" s="22">
        <f t="shared" si="89"/>
        <v>48</v>
      </c>
      <c r="T154" s="22">
        <f t="shared" si="90"/>
        <v>48</v>
      </c>
      <c r="U154" s="25">
        <v>71</v>
      </c>
      <c r="V154" s="25">
        <f>V153</f>
        <v>899.053</v>
      </c>
      <c r="W154" s="25">
        <v>67746.166670000006</v>
      </c>
      <c r="X154" s="23">
        <f t="shared" si="79"/>
        <v>203238.50001000002</v>
      </c>
      <c r="Y154" s="22">
        <f t="shared" si="81"/>
        <v>0</v>
      </c>
      <c r="Z154" s="25" t="str">
        <f t="shared" ref="Z154:AG154" si="94">Z153</f>
        <v>-</v>
      </c>
      <c r="AA154" s="25" t="str">
        <f t="shared" si="94"/>
        <v>-</v>
      </c>
      <c r="AB154" s="25" t="str">
        <f t="shared" si="94"/>
        <v>-</v>
      </c>
      <c r="AC154" s="25" t="str">
        <f t="shared" si="94"/>
        <v>-</v>
      </c>
      <c r="AD154" s="25">
        <f t="shared" si="94"/>
        <v>0</v>
      </c>
      <c r="AE154" s="25">
        <f t="shared" si="94"/>
        <v>0</v>
      </c>
      <c r="AF154" s="25">
        <f t="shared" si="94"/>
        <v>-26.088049999999999</v>
      </c>
      <c r="AG154" s="26">
        <f t="shared" si="94"/>
        <v>28.968879999999999</v>
      </c>
      <c r="AH154" s="11"/>
      <c r="AI154" s="20"/>
      <c r="AJ154" s="20"/>
      <c r="AK154" s="11"/>
      <c r="AL154" s="11"/>
      <c r="AM154" s="11"/>
      <c r="AN154" s="12"/>
      <c r="AO154" s="12"/>
    </row>
    <row r="155" spans="1:41" hidden="1" x14ac:dyDescent="0.25">
      <c r="A155" s="21" t="str">
        <f t="shared" si="83"/>
        <v>2Gt-Retirement</v>
      </c>
      <c r="B155" s="16" t="s">
        <v>92</v>
      </c>
      <c r="C155" s="16" t="s">
        <v>76</v>
      </c>
      <c r="D155" s="22" t="s">
        <v>77</v>
      </c>
      <c r="E155" s="22" t="s">
        <v>78</v>
      </c>
      <c r="F155" s="22" t="str">
        <f t="shared" si="80"/>
        <v>fixed</v>
      </c>
      <c r="G155" s="22">
        <f t="shared" si="82"/>
        <v>114</v>
      </c>
      <c r="H155" s="22">
        <v>114</v>
      </c>
      <c r="I155" s="22">
        <v>1</v>
      </c>
      <c r="J155" s="22" t="s">
        <v>80</v>
      </c>
      <c r="K155" s="22">
        <v>2022</v>
      </c>
      <c r="L155" s="22">
        <v>15.122999999999999</v>
      </c>
      <c r="M155" s="22">
        <v>34.700000000000003</v>
      </c>
      <c r="N155" s="22">
        <v>0.5</v>
      </c>
      <c r="O155" s="22">
        <v>0.5</v>
      </c>
      <c r="P155" s="22">
        <f t="shared" si="86"/>
        <v>1</v>
      </c>
      <c r="Q155" s="22">
        <f t="shared" si="87"/>
        <v>1</v>
      </c>
      <c r="R155" s="22">
        <f t="shared" si="88"/>
        <v>0.65</v>
      </c>
      <c r="S155" s="22">
        <f t="shared" si="89"/>
        <v>48</v>
      </c>
      <c r="T155" s="22">
        <f t="shared" si="90"/>
        <v>48</v>
      </c>
      <c r="U155" s="22">
        <v>71</v>
      </c>
      <c r="V155">
        <v>896.65599999999995</v>
      </c>
      <c r="W155" s="22">
        <v>7056.8888889999998</v>
      </c>
      <c r="X155" s="23">
        <f t="shared" si="79"/>
        <v>7056.8888889999998</v>
      </c>
      <c r="Y155" s="22">
        <f t="shared" si="81"/>
        <v>0</v>
      </c>
      <c r="Z155" s="22" t="s">
        <v>80</v>
      </c>
      <c r="AA155" s="22" t="s">
        <v>80</v>
      </c>
      <c r="AB155" s="22" t="s">
        <v>80</v>
      </c>
      <c r="AC155" s="22" t="s">
        <v>80</v>
      </c>
      <c r="AD155" s="22"/>
      <c r="AE155" s="22"/>
      <c r="AF155" s="22">
        <v>-26.090779999999999</v>
      </c>
      <c r="AG155" s="24">
        <v>29.474460000000001</v>
      </c>
      <c r="AH155" s="11"/>
      <c r="AI155" s="20"/>
      <c r="AJ155" s="20"/>
      <c r="AK155" s="11"/>
      <c r="AL155" s="11"/>
      <c r="AM155" s="11"/>
      <c r="AN155" s="12"/>
      <c r="AO155" s="12"/>
    </row>
    <row r="156" spans="1:41" hidden="1" x14ac:dyDescent="0.25">
      <c r="A156" s="21" t="str">
        <f t="shared" si="83"/>
        <v>2Gt-Retirement</v>
      </c>
      <c r="B156" s="16" t="s">
        <v>93</v>
      </c>
      <c r="C156" s="16" t="s">
        <v>76</v>
      </c>
      <c r="D156" s="25" t="s">
        <v>77</v>
      </c>
      <c r="E156" s="25" t="s">
        <v>78</v>
      </c>
      <c r="F156" s="22" t="str">
        <f t="shared" si="80"/>
        <v>fixed</v>
      </c>
      <c r="G156" s="25">
        <f t="shared" si="82"/>
        <v>1425</v>
      </c>
      <c r="H156" s="25">
        <v>475</v>
      </c>
      <c r="I156" s="25">
        <v>3</v>
      </c>
      <c r="J156" s="25" t="s">
        <v>80</v>
      </c>
      <c r="K156" s="25">
        <v>2027</v>
      </c>
      <c r="L156" s="25">
        <v>12.994999999999999</v>
      </c>
      <c r="M156" s="25">
        <v>28.6</v>
      </c>
      <c r="N156" s="25">
        <v>3.6</v>
      </c>
      <c r="O156" s="25">
        <v>3.6</v>
      </c>
      <c r="P156" s="22">
        <f t="shared" si="86"/>
        <v>1</v>
      </c>
      <c r="Q156" s="22">
        <f t="shared" si="87"/>
        <v>1</v>
      </c>
      <c r="R156" s="22">
        <f t="shared" si="88"/>
        <v>0.65</v>
      </c>
      <c r="S156" s="22">
        <f t="shared" si="89"/>
        <v>48</v>
      </c>
      <c r="T156" s="22">
        <f t="shared" si="90"/>
        <v>48</v>
      </c>
      <c r="U156" s="25">
        <v>71</v>
      </c>
      <c r="V156">
        <v>896.65599999999995</v>
      </c>
      <c r="W156" s="25">
        <v>50809.666669999999</v>
      </c>
      <c r="X156" s="23">
        <f t="shared" si="79"/>
        <v>152429.00000999999</v>
      </c>
      <c r="Y156" s="22">
        <f t="shared" si="81"/>
        <v>0</v>
      </c>
      <c r="Z156" s="25" t="s">
        <v>80</v>
      </c>
      <c r="AA156" s="25" t="s">
        <v>80</v>
      </c>
      <c r="AB156" s="25" t="s">
        <v>80</v>
      </c>
      <c r="AC156" s="25" t="s">
        <v>80</v>
      </c>
      <c r="AD156" s="25"/>
      <c r="AE156" s="25"/>
      <c r="AF156" s="25">
        <v>-26.25404</v>
      </c>
      <c r="AG156" s="26">
        <v>29.18008</v>
      </c>
      <c r="AH156" s="11"/>
      <c r="AI156" s="20"/>
      <c r="AJ156" s="20"/>
      <c r="AK156" s="11"/>
      <c r="AL156" s="11"/>
      <c r="AM156" s="11"/>
      <c r="AN156" s="12"/>
      <c r="AO156" s="12"/>
    </row>
    <row r="157" spans="1:41" hidden="1" x14ac:dyDescent="0.25">
      <c r="A157" s="21" t="str">
        <f t="shared" si="83"/>
        <v>2Gt-Retirement</v>
      </c>
      <c r="B157" s="16" t="s">
        <v>94</v>
      </c>
      <c r="C157" s="16" t="s">
        <v>76</v>
      </c>
      <c r="D157" s="25" t="s">
        <v>77</v>
      </c>
      <c r="E157" s="25" t="s">
        <v>78</v>
      </c>
      <c r="F157" s="22" t="str">
        <f t="shared" si="80"/>
        <v>fixed</v>
      </c>
      <c r="G157" s="25">
        <f t="shared" si="82"/>
        <v>1425</v>
      </c>
      <c r="H157" s="25">
        <v>475</v>
      </c>
      <c r="I157" s="25">
        <v>3</v>
      </c>
      <c r="J157" s="25" t="s">
        <v>80</v>
      </c>
      <c r="K157" s="25">
        <v>2030</v>
      </c>
      <c r="L157" s="25">
        <v>12.994999999999999</v>
      </c>
      <c r="M157" s="25">
        <f>M156</f>
        <v>28.6</v>
      </c>
      <c r="N157" s="25">
        <f>N156</f>
        <v>3.6</v>
      </c>
      <c r="O157" s="25">
        <f>O156</f>
        <v>3.6</v>
      </c>
      <c r="P157" s="22">
        <f t="shared" si="86"/>
        <v>1</v>
      </c>
      <c r="Q157" s="22">
        <f t="shared" si="87"/>
        <v>1</v>
      </c>
      <c r="R157" s="22">
        <f t="shared" si="88"/>
        <v>0.65</v>
      </c>
      <c r="S157" s="22">
        <f t="shared" si="89"/>
        <v>48</v>
      </c>
      <c r="T157" s="22">
        <f t="shared" si="90"/>
        <v>48</v>
      </c>
      <c r="U157" s="25">
        <v>71</v>
      </c>
      <c r="V157" s="25">
        <f>V156</f>
        <v>896.65599999999995</v>
      </c>
      <c r="W157" s="25">
        <v>50809.666669999999</v>
      </c>
      <c r="X157" s="23">
        <f t="shared" si="79"/>
        <v>152429.00000999999</v>
      </c>
      <c r="Y157" s="22">
        <f t="shared" si="81"/>
        <v>0</v>
      </c>
      <c r="Z157" s="25" t="str">
        <f t="shared" ref="Z157:AG157" si="95">Z156</f>
        <v>-</v>
      </c>
      <c r="AA157" s="25" t="str">
        <f t="shared" si="95"/>
        <v>-</v>
      </c>
      <c r="AB157" s="25" t="str">
        <f t="shared" si="95"/>
        <v>-</v>
      </c>
      <c r="AC157" s="25" t="str">
        <f t="shared" si="95"/>
        <v>-</v>
      </c>
      <c r="AD157" s="25">
        <f t="shared" si="95"/>
        <v>0</v>
      </c>
      <c r="AE157" s="25">
        <f t="shared" si="95"/>
        <v>0</v>
      </c>
      <c r="AF157" s="25">
        <f t="shared" si="95"/>
        <v>-26.25404</v>
      </c>
      <c r="AG157" s="26">
        <f t="shared" si="95"/>
        <v>29.18008</v>
      </c>
      <c r="AH157" s="11"/>
      <c r="AI157" s="20"/>
      <c r="AJ157" s="20"/>
      <c r="AK157" s="11"/>
      <c r="AL157" s="11"/>
      <c r="AM157" s="11"/>
      <c r="AN157" s="12"/>
      <c r="AO157" s="12"/>
    </row>
    <row r="158" spans="1:41" hidden="1" x14ac:dyDescent="0.25">
      <c r="A158" s="21" t="str">
        <f t="shared" si="83"/>
        <v>2Gt-Retirement</v>
      </c>
      <c r="B158" s="16" t="s">
        <v>95</v>
      </c>
      <c r="C158" s="16" t="s">
        <v>76</v>
      </c>
      <c r="D158" s="22" t="s">
        <v>77</v>
      </c>
      <c r="E158" s="22" t="s">
        <v>78</v>
      </c>
      <c r="F158" s="22" t="str">
        <f t="shared" si="80"/>
        <v>fixed</v>
      </c>
      <c r="G158" s="22">
        <f t="shared" si="82"/>
        <v>2880</v>
      </c>
      <c r="H158" s="22">
        <v>720</v>
      </c>
      <c r="I158" s="22">
        <v>4</v>
      </c>
      <c r="J158" s="22" t="s">
        <v>80</v>
      </c>
      <c r="K158" s="22">
        <v>2040</v>
      </c>
      <c r="L158" s="22">
        <v>10.305</v>
      </c>
      <c r="M158" s="22">
        <v>31.6</v>
      </c>
      <c r="N158" s="22">
        <v>7.2</v>
      </c>
      <c r="O158" s="22">
        <v>7.2</v>
      </c>
      <c r="P158" s="22">
        <f t="shared" si="86"/>
        <v>1</v>
      </c>
      <c r="Q158" s="22">
        <f t="shared" si="87"/>
        <v>1</v>
      </c>
      <c r="R158" s="22">
        <f t="shared" si="88"/>
        <v>0.65</v>
      </c>
      <c r="S158" s="22">
        <f t="shared" si="89"/>
        <v>48</v>
      </c>
      <c r="T158" s="22">
        <f t="shared" si="90"/>
        <v>48</v>
      </c>
      <c r="U158" s="22">
        <v>98</v>
      </c>
      <c r="V158">
        <v>936.50199999999995</v>
      </c>
      <c r="W158" s="22">
        <v>69949.333329999994</v>
      </c>
      <c r="X158" s="23">
        <f t="shared" si="79"/>
        <v>279797.33331999998</v>
      </c>
      <c r="Y158" s="22">
        <f t="shared" si="81"/>
        <v>0</v>
      </c>
      <c r="Z158" s="22" t="s">
        <v>80</v>
      </c>
      <c r="AA158" s="22" t="s">
        <v>80</v>
      </c>
      <c r="AB158" s="22" t="s">
        <v>80</v>
      </c>
      <c r="AC158" s="22" t="s">
        <v>80</v>
      </c>
      <c r="AD158" s="22"/>
      <c r="AE158" s="22"/>
      <c r="AF158" s="22">
        <v>-25.5459</v>
      </c>
      <c r="AG158" s="24">
        <v>28.5502</v>
      </c>
      <c r="AH158" s="11"/>
      <c r="AI158" s="20"/>
      <c r="AJ158" s="20"/>
      <c r="AK158" s="11"/>
      <c r="AL158" s="11"/>
      <c r="AM158" s="11"/>
      <c r="AN158" s="12"/>
      <c r="AO158" s="12"/>
    </row>
    <row r="159" spans="1:41" hidden="1" x14ac:dyDescent="0.25">
      <c r="A159" s="21" t="str">
        <f t="shared" si="83"/>
        <v>2Gt-Retirement</v>
      </c>
      <c r="B159" s="16" t="s">
        <v>97</v>
      </c>
      <c r="C159" s="16" t="s">
        <v>76</v>
      </c>
      <c r="D159" s="27" t="s">
        <v>77</v>
      </c>
      <c r="E159" s="27" t="s">
        <v>78</v>
      </c>
      <c r="F159" s="22" t="str">
        <f t="shared" si="80"/>
        <v>fixed</v>
      </c>
      <c r="G159" s="27">
        <f t="shared" si="82"/>
        <v>720</v>
      </c>
      <c r="H159" s="27">
        <v>720</v>
      </c>
      <c r="I159" s="27">
        <v>1</v>
      </c>
      <c r="J159" s="27">
        <v>2023</v>
      </c>
      <c r="K159" s="27">
        <v>2040</v>
      </c>
      <c r="L159" s="27">
        <v>10.305</v>
      </c>
      <c r="M159" s="27">
        <f t="shared" ref="M159:O160" si="96">M158</f>
        <v>31.6</v>
      </c>
      <c r="N159" s="27">
        <f t="shared" si="96"/>
        <v>7.2</v>
      </c>
      <c r="O159" s="27">
        <f t="shared" si="96"/>
        <v>7.2</v>
      </c>
      <c r="P159" s="22">
        <f t="shared" si="86"/>
        <v>1</v>
      </c>
      <c r="Q159" s="22">
        <f t="shared" si="87"/>
        <v>1</v>
      </c>
      <c r="R159" s="22">
        <f t="shared" si="88"/>
        <v>0.65</v>
      </c>
      <c r="S159" s="22">
        <f t="shared" si="89"/>
        <v>48</v>
      </c>
      <c r="T159" s="22">
        <f t="shared" si="90"/>
        <v>48</v>
      </c>
      <c r="U159" s="27">
        <v>98</v>
      </c>
      <c r="V159" s="27">
        <f>V158</f>
        <v>936.50199999999995</v>
      </c>
      <c r="W159" s="27">
        <v>69949.333329999994</v>
      </c>
      <c r="X159" s="23">
        <f t="shared" si="79"/>
        <v>69949.333329999994</v>
      </c>
      <c r="Y159" s="22">
        <f t="shared" si="81"/>
        <v>0</v>
      </c>
      <c r="Z159" s="27" t="str">
        <f t="shared" ref="Z159:AG160" si="97">Z158</f>
        <v>-</v>
      </c>
      <c r="AA159" s="27" t="str">
        <f t="shared" si="97"/>
        <v>-</v>
      </c>
      <c r="AB159" s="27" t="str">
        <f t="shared" si="97"/>
        <v>-</v>
      </c>
      <c r="AC159" s="27" t="str">
        <f t="shared" si="97"/>
        <v>-</v>
      </c>
      <c r="AD159" s="27">
        <f t="shared" si="97"/>
        <v>0</v>
      </c>
      <c r="AE159" s="27">
        <f t="shared" si="97"/>
        <v>0</v>
      </c>
      <c r="AF159" s="27">
        <f t="shared" si="97"/>
        <v>-25.5459</v>
      </c>
      <c r="AG159" s="28">
        <f t="shared" si="97"/>
        <v>28.5502</v>
      </c>
      <c r="AH159" s="11"/>
      <c r="AI159" s="20"/>
      <c r="AJ159" s="20"/>
      <c r="AK159" s="11"/>
      <c r="AL159" s="11"/>
      <c r="AM159" s="11"/>
      <c r="AN159" s="12"/>
      <c r="AO159" s="12"/>
    </row>
    <row r="160" spans="1:41" hidden="1" x14ac:dyDescent="0.25">
      <c r="A160" s="21" t="str">
        <f t="shared" si="83"/>
        <v>2Gt-Retirement</v>
      </c>
      <c r="B160" s="16" t="s">
        <v>98</v>
      </c>
      <c r="C160" s="16" t="s">
        <v>76</v>
      </c>
      <c r="D160" s="27" t="s">
        <v>77</v>
      </c>
      <c r="E160" s="27" t="s">
        <v>78</v>
      </c>
      <c r="F160" s="22" t="str">
        <f t="shared" si="80"/>
        <v>fixed</v>
      </c>
      <c r="G160" s="27">
        <f t="shared" si="82"/>
        <v>720</v>
      </c>
      <c r="H160" s="27">
        <v>720</v>
      </c>
      <c r="I160" s="27">
        <v>1</v>
      </c>
      <c r="J160" s="27">
        <v>2024</v>
      </c>
      <c r="K160" s="27">
        <v>2040</v>
      </c>
      <c r="L160" s="27">
        <v>10.305</v>
      </c>
      <c r="M160" s="27">
        <f t="shared" si="96"/>
        <v>31.6</v>
      </c>
      <c r="N160" s="27">
        <f t="shared" si="96"/>
        <v>7.2</v>
      </c>
      <c r="O160" s="27">
        <f t="shared" si="96"/>
        <v>7.2</v>
      </c>
      <c r="P160" s="22">
        <f t="shared" si="86"/>
        <v>1</v>
      </c>
      <c r="Q160" s="22">
        <f t="shared" si="87"/>
        <v>1</v>
      </c>
      <c r="R160" s="22">
        <f t="shared" si="88"/>
        <v>0.65</v>
      </c>
      <c r="S160" s="22">
        <f t="shared" si="89"/>
        <v>48</v>
      </c>
      <c r="T160" s="22">
        <f t="shared" si="90"/>
        <v>48</v>
      </c>
      <c r="U160" s="27">
        <v>98</v>
      </c>
      <c r="V160" s="27">
        <f>V159</f>
        <v>936.50199999999995</v>
      </c>
      <c r="W160" s="27">
        <v>69949.333329999994</v>
      </c>
      <c r="X160" s="23">
        <f t="shared" si="79"/>
        <v>69949.333329999994</v>
      </c>
      <c r="Y160" s="22">
        <f t="shared" si="81"/>
        <v>0</v>
      </c>
      <c r="Z160" s="27" t="str">
        <f t="shared" si="97"/>
        <v>-</v>
      </c>
      <c r="AA160" s="27" t="str">
        <f t="shared" si="97"/>
        <v>-</v>
      </c>
      <c r="AB160" s="27" t="str">
        <f t="shared" si="97"/>
        <v>-</v>
      </c>
      <c r="AC160" s="27" t="str">
        <f t="shared" si="97"/>
        <v>-</v>
      </c>
      <c r="AD160" s="27">
        <f t="shared" si="97"/>
        <v>0</v>
      </c>
      <c r="AE160" s="27">
        <f t="shared" si="97"/>
        <v>0</v>
      </c>
      <c r="AF160" s="27">
        <f t="shared" si="97"/>
        <v>-25.5459</v>
      </c>
      <c r="AG160" s="28">
        <f t="shared" si="97"/>
        <v>28.5502</v>
      </c>
      <c r="AH160" s="11"/>
      <c r="AI160" s="20"/>
      <c r="AJ160" s="20"/>
      <c r="AK160" s="11"/>
      <c r="AL160" s="11"/>
      <c r="AM160" s="11"/>
      <c r="AN160" s="12"/>
      <c r="AO160" s="12"/>
    </row>
    <row r="161" spans="1:41" hidden="1" x14ac:dyDescent="0.25">
      <c r="A161" s="21" t="str">
        <f t="shared" si="83"/>
        <v>2Gt-Retirement</v>
      </c>
      <c r="B161" s="16" t="s">
        <v>99</v>
      </c>
      <c r="C161" s="16" t="s">
        <v>76</v>
      </c>
      <c r="D161" s="25" t="s">
        <v>77</v>
      </c>
      <c r="E161" s="25" t="s">
        <v>78</v>
      </c>
      <c r="F161" s="22" t="str">
        <f t="shared" si="80"/>
        <v>fixed</v>
      </c>
      <c r="G161" s="25">
        <f t="shared" si="82"/>
        <v>2372</v>
      </c>
      <c r="H161" s="25">
        <v>593</v>
      </c>
      <c r="I161" s="25">
        <v>4</v>
      </c>
      <c r="J161" s="25" t="s">
        <v>80</v>
      </c>
      <c r="K161" s="25">
        <v>2037</v>
      </c>
      <c r="L161" s="25">
        <v>11.003</v>
      </c>
      <c r="M161" s="25">
        <v>14.4</v>
      </c>
      <c r="N161" s="25">
        <v>5.9</v>
      </c>
      <c r="O161" s="25">
        <v>5.9</v>
      </c>
      <c r="P161" s="22">
        <f t="shared" si="86"/>
        <v>1</v>
      </c>
      <c r="Q161" s="22">
        <f t="shared" si="87"/>
        <v>1</v>
      </c>
      <c r="R161" s="22">
        <f t="shared" si="88"/>
        <v>0.65</v>
      </c>
      <c r="S161" s="22">
        <f t="shared" si="89"/>
        <v>48</v>
      </c>
      <c r="T161" s="22">
        <f t="shared" si="90"/>
        <v>48</v>
      </c>
      <c r="U161" s="25">
        <v>71</v>
      </c>
      <c r="V161">
        <v>896.65599999999995</v>
      </c>
      <c r="W161" s="25">
        <v>62453.666669999999</v>
      </c>
      <c r="X161" s="23">
        <f t="shared" si="79"/>
        <v>249814.66667999999</v>
      </c>
      <c r="Y161" s="22">
        <f t="shared" si="81"/>
        <v>0</v>
      </c>
      <c r="Z161" s="25" t="s">
        <v>80</v>
      </c>
      <c r="AA161" s="25" t="s">
        <v>80</v>
      </c>
      <c r="AB161" s="25" t="s">
        <v>80</v>
      </c>
      <c r="AC161" s="25" t="s">
        <v>80</v>
      </c>
      <c r="AD161" s="25"/>
      <c r="AE161" s="25"/>
      <c r="AF161" s="25">
        <v>-26.740269999999999</v>
      </c>
      <c r="AG161" s="26">
        <v>27.975000000000001</v>
      </c>
      <c r="AH161" s="11"/>
      <c r="AI161" s="20"/>
      <c r="AJ161" s="20"/>
      <c r="AK161" s="11"/>
      <c r="AL161" s="11"/>
      <c r="AM161" s="11"/>
      <c r="AN161" s="12"/>
      <c r="AO161" s="12"/>
    </row>
    <row r="162" spans="1:41" hidden="1" x14ac:dyDescent="0.25">
      <c r="A162" s="21" t="str">
        <f t="shared" si="83"/>
        <v>2Gt-Retirement</v>
      </c>
      <c r="B162" s="16" t="s">
        <v>100</v>
      </c>
      <c r="C162" s="16" t="s">
        <v>76</v>
      </c>
      <c r="D162" s="25" t="s">
        <v>77</v>
      </c>
      <c r="E162" s="25" t="s">
        <v>78</v>
      </c>
      <c r="F162" s="22" t="str">
        <f t="shared" si="80"/>
        <v>fixed</v>
      </c>
      <c r="G162" s="25">
        <f t="shared" si="82"/>
        <v>1186</v>
      </c>
      <c r="H162" s="25">
        <v>593</v>
      </c>
      <c r="I162" s="25">
        <v>2</v>
      </c>
      <c r="J162" s="25" t="s">
        <v>80</v>
      </c>
      <c r="K162" s="25">
        <v>2041</v>
      </c>
      <c r="L162" s="25">
        <v>11.003</v>
      </c>
      <c r="M162" s="25">
        <f>M161</f>
        <v>14.4</v>
      </c>
      <c r="N162" s="25">
        <f>N161</f>
        <v>5.9</v>
      </c>
      <c r="O162" s="25">
        <f>O161</f>
        <v>5.9</v>
      </c>
      <c r="P162" s="22">
        <f t="shared" si="86"/>
        <v>1</v>
      </c>
      <c r="Q162" s="22">
        <f t="shared" si="87"/>
        <v>1</v>
      </c>
      <c r="R162" s="22">
        <f t="shared" si="88"/>
        <v>0.65</v>
      </c>
      <c r="S162" s="22">
        <f t="shared" si="89"/>
        <v>48</v>
      </c>
      <c r="T162" s="22">
        <f t="shared" si="90"/>
        <v>48</v>
      </c>
      <c r="U162" s="25">
        <v>71</v>
      </c>
      <c r="V162" s="25">
        <f>V161</f>
        <v>896.65599999999995</v>
      </c>
      <c r="W162" s="25">
        <v>62453.666669999999</v>
      </c>
      <c r="X162" s="23">
        <f t="shared" ref="X162:X189" si="98">I162*W162</f>
        <v>124907.33334</v>
      </c>
      <c r="Y162" s="22">
        <f t="shared" si="81"/>
        <v>0</v>
      </c>
      <c r="Z162" s="25" t="str">
        <f t="shared" ref="Z162:AG162" si="99">Z161</f>
        <v>-</v>
      </c>
      <c r="AA162" s="25" t="str">
        <f t="shared" si="99"/>
        <v>-</v>
      </c>
      <c r="AB162" s="25" t="str">
        <f t="shared" si="99"/>
        <v>-</v>
      </c>
      <c r="AC162" s="25" t="str">
        <f t="shared" si="99"/>
        <v>-</v>
      </c>
      <c r="AD162" s="25">
        <f t="shared" si="99"/>
        <v>0</v>
      </c>
      <c r="AE162" s="25">
        <f t="shared" si="99"/>
        <v>0</v>
      </c>
      <c r="AF162" s="25">
        <f t="shared" si="99"/>
        <v>-26.740269999999999</v>
      </c>
      <c r="AG162" s="26">
        <f t="shared" si="99"/>
        <v>27.975000000000001</v>
      </c>
      <c r="AH162" s="11"/>
      <c r="AI162" s="20"/>
      <c r="AJ162" s="20"/>
      <c r="AK162" s="11"/>
      <c r="AL162" s="11"/>
      <c r="AM162" s="11"/>
      <c r="AN162" s="12"/>
      <c r="AO162" s="12"/>
    </row>
    <row r="163" spans="1:41" hidden="1" x14ac:dyDescent="0.25">
      <c r="A163" s="21" t="str">
        <f t="shared" si="83"/>
        <v>2Gt-Retirement</v>
      </c>
      <c r="B163" s="16" t="s">
        <v>101</v>
      </c>
      <c r="C163" s="16" t="s">
        <v>76</v>
      </c>
      <c r="D163" s="27" t="s">
        <v>77</v>
      </c>
      <c r="E163" s="27" t="s">
        <v>78</v>
      </c>
      <c r="F163" s="22" t="str">
        <f t="shared" ref="F163:F189" si="100">F162</f>
        <v>fixed</v>
      </c>
      <c r="G163" s="27">
        <f t="shared" si="82"/>
        <v>1833</v>
      </c>
      <c r="H163" s="27">
        <v>611</v>
      </c>
      <c r="I163" s="27">
        <v>3</v>
      </c>
      <c r="J163" s="27" t="s">
        <v>80</v>
      </c>
      <c r="K163" s="27">
        <v>2022</v>
      </c>
      <c r="L163" s="27">
        <v>11.782</v>
      </c>
      <c r="M163" s="27">
        <v>32.1</v>
      </c>
      <c r="N163" s="27">
        <v>1.7</v>
      </c>
      <c r="O163" s="27">
        <v>1.7</v>
      </c>
      <c r="P163" s="22">
        <f t="shared" si="86"/>
        <v>1</v>
      </c>
      <c r="Q163" s="22">
        <f t="shared" si="87"/>
        <v>1</v>
      </c>
      <c r="R163" s="22">
        <f t="shared" si="88"/>
        <v>0.65</v>
      </c>
      <c r="S163" s="22">
        <f t="shared" si="89"/>
        <v>48</v>
      </c>
      <c r="T163" s="22">
        <f t="shared" si="90"/>
        <v>48</v>
      </c>
      <c r="U163" s="27">
        <v>71</v>
      </c>
      <c r="V163">
        <v>896.65599999999995</v>
      </c>
      <c r="W163" s="27">
        <v>129141.3333</v>
      </c>
      <c r="X163" s="23">
        <f t="shared" si="98"/>
        <v>387423.9999</v>
      </c>
      <c r="Y163" s="22">
        <f t="shared" si="81"/>
        <v>0</v>
      </c>
      <c r="Z163" s="27" t="s">
        <v>80</v>
      </c>
      <c r="AA163" s="27" t="s">
        <v>80</v>
      </c>
      <c r="AB163" s="27" t="s">
        <v>80</v>
      </c>
      <c r="AC163" s="27" t="s">
        <v>80</v>
      </c>
      <c r="AD163" s="27"/>
      <c r="AE163" s="27"/>
      <c r="AF163" s="27">
        <v>-27.095549999999999</v>
      </c>
      <c r="AG163" s="28">
        <v>29.77055</v>
      </c>
      <c r="AH163" s="11"/>
      <c r="AI163" s="20"/>
      <c r="AJ163" s="20"/>
      <c r="AK163" s="11"/>
      <c r="AL163" s="11"/>
      <c r="AM163" s="11"/>
      <c r="AN163" s="12"/>
      <c r="AO163" s="12"/>
    </row>
    <row r="164" spans="1:41" hidden="1" x14ac:dyDescent="0.25">
      <c r="A164" s="21" t="str">
        <f t="shared" si="83"/>
        <v>2Gt-Retirement</v>
      </c>
      <c r="B164" s="16" t="s">
        <v>102</v>
      </c>
      <c r="C164" s="16" t="s">
        <v>76</v>
      </c>
      <c r="D164" s="27" t="s">
        <v>77</v>
      </c>
      <c r="E164" s="27" t="s">
        <v>78</v>
      </c>
      <c r="F164" s="22" t="str">
        <f t="shared" si="100"/>
        <v>fixed</v>
      </c>
      <c r="G164" s="27">
        <f t="shared" si="82"/>
        <v>2010</v>
      </c>
      <c r="H164" s="27">
        <v>670</v>
      </c>
      <c r="I164" s="27">
        <v>3</v>
      </c>
      <c r="J164" s="27" t="s">
        <v>80</v>
      </c>
      <c r="K164" s="27">
        <v>2030</v>
      </c>
      <c r="L164" s="27">
        <v>11.032</v>
      </c>
      <c r="M164" s="27">
        <v>32.1</v>
      </c>
      <c r="N164" s="27">
        <v>1.9</v>
      </c>
      <c r="O164" s="27">
        <v>1.9</v>
      </c>
      <c r="P164" s="22">
        <f t="shared" si="86"/>
        <v>1</v>
      </c>
      <c r="Q164" s="22">
        <f t="shared" si="87"/>
        <v>1</v>
      </c>
      <c r="R164" s="22">
        <f t="shared" si="88"/>
        <v>0.65</v>
      </c>
      <c r="S164" s="22">
        <f t="shared" si="89"/>
        <v>48</v>
      </c>
      <c r="T164" s="22">
        <f t="shared" si="90"/>
        <v>48</v>
      </c>
      <c r="U164" s="27">
        <v>71</v>
      </c>
      <c r="V164">
        <v>896.65599999999995</v>
      </c>
      <c r="W164" s="27">
        <v>141843.6667</v>
      </c>
      <c r="X164" s="23">
        <f t="shared" si="98"/>
        <v>425531.0001</v>
      </c>
      <c r="Y164" s="22">
        <f t="shared" ref="Y164:Y189" si="101">Y163</f>
        <v>0</v>
      </c>
      <c r="Z164" s="27" t="s">
        <v>80</v>
      </c>
      <c r="AA164" s="27" t="s">
        <v>80</v>
      </c>
      <c r="AB164" s="27" t="s">
        <v>80</v>
      </c>
      <c r="AC164" s="27" t="s">
        <v>80</v>
      </c>
      <c r="AD164" s="27"/>
      <c r="AE164" s="27"/>
      <c r="AF164" s="27">
        <v>-27.095549999999999</v>
      </c>
      <c r="AG164" s="28">
        <v>29.77055</v>
      </c>
      <c r="AH164" s="11"/>
      <c r="AI164" s="20"/>
      <c r="AJ164" s="20"/>
      <c r="AK164" s="11"/>
      <c r="AL164" s="11"/>
      <c r="AM164" s="11"/>
      <c r="AN164" s="12"/>
      <c r="AO164" s="12"/>
    </row>
    <row r="165" spans="1:41" hidden="1" x14ac:dyDescent="0.25">
      <c r="A165" s="21" t="str">
        <f t="shared" si="83"/>
        <v>2Gt-Retirement</v>
      </c>
      <c r="B165" s="16" t="s">
        <v>103</v>
      </c>
      <c r="C165" s="16" t="s">
        <v>76</v>
      </c>
      <c r="D165" s="25" t="s">
        <v>77</v>
      </c>
      <c r="E165" s="25" t="s">
        <v>78</v>
      </c>
      <c r="F165" s="22" t="str">
        <f t="shared" si="100"/>
        <v>fixed</v>
      </c>
      <c r="G165" s="25">
        <f t="shared" si="82"/>
        <v>1230</v>
      </c>
      <c r="H165" s="25">
        <v>615</v>
      </c>
      <c r="I165" s="25">
        <v>2</v>
      </c>
      <c r="J165" s="25" t="s">
        <v>80</v>
      </c>
      <c r="K165" s="25">
        <v>2026</v>
      </c>
      <c r="L165" s="25">
        <v>11.682</v>
      </c>
      <c r="M165" s="25">
        <v>17.5</v>
      </c>
      <c r="N165" s="25">
        <v>3</v>
      </c>
      <c r="O165" s="25">
        <v>3</v>
      </c>
      <c r="P165" s="22">
        <f t="shared" si="86"/>
        <v>1</v>
      </c>
      <c r="Q165" s="22">
        <f t="shared" si="87"/>
        <v>1</v>
      </c>
      <c r="R165" s="22">
        <f t="shared" si="88"/>
        <v>0.65</v>
      </c>
      <c r="S165" s="22">
        <f t="shared" si="89"/>
        <v>48</v>
      </c>
      <c r="T165" s="22">
        <f t="shared" si="90"/>
        <v>48</v>
      </c>
      <c r="U165" s="25">
        <v>71</v>
      </c>
      <c r="V165">
        <v>899.07399999999996</v>
      </c>
      <c r="W165" s="25">
        <v>65629.166670000006</v>
      </c>
      <c r="X165" s="23">
        <f t="shared" si="98"/>
        <v>131258.33334000001</v>
      </c>
      <c r="Y165" s="22">
        <f t="shared" si="101"/>
        <v>0</v>
      </c>
      <c r="Z165" s="25" t="s">
        <v>80</v>
      </c>
      <c r="AA165" s="25" t="s">
        <v>80</v>
      </c>
      <c r="AB165" s="25" t="s">
        <v>80</v>
      </c>
      <c r="AC165" s="25" t="s">
        <v>80</v>
      </c>
      <c r="AD165" s="25"/>
      <c r="AE165" s="25"/>
      <c r="AF165" s="25">
        <v>-23.667770000000001</v>
      </c>
      <c r="AG165" s="26">
        <v>27.612770000000001</v>
      </c>
      <c r="AH165" s="11"/>
      <c r="AI165" s="20"/>
      <c r="AJ165" s="20"/>
      <c r="AK165" s="11"/>
      <c r="AL165" s="11"/>
      <c r="AM165" s="11"/>
      <c r="AN165" s="12"/>
      <c r="AO165" s="12"/>
    </row>
    <row r="166" spans="1:41" hidden="1" x14ac:dyDescent="0.25">
      <c r="A166" s="21" t="str">
        <f t="shared" si="83"/>
        <v>2Gt-Retirement</v>
      </c>
      <c r="B166" s="16" t="s">
        <v>104</v>
      </c>
      <c r="C166" s="16" t="s">
        <v>76</v>
      </c>
      <c r="D166" s="25" t="s">
        <v>77</v>
      </c>
      <c r="E166" s="25" t="s">
        <v>78</v>
      </c>
      <c r="F166" s="22" t="str">
        <f t="shared" si="100"/>
        <v>fixed</v>
      </c>
      <c r="G166" s="25">
        <f t="shared" si="82"/>
        <v>2460</v>
      </c>
      <c r="H166" s="25">
        <v>615</v>
      </c>
      <c r="I166" s="25">
        <v>4</v>
      </c>
      <c r="J166" s="25" t="s">
        <v>80</v>
      </c>
      <c r="K166" s="25">
        <v>2040</v>
      </c>
      <c r="L166" s="25">
        <v>11.682</v>
      </c>
      <c r="M166" s="25">
        <f>M165</f>
        <v>17.5</v>
      </c>
      <c r="N166" s="25">
        <f>N165</f>
        <v>3</v>
      </c>
      <c r="O166" s="25">
        <f>O165</f>
        <v>3</v>
      </c>
      <c r="P166" s="22">
        <f t="shared" si="86"/>
        <v>1</v>
      </c>
      <c r="Q166" s="22">
        <f t="shared" si="87"/>
        <v>1</v>
      </c>
      <c r="R166" s="22">
        <f t="shared" si="88"/>
        <v>0.65</v>
      </c>
      <c r="S166" s="22">
        <f t="shared" si="89"/>
        <v>48</v>
      </c>
      <c r="T166" s="22">
        <f t="shared" si="90"/>
        <v>48</v>
      </c>
      <c r="U166" s="25">
        <v>71</v>
      </c>
      <c r="V166" s="25">
        <f>V165</f>
        <v>899.07399999999996</v>
      </c>
      <c r="W166" s="25">
        <v>65629.166670000006</v>
      </c>
      <c r="X166" s="23">
        <f t="shared" si="98"/>
        <v>262516.66668000002</v>
      </c>
      <c r="Y166" s="22">
        <f t="shared" si="101"/>
        <v>0</v>
      </c>
      <c r="Z166" s="25" t="str">
        <f t="shared" ref="Z166:AG166" si="102">Z165</f>
        <v>-</v>
      </c>
      <c r="AA166" s="25" t="str">
        <f t="shared" si="102"/>
        <v>-</v>
      </c>
      <c r="AB166" s="25" t="str">
        <f t="shared" si="102"/>
        <v>-</v>
      </c>
      <c r="AC166" s="25" t="str">
        <f t="shared" si="102"/>
        <v>-</v>
      </c>
      <c r="AD166" s="25">
        <f t="shared" si="102"/>
        <v>0</v>
      </c>
      <c r="AE166" s="25">
        <f t="shared" si="102"/>
        <v>0</v>
      </c>
      <c r="AF166" s="25">
        <f t="shared" si="102"/>
        <v>-23.667770000000001</v>
      </c>
      <c r="AG166" s="26">
        <f t="shared" si="102"/>
        <v>27.612770000000001</v>
      </c>
      <c r="AH166" s="11"/>
      <c r="AI166" s="20"/>
      <c r="AJ166" s="20"/>
      <c r="AK166" s="11"/>
      <c r="AL166" s="11"/>
      <c r="AM166" s="11"/>
      <c r="AN166" s="12"/>
      <c r="AO166" s="12"/>
    </row>
    <row r="167" spans="1:41" hidden="1" x14ac:dyDescent="0.25">
      <c r="A167" s="21" t="str">
        <f t="shared" si="83"/>
        <v>2Gt-Retirement</v>
      </c>
      <c r="B167" s="16" t="s">
        <v>105</v>
      </c>
      <c r="C167" s="16" t="s">
        <v>76</v>
      </c>
      <c r="D167" s="27" t="s">
        <v>77</v>
      </c>
      <c r="E167" s="27" t="s">
        <v>78</v>
      </c>
      <c r="F167" s="22" t="str">
        <f t="shared" si="100"/>
        <v>fixed</v>
      </c>
      <c r="G167" s="27">
        <f t="shared" si="82"/>
        <v>1725</v>
      </c>
      <c r="H167" s="27">
        <v>575</v>
      </c>
      <c r="I167" s="27">
        <v>3</v>
      </c>
      <c r="J167" s="27" t="s">
        <v>80</v>
      </c>
      <c r="K167" s="27">
        <v>2022</v>
      </c>
      <c r="L167" s="27">
        <v>12.066000000000001</v>
      </c>
      <c r="M167" s="27">
        <v>30.2</v>
      </c>
      <c r="N167" s="27">
        <v>2.4</v>
      </c>
      <c r="O167" s="27">
        <v>2.4</v>
      </c>
      <c r="P167" s="22">
        <f t="shared" si="86"/>
        <v>1</v>
      </c>
      <c r="Q167" s="22">
        <f t="shared" si="87"/>
        <v>1</v>
      </c>
      <c r="R167" s="22">
        <f t="shared" si="88"/>
        <v>0.65</v>
      </c>
      <c r="S167" s="22">
        <f t="shared" si="89"/>
        <v>48</v>
      </c>
      <c r="T167" s="22">
        <f t="shared" si="90"/>
        <v>48</v>
      </c>
      <c r="U167" s="27">
        <v>71</v>
      </c>
      <c r="V167">
        <v>896.65599999999995</v>
      </c>
      <c r="W167" s="27">
        <v>61395</v>
      </c>
      <c r="X167" s="23">
        <f t="shared" si="98"/>
        <v>184185</v>
      </c>
      <c r="Y167" s="22">
        <f t="shared" si="101"/>
        <v>0</v>
      </c>
      <c r="Z167" s="27" t="s">
        <v>80</v>
      </c>
      <c r="AA167" s="27" t="s">
        <v>80</v>
      </c>
      <c r="AB167" s="27" t="s">
        <v>80</v>
      </c>
      <c r="AC167" s="27" t="s">
        <v>80</v>
      </c>
      <c r="AD167" s="27"/>
      <c r="AE167" s="27"/>
      <c r="AF167" s="27">
        <v>-26.280360000000002</v>
      </c>
      <c r="AG167" s="28">
        <v>29.142289999999999</v>
      </c>
      <c r="AH167" s="11"/>
      <c r="AI167" s="20"/>
      <c r="AJ167" s="20"/>
      <c r="AK167" s="11"/>
      <c r="AL167" s="11"/>
      <c r="AM167" s="11"/>
      <c r="AN167" s="12"/>
      <c r="AO167" s="12"/>
    </row>
    <row r="168" spans="1:41" hidden="1" x14ac:dyDescent="0.25">
      <c r="A168" s="21" t="str">
        <f t="shared" si="83"/>
        <v>2Gt-Retirement</v>
      </c>
      <c r="B168" s="16" t="s">
        <v>106</v>
      </c>
      <c r="C168" s="16" t="s">
        <v>76</v>
      </c>
      <c r="D168" s="27" t="s">
        <v>77</v>
      </c>
      <c r="E168" s="27" t="s">
        <v>78</v>
      </c>
      <c r="F168" s="22" t="str">
        <f t="shared" si="100"/>
        <v>fixed</v>
      </c>
      <c r="G168" s="27">
        <f t="shared" si="82"/>
        <v>1725</v>
      </c>
      <c r="H168" s="27">
        <v>575</v>
      </c>
      <c r="I168" s="27">
        <v>3</v>
      </c>
      <c r="J168" s="27" t="s">
        <v>80</v>
      </c>
      <c r="K168" s="27">
        <v>2025</v>
      </c>
      <c r="L168" s="27">
        <v>12.066000000000001</v>
      </c>
      <c r="M168" s="27">
        <f>M167</f>
        <v>30.2</v>
      </c>
      <c r="N168" s="27">
        <f>N167</f>
        <v>2.4</v>
      </c>
      <c r="O168" s="27">
        <f>O167</f>
        <v>2.4</v>
      </c>
      <c r="P168" s="22">
        <f t="shared" si="86"/>
        <v>1</v>
      </c>
      <c r="Q168" s="22">
        <f t="shared" si="87"/>
        <v>1</v>
      </c>
      <c r="R168" s="22">
        <f t="shared" si="88"/>
        <v>0.65</v>
      </c>
      <c r="S168" s="22">
        <f t="shared" si="89"/>
        <v>48</v>
      </c>
      <c r="T168" s="22">
        <f t="shared" si="90"/>
        <v>48</v>
      </c>
      <c r="U168" s="27">
        <v>71</v>
      </c>
      <c r="V168" s="27">
        <f>V167</f>
        <v>896.65599999999995</v>
      </c>
      <c r="W168" s="27">
        <v>61395</v>
      </c>
      <c r="X168" s="23">
        <f t="shared" si="98"/>
        <v>184185</v>
      </c>
      <c r="Y168" s="22">
        <f t="shared" si="101"/>
        <v>0</v>
      </c>
      <c r="Z168" s="27" t="str">
        <f t="shared" ref="Z168:AG168" si="103">Z167</f>
        <v>-</v>
      </c>
      <c r="AA168" s="27" t="str">
        <f t="shared" si="103"/>
        <v>-</v>
      </c>
      <c r="AB168" s="27" t="str">
        <f t="shared" si="103"/>
        <v>-</v>
      </c>
      <c r="AC168" s="27" t="str">
        <f t="shared" si="103"/>
        <v>-</v>
      </c>
      <c r="AD168" s="27">
        <f t="shared" si="103"/>
        <v>0</v>
      </c>
      <c r="AE168" s="27">
        <f t="shared" si="103"/>
        <v>0</v>
      </c>
      <c r="AF168" s="27">
        <f t="shared" si="103"/>
        <v>-26.280360000000002</v>
      </c>
      <c r="AG168" s="28">
        <f t="shared" si="103"/>
        <v>29.142289999999999</v>
      </c>
      <c r="AH168" s="11"/>
      <c r="AI168" s="20"/>
      <c r="AJ168" s="20"/>
      <c r="AK168" s="11"/>
      <c r="AL168" s="11"/>
      <c r="AM168" s="11"/>
      <c r="AN168" s="12"/>
      <c r="AO168" s="12"/>
    </row>
    <row r="169" spans="1:41" hidden="1" x14ac:dyDescent="0.25">
      <c r="A169" s="21" t="str">
        <f t="shared" si="83"/>
        <v>2Gt-Retirement</v>
      </c>
      <c r="B169" s="16" t="s">
        <v>107</v>
      </c>
      <c r="C169" s="16" t="s">
        <v>76</v>
      </c>
      <c r="D169" s="25" t="s">
        <v>77</v>
      </c>
      <c r="E169" s="25" t="s">
        <v>78</v>
      </c>
      <c r="F169" s="22" t="str">
        <f t="shared" si="100"/>
        <v>fixed</v>
      </c>
      <c r="G169" s="25">
        <f t="shared" si="82"/>
        <v>3615</v>
      </c>
      <c r="H169" s="25">
        <v>723</v>
      </c>
      <c r="I169" s="25">
        <v>5</v>
      </c>
      <c r="J169" s="25" t="s">
        <v>80</v>
      </c>
      <c r="K169" s="25" t="s">
        <v>96</v>
      </c>
      <c r="L169" s="25">
        <v>10.305</v>
      </c>
      <c r="M169" s="25">
        <v>21.4</v>
      </c>
      <c r="N169" s="25">
        <v>7.2</v>
      </c>
      <c r="O169" s="25">
        <v>7.2</v>
      </c>
      <c r="P169" s="22">
        <f t="shared" si="86"/>
        <v>1</v>
      </c>
      <c r="Q169" s="22">
        <f t="shared" si="87"/>
        <v>1</v>
      </c>
      <c r="R169" s="22">
        <f t="shared" si="88"/>
        <v>0.65</v>
      </c>
      <c r="S169" s="22">
        <f t="shared" si="89"/>
        <v>48</v>
      </c>
      <c r="T169" s="22">
        <f t="shared" si="90"/>
        <v>48</v>
      </c>
      <c r="U169" s="25">
        <v>98</v>
      </c>
      <c r="V169">
        <v>965.35500000000002</v>
      </c>
      <c r="W169" s="25">
        <v>69949.333329999994</v>
      </c>
      <c r="X169" s="23">
        <f t="shared" si="98"/>
        <v>349746.66664999997</v>
      </c>
      <c r="Y169" s="22">
        <f t="shared" si="101"/>
        <v>0</v>
      </c>
      <c r="Z169" s="25" t="s">
        <v>80</v>
      </c>
      <c r="AA169" s="25" t="s">
        <v>80</v>
      </c>
      <c r="AB169" s="25" t="s">
        <v>80</v>
      </c>
      <c r="AC169" s="25" t="s">
        <v>80</v>
      </c>
      <c r="AD169" s="25"/>
      <c r="AE169" s="25"/>
      <c r="AF169" s="25">
        <v>-23.42</v>
      </c>
      <c r="AG169" s="26">
        <v>27.33</v>
      </c>
      <c r="AH169" s="11"/>
      <c r="AI169" s="20"/>
      <c r="AJ169" s="20"/>
      <c r="AK169" s="11"/>
      <c r="AL169" s="11"/>
      <c r="AM169" s="11"/>
      <c r="AN169" s="12"/>
      <c r="AO169" s="12"/>
    </row>
    <row r="170" spans="1:41" hidden="1" x14ac:dyDescent="0.25">
      <c r="A170" s="21" t="str">
        <f t="shared" si="83"/>
        <v>2Gt-Retirement</v>
      </c>
      <c r="B170" s="16" t="s">
        <v>108</v>
      </c>
      <c r="C170" s="16" t="s">
        <v>76</v>
      </c>
      <c r="D170" s="25" t="s">
        <v>77</v>
      </c>
      <c r="E170" s="25" t="s">
        <v>78</v>
      </c>
      <c r="F170" s="22" t="str">
        <f t="shared" si="100"/>
        <v>fixed</v>
      </c>
      <c r="G170" s="25">
        <f t="shared" si="82"/>
        <v>723</v>
      </c>
      <c r="H170" s="25">
        <v>723</v>
      </c>
      <c r="I170" s="25">
        <v>1</v>
      </c>
      <c r="J170" s="25" t="s">
        <v>80</v>
      </c>
      <c r="K170" s="25" t="s">
        <v>96</v>
      </c>
      <c r="L170" s="25">
        <v>10.305</v>
      </c>
      <c r="M170" s="25">
        <f>M169</f>
        <v>21.4</v>
      </c>
      <c r="N170" s="25">
        <f>N169</f>
        <v>7.2</v>
      </c>
      <c r="O170" s="25">
        <f>O169</f>
        <v>7.2</v>
      </c>
      <c r="P170" s="22">
        <f t="shared" si="86"/>
        <v>1</v>
      </c>
      <c r="Q170" s="22">
        <f t="shared" si="87"/>
        <v>1</v>
      </c>
      <c r="R170" s="22">
        <f t="shared" si="88"/>
        <v>0.65</v>
      </c>
      <c r="S170" s="22">
        <f t="shared" si="89"/>
        <v>48</v>
      </c>
      <c r="T170" s="22">
        <f t="shared" si="90"/>
        <v>48</v>
      </c>
      <c r="U170" s="25">
        <v>98</v>
      </c>
      <c r="V170" s="25">
        <f>V169</f>
        <v>965.35500000000002</v>
      </c>
      <c r="W170" s="25">
        <v>69949.333329999994</v>
      </c>
      <c r="X170" s="23">
        <f t="shared" si="98"/>
        <v>69949.333329999994</v>
      </c>
      <c r="Y170" s="22">
        <f t="shared" si="101"/>
        <v>0</v>
      </c>
      <c r="Z170" s="25" t="str">
        <f t="shared" ref="Z170:AG170" si="104">Z169</f>
        <v>-</v>
      </c>
      <c r="AA170" s="25" t="str">
        <f t="shared" si="104"/>
        <v>-</v>
      </c>
      <c r="AB170" s="25" t="str">
        <f t="shared" si="104"/>
        <v>-</v>
      </c>
      <c r="AC170" s="25" t="str">
        <f t="shared" si="104"/>
        <v>-</v>
      </c>
      <c r="AD170" s="25">
        <f t="shared" si="104"/>
        <v>0</v>
      </c>
      <c r="AE170" s="25">
        <f t="shared" si="104"/>
        <v>0</v>
      </c>
      <c r="AF170" s="25">
        <f t="shared" si="104"/>
        <v>-23.42</v>
      </c>
      <c r="AG170" s="26">
        <f t="shared" si="104"/>
        <v>27.33</v>
      </c>
      <c r="AH170" s="11"/>
      <c r="AI170" s="20"/>
      <c r="AJ170" s="20"/>
      <c r="AK170" s="11"/>
      <c r="AL170" s="11"/>
      <c r="AM170" s="11"/>
      <c r="AN170" s="12"/>
      <c r="AO170" s="12"/>
    </row>
    <row r="171" spans="1:41" hidden="1" x14ac:dyDescent="0.25">
      <c r="A171" s="21" t="str">
        <f t="shared" si="83"/>
        <v>2Gt-Retirement</v>
      </c>
      <c r="B171" s="16" t="s">
        <v>109</v>
      </c>
      <c r="C171" s="16" t="s">
        <v>76</v>
      </c>
      <c r="D171" s="27" t="s">
        <v>77</v>
      </c>
      <c r="E171" s="27" t="s">
        <v>78</v>
      </c>
      <c r="F171" s="22" t="str">
        <f t="shared" si="100"/>
        <v>fixed</v>
      </c>
      <c r="G171" s="27">
        <f t="shared" si="82"/>
        <v>1170</v>
      </c>
      <c r="H171" s="27">
        <v>585</v>
      </c>
      <c r="I171" s="27">
        <v>2</v>
      </c>
      <c r="J171" s="27" t="s">
        <v>80</v>
      </c>
      <c r="K171" s="27">
        <v>2022</v>
      </c>
      <c r="L171" s="27">
        <v>10.494999999999999</v>
      </c>
      <c r="M171" s="27">
        <v>32.299999999999997</v>
      </c>
      <c r="N171" s="27">
        <v>3.2</v>
      </c>
      <c r="O171" s="27">
        <v>3.2</v>
      </c>
      <c r="P171" s="22">
        <f t="shared" si="86"/>
        <v>1</v>
      </c>
      <c r="Q171" s="22">
        <f t="shared" si="87"/>
        <v>1</v>
      </c>
      <c r="R171" s="22">
        <f t="shared" si="88"/>
        <v>0.65</v>
      </c>
      <c r="S171" s="22">
        <f t="shared" si="89"/>
        <v>48</v>
      </c>
      <c r="T171" s="22">
        <f t="shared" si="90"/>
        <v>48</v>
      </c>
      <c r="U171" s="27">
        <v>71</v>
      </c>
      <c r="V171">
        <v>896.65599999999995</v>
      </c>
      <c r="W171" s="27">
        <v>61395</v>
      </c>
      <c r="X171" s="23">
        <f t="shared" si="98"/>
        <v>122790</v>
      </c>
      <c r="Y171" s="22">
        <f t="shared" si="101"/>
        <v>0</v>
      </c>
      <c r="Z171" s="27" t="s">
        <v>80</v>
      </c>
      <c r="AA171" s="27" t="s">
        <v>80</v>
      </c>
      <c r="AB171" s="27" t="s">
        <v>80</v>
      </c>
      <c r="AC171" s="27" t="s">
        <v>80</v>
      </c>
      <c r="AD171" s="27"/>
      <c r="AE171" s="27"/>
      <c r="AF171" s="27">
        <v>-26.775649999999999</v>
      </c>
      <c r="AG171" s="28">
        <v>29.352119999999999</v>
      </c>
      <c r="AH171" s="11"/>
      <c r="AI171" s="20"/>
      <c r="AJ171" s="20"/>
      <c r="AK171" s="11"/>
      <c r="AL171" s="11"/>
      <c r="AM171" s="11"/>
      <c r="AN171" s="12"/>
      <c r="AO171" s="12"/>
    </row>
    <row r="172" spans="1:41" hidden="1" x14ac:dyDescent="0.25">
      <c r="A172" s="21" t="str">
        <f t="shared" si="83"/>
        <v>2Gt-Retirement</v>
      </c>
      <c r="B172" s="16" t="s">
        <v>110</v>
      </c>
      <c r="C172" s="16" t="s">
        <v>76</v>
      </c>
      <c r="D172" s="27" t="s">
        <v>77</v>
      </c>
      <c r="E172" s="27" t="s">
        <v>78</v>
      </c>
      <c r="F172" s="22" t="str">
        <f t="shared" si="100"/>
        <v>fixed</v>
      </c>
      <c r="G172" s="27">
        <f t="shared" si="82"/>
        <v>2340</v>
      </c>
      <c r="H172" s="27">
        <v>585</v>
      </c>
      <c r="I172" s="27">
        <v>4</v>
      </c>
      <c r="J172" s="27" t="s">
        <v>80</v>
      </c>
      <c r="K172" s="27">
        <v>2024</v>
      </c>
      <c r="L172" s="27">
        <v>10.494999999999999</v>
      </c>
      <c r="M172" s="27">
        <f>M171</f>
        <v>32.299999999999997</v>
      </c>
      <c r="N172" s="27">
        <f>N171</f>
        <v>3.2</v>
      </c>
      <c r="O172" s="27">
        <f>O171</f>
        <v>3.2</v>
      </c>
      <c r="P172" s="22">
        <f t="shared" si="86"/>
        <v>1</v>
      </c>
      <c r="Q172" s="22">
        <f t="shared" si="87"/>
        <v>1</v>
      </c>
      <c r="R172" s="22">
        <f t="shared" si="88"/>
        <v>0.65</v>
      </c>
      <c r="S172" s="22">
        <f t="shared" si="89"/>
        <v>48</v>
      </c>
      <c r="T172" s="22">
        <f t="shared" si="90"/>
        <v>48</v>
      </c>
      <c r="U172" s="27">
        <v>71</v>
      </c>
      <c r="V172" s="27">
        <f>V171</f>
        <v>896.65599999999995</v>
      </c>
      <c r="W172" s="27">
        <v>61395</v>
      </c>
      <c r="X172" s="23">
        <f t="shared" si="98"/>
        <v>245580</v>
      </c>
      <c r="Y172" s="22">
        <f t="shared" si="101"/>
        <v>0</v>
      </c>
      <c r="Z172" s="27" t="str">
        <f t="shared" ref="Z172:AG172" si="105">Z171</f>
        <v>-</v>
      </c>
      <c r="AA172" s="27" t="str">
        <f t="shared" si="105"/>
        <v>-</v>
      </c>
      <c r="AB172" s="27" t="str">
        <f t="shared" si="105"/>
        <v>-</v>
      </c>
      <c r="AC172" s="27" t="str">
        <f t="shared" si="105"/>
        <v>-</v>
      </c>
      <c r="AD172" s="27">
        <f t="shared" si="105"/>
        <v>0</v>
      </c>
      <c r="AE172" s="27">
        <f t="shared" si="105"/>
        <v>0</v>
      </c>
      <c r="AF172" s="27">
        <f t="shared" si="105"/>
        <v>-26.775649999999999</v>
      </c>
      <c r="AG172" s="28">
        <f t="shared" si="105"/>
        <v>29.352119999999999</v>
      </c>
      <c r="AH172" s="11"/>
      <c r="AI172" s="20"/>
      <c r="AJ172" s="20"/>
      <c r="AK172" s="11"/>
      <c r="AL172" s="11"/>
      <c r="AM172" s="11"/>
      <c r="AN172" s="12"/>
      <c r="AO172" s="12"/>
    </row>
    <row r="173" spans="1:41" hidden="1" x14ac:dyDescent="0.25">
      <c r="A173" s="21" t="str">
        <f t="shared" si="83"/>
        <v>2Gt-Retirement</v>
      </c>
      <c r="B173" s="16" t="s">
        <v>111</v>
      </c>
      <c r="C173" s="16" t="s">
        <v>76</v>
      </c>
      <c r="D173" s="22" t="s">
        <v>112</v>
      </c>
      <c r="E173" s="22" t="s">
        <v>78</v>
      </c>
      <c r="F173" s="22" t="str">
        <f t="shared" si="100"/>
        <v>fixed</v>
      </c>
      <c r="G173" s="22">
        <v>1854</v>
      </c>
      <c r="H173" s="22">
        <v>930</v>
      </c>
      <c r="I173" s="22">
        <v>2</v>
      </c>
      <c r="J173" s="27" t="s">
        <v>80</v>
      </c>
      <c r="K173" s="22">
        <v>2047</v>
      </c>
      <c r="L173" s="22">
        <v>11.111000000000001</v>
      </c>
      <c r="M173" s="22">
        <v>8.5</v>
      </c>
      <c r="N173" s="22" t="s">
        <v>80</v>
      </c>
      <c r="O173" s="22" t="s">
        <v>80</v>
      </c>
      <c r="P173" s="22"/>
      <c r="Q173" s="22"/>
      <c r="R173" s="22"/>
      <c r="S173" s="22"/>
      <c r="T173" s="22"/>
      <c r="U173" s="22">
        <v>45</v>
      </c>
      <c r="V173" s="22">
        <v>1187</v>
      </c>
      <c r="W173" s="22"/>
      <c r="X173" s="23">
        <f t="shared" si="98"/>
        <v>0</v>
      </c>
      <c r="Y173" s="22">
        <f t="shared" si="101"/>
        <v>0</v>
      </c>
      <c r="Z173" s="22" t="s">
        <v>80</v>
      </c>
      <c r="AA173" s="22" t="s">
        <v>80</v>
      </c>
      <c r="AB173" s="22" t="s">
        <v>80</v>
      </c>
      <c r="AC173" s="22" t="s">
        <v>80</v>
      </c>
      <c r="AD173" s="22"/>
      <c r="AE173" s="22"/>
      <c r="AF173" s="22">
        <v>-33.673593539999999</v>
      </c>
      <c r="AG173" s="24">
        <v>18.428246999999999</v>
      </c>
      <c r="AH173" s="11"/>
      <c r="AI173" s="20"/>
      <c r="AJ173" s="20"/>
      <c r="AK173" s="11"/>
      <c r="AL173" s="11"/>
      <c r="AM173" s="11"/>
      <c r="AN173" s="12"/>
      <c r="AO173" s="12"/>
    </row>
    <row r="174" spans="1:41" hidden="1" x14ac:dyDescent="0.25">
      <c r="A174" s="21" t="str">
        <f t="shared" si="83"/>
        <v>2Gt-Retirement</v>
      </c>
      <c r="B174" s="16" t="s">
        <v>113</v>
      </c>
      <c r="C174" s="16" t="s">
        <v>76</v>
      </c>
      <c r="D174" s="7" t="s">
        <v>114</v>
      </c>
      <c r="E174" s="7" t="s">
        <v>115</v>
      </c>
      <c r="F174" s="22" t="str">
        <f t="shared" si="100"/>
        <v>fixed</v>
      </c>
      <c r="G174" s="7">
        <v>1000</v>
      </c>
      <c r="H174" s="7">
        <v>250</v>
      </c>
      <c r="I174" s="7">
        <v>4</v>
      </c>
      <c r="J174" s="7" t="s">
        <v>80</v>
      </c>
      <c r="K174" s="7" t="s">
        <v>96</v>
      </c>
      <c r="L174" s="7" t="s">
        <v>80</v>
      </c>
      <c r="M174" s="7" t="s">
        <v>80</v>
      </c>
      <c r="N174" s="7" t="s">
        <v>80</v>
      </c>
      <c r="O174" s="7" t="s">
        <v>80</v>
      </c>
      <c r="P174" s="7"/>
      <c r="Q174" s="7"/>
      <c r="R174" s="7"/>
      <c r="S174" s="7"/>
      <c r="T174" s="7"/>
      <c r="U174" s="7">
        <v>1E-4</v>
      </c>
      <c r="V174" s="7">
        <v>222</v>
      </c>
      <c r="W174" s="7"/>
      <c r="X174" s="23">
        <f t="shared" si="98"/>
        <v>0</v>
      </c>
      <c r="Y174" s="22">
        <f t="shared" si="101"/>
        <v>0</v>
      </c>
      <c r="Z174" s="7">
        <v>0.73699999999999999</v>
      </c>
      <c r="AA174" s="7">
        <f>I174</f>
        <v>4</v>
      </c>
      <c r="AB174" s="7">
        <f>H174</f>
        <v>250</v>
      </c>
      <c r="AC174" s="7">
        <v>21.7</v>
      </c>
      <c r="AD174" s="7"/>
      <c r="AE174" s="7"/>
      <c r="AF174" s="7">
        <v>-28.562830000000002</v>
      </c>
      <c r="AG174" s="29">
        <v>29.082750000000001</v>
      </c>
      <c r="AH174" s="11"/>
      <c r="AI174" s="20"/>
      <c r="AJ174" s="20"/>
      <c r="AK174" s="11"/>
      <c r="AL174" s="11"/>
      <c r="AM174" s="11"/>
      <c r="AN174" s="12"/>
      <c r="AO174" s="12"/>
    </row>
    <row r="175" spans="1:41" hidden="1" x14ac:dyDescent="0.25">
      <c r="A175" s="21" t="str">
        <f t="shared" si="83"/>
        <v>2Gt-Retirement</v>
      </c>
      <c r="B175" s="16" t="s">
        <v>116</v>
      </c>
      <c r="C175" s="16" t="s">
        <v>76</v>
      </c>
      <c r="D175" s="22" t="s">
        <v>114</v>
      </c>
      <c r="E175" s="22" t="s">
        <v>115</v>
      </c>
      <c r="F175" s="22" t="str">
        <f t="shared" si="100"/>
        <v>fixed</v>
      </c>
      <c r="G175" s="22">
        <f>H175*I175</f>
        <v>1332</v>
      </c>
      <c r="H175" s="22">
        <v>333</v>
      </c>
      <c r="I175" s="22">
        <v>4</v>
      </c>
      <c r="J175" s="22" t="s">
        <v>80</v>
      </c>
      <c r="K175" s="22" t="s">
        <v>96</v>
      </c>
      <c r="L175" s="22" t="s">
        <v>80</v>
      </c>
      <c r="M175" s="22" t="s">
        <v>80</v>
      </c>
      <c r="N175" s="22" t="s">
        <v>80</v>
      </c>
      <c r="O175" s="22" t="s">
        <v>80</v>
      </c>
      <c r="P175" s="22"/>
      <c r="Q175" s="22"/>
      <c r="R175" s="22"/>
      <c r="S175" s="22"/>
      <c r="T175" s="22"/>
      <c r="U175" s="22">
        <v>2.0000000000000001E-4</v>
      </c>
      <c r="V175" s="22">
        <v>2796</v>
      </c>
      <c r="W175" s="22"/>
      <c r="X175" s="23">
        <f t="shared" si="98"/>
        <v>0</v>
      </c>
      <c r="Y175" s="22">
        <f t="shared" si="101"/>
        <v>0</v>
      </c>
      <c r="Z175" s="22">
        <v>0.78</v>
      </c>
      <c r="AA175" s="22">
        <f>I175</f>
        <v>4</v>
      </c>
      <c r="AB175" s="22">
        <f>H175</f>
        <v>333</v>
      </c>
      <c r="AC175" s="22">
        <v>27.4</v>
      </c>
      <c r="AD175" s="22"/>
      <c r="AE175" s="22"/>
      <c r="AF175" s="22">
        <v>-28.164999999999999</v>
      </c>
      <c r="AG175" s="24">
        <v>29.351199999999999</v>
      </c>
      <c r="AH175" s="11"/>
      <c r="AI175" s="20"/>
      <c r="AJ175" s="20"/>
      <c r="AK175" s="11"/>
      <c r="AL175" s="11"/>
      <c r="AM175" s="11"/>
      <c r="AN175" s="12"/>
      <c r="AO175" s="12"/>
    </row>
    <row r="176" spans="1:41" hidden="1" x14ac:dyDescent="0.25">
      <c r="A176" s="21" t="str">
        <f t="shared" si="83"/>
        <v>2Gt-Retirement</v>
      </c>
      <c r="B176" s="16" t="s">
        <v>117</v>
      </c>
      <c r="C176" s="16" t="s">
        <v>76</v>
      </c>
      <c r="D176" s="7" t="s">
        <v>114</v>
      </c>
      <c r="E176" s="7" t="s">
        <v>115</v>
      </c>
      <c r="F176" s="22" t="str">
        <f t="shared" si="100"/>
        <v>fixed</v>
      </c>
      <c r="G176" s="7">
        <v>400</v>
      </c>
      <c r="H176" s="7">
        <v>200</v>
      </c>
      <c r="I176" s="7">
        <v>2</v>
      </c>
      <c r="J176" s="7" t="s">
        <v>80</v>
      </c>
      <c r="K176" s="7" t="s">
        <v>96</v>
      </c>
      <c r="L176" s="7" t="s">
        <v>80</v>
      </c>
      <c r="M176" s="7" t="s">
        <v>80</v>
      </c>
      <c r="N176" s="7" t="s">
        <v>80</v>
      </c>
      <c r="O176" s="7" t="s">
        <v>80</v>
      </c>
      <c r="P176" s="7"/>
      <c r="Q176" s="7"/>
      <c r="R176" s="7"/>
      <c r="S176" s="7"/>
      <c r="T176" s="7"/>
      <c r="U176" s="7">
        <v>2.9999999999999997E-4</v>
      </c>
      <c r="V176" s="7">
        <v>222</v>
      </c>
      <c r="W176" s="7"/>
      <c r="X176" s="23">
        <f t="shared" si="98"/>
        <v>0</v>
      </c>
      <c r="Y176" s="22">
        <f t="shared" si="101"/>
        <v>0</v>
      </c>
      <c r="Z176" s="7">
        <v>0.77900000000000003</v>
      </c>
      <c r="AA176" s="7">
        <f>I176</f>
        <v>2</v>
      </c>
      <c r="AB176" s="7">
        <f>H176</f>
        <v>200</v>
      </c>
      <c r="AC176" s="7">
        <v>10</v>
      </c>
      <c r="AD176" s="7"/>
      <c r="AE176" s="7"/>
      <c r="AF176" s="7">
        <v>-34.197220000000002</v>
      </c>
      <c r="AG176" s="29">
        <v>18.973610000000001</v>
      </c>
      <c r="AH176" s="11"/>
      <c r="AI176" s="20"/>
      <c r="AJ176" s="20"/>
      <c r="AK176" s="11"/>
      <c r="AL176" s="11"/>
      <c r="AM176" s="11"/>
      <c r="AN176" s="12"/>
      <c r="AO176" s="12"/>
    </row>
    <row r="177" spans="1:41" hidden="1" x14ac:dyDescent="0.25">
      <c r="A177" s="21" t="str">
        <f t="shared" si="83"/>
        <v>2Gt-Retirement</v>
      </c>
      <c r="B177" s="16" t="s">
        <v>118</v>
      </c>
      <c r="C177" s="16" t="s">
        <v>76</v>
      </c>
      <c r="D177" s="22" t="s">
        <v>119</v>
      </c>
      <c r="E177" s="22" t="s">
        <v>78</v>
      </c>
      <c r="F177" s="22" t="str">
        <f t="shared" si="100"/>
        <v>fixed</v>
      </c>
      <c r="G177" s="22">
        <f t="shared" ref="G177:G182" si="106">H177*I177</f>
        <v>360</v>
      </c>
      <c r="H177" s="22">
        <v>90</v>
      </c>
      <c r="I177" s="22">
        <v>4</v>
      </c>
      <c r="J177" s="22" t="s">
        <v>80</v>
      </c>
      <c r="K177" s="22" t="s">
        <v>96</v>
      </c>
      <c r="L177" s="22" t="s">
        <v>80</v>
      </c>
      <c r="M177" s="22" t="s">
        <v>80</v>
      </c>
      <c r="N177" s="22" t="s">
        <v>80</v>
      </c>
      <c r="O177" s="22" t="s">
        <v>80</v>
      </c>
      <c r="P177" s="22"/>
      <c r="Q177" s="22"/>
      <c r="R177" s="22"/>
      <c r="S177" s="22"/>
      <c r="T177" s="22"/>
      <c r="U177" s="22">
        <v>350</v>
      </c>
      <c r="V177" s="22">
        <v>0</v>
      </c>
      <c r="W177" s="22"/>
      <c r="X177" s="23">
        <f t="shared" si="98"/>
        <v>0</v>
      </c>
      <c r="Y177" s="22">
        <f t="shared" si="101"/>
        <v>0</v>
      </c>
      <c r="Z177" s="22" t="s">
        <v>80</v>
      </c>
      <c r="AA177" s="22" t="s">
        <v>80</v>
      </c>
      <c r="AB177" s="22" t="s">
        <v>80</v>
      </c>
      <c r="AC177" s="22" t="s">
        <v>80</v>
      </c>
      <c r="AD177" s="22"/>
      <c r="AE177" s="22"/>
      <c r="AF177" s="22">
        <v>-30.62396</v>
      </c>
      <c r="AG177" s="24">
        <v>25.50403</v>
      </c>
      <c r="AH177" s="11"/>
      <c r="AI177" s="20"/>
      <c r="AJ177" s="20"/>
      <c r="AK177" s="11"/>
      <c r="AL177" s="11"/>
      <c r="AM177" s="11"/>
      <c r="AN177" s="12"/>
      <c r="AO177" s="12"/>
    </row>
    <row r="178" spans="1:41" hidden="1" x14ac:dyDescent="0.25">
      <c r="A178" s="21" t="str">
        <f t="shared" si="83"/>
        <v>2Gt-Retirement</v>
      </c>
      <c r="B178" s="16" t="s">
        <v>120</v>
      </c>
      <c r="C178" s="16" t="s">
        <v>76</v>
      </c>
      <c r="D178" s="7" t="s">
        <v>119</v>
      </c>
      <c r="E178" s="7" t="s">
        <v>78</v>
      </c>
      <c r="F178" s="22" t="str">
        <f t="shared" si="100"/>
        <v>fixed</v>
      </c>
      <c r="G178" s="7">
        <f t="shared" si="106"/>
        <v>240</v>
      </c>
      <c r="H178" s="7">
        <v>120</v>
      </c>
      <c r="I178" s="7">
        <v>2</v>
      </c>
      <c r="J178" s="7" t="s">
        <v>80</v>
      </c>
      <c r="K178" s="7" t="s">
        <v>96</v>
      </c>
      <c r="L178" s="7" t="s">
        <v>80</v>
      </c>
      <c r="M178" s="7" t="s">
        <v>80</v>
      </c>
      <c r="N178" s="7" t="s">
        <v>80</v>
      </c>
      <c r="O178" s="7" t="s">
        <v>80</v>
      </c>
      <c r="P178" s="7"/>
      <c r="Q178" s="7"/>
      <c r="R178" s="7"/>
      <c r="S178" s="7"/>
      <c r="T178" s="7"/>
      <c r="U178" s="7">
        <v>350</v>
      </c>
      <c r="V178" s="7">
        <v>0</v>
      </c>
      <c r="W178" s="7"/>
      <c r="X178" s="23">
        <f t="shared" si="98"/>
        <v>0</v>
      </c>
      <c r="Y178" s="22">
        <f t="shared" si="101"/>
        <v>0</v>
      </c>
      <c r="Z178" s="7" t="s">
        <v>80</v>
      </c>
      <c r="AA178" s="7" t="s">
        <v>80</v>
      </c>
      <c r="AB178" s="7" t="s">
        <v>80</v>
      </c>
      <c r="AC178" s="7" t="s">
        <v>80</v>
      </c>
      <c r="AD178" s="7"/>
      <c r="AE178" s="7"/>
      <c r="AF178" s="7">
        <v>-29.993369999999999</v>
      </c>
      <c r="AG178" s="29">
        <v>24.733840000000001</v>
      </c>
      <c r="AH178" s="11"/>
      <c r="AI178" s="20"/>
      <c r="AJ178" s="20"/>
      <c r="AK178" s="11"/>
      <c r="AL178" s="11"/>
      <c r="AM178" s="11"/>
      <c r="AN178" s="12"/>
      <c r="AO178" s="12"/>
    </row>
    <row r="179" spans="1:41" hidden="1" x14ac:dyDescent="0.25">
      <c r="A179" s="21" t="str">
        <f t="shared" si="83"/>
        <v>2Gt-Retirement</v>
      </c>
      <c r="B179" s="16" t="s">
        <v>121</v>
      </c>
      <c r="C179" s="16" t="s">
        <v>76</v>
      </c>
      <c r="D179" s="22" t="s">
        <v>122</v>
      </c>
      <c r="E179" s="22" t="s">
        <v>78</v>
      </c>
      <c r="F179" s="22" t="str">
        <f t="shared" si="100"/>
        <v>fixed</v>
      </c>
      <c r="G179" s="22">
        <f t="shared" si="106"/>
        <v>171</v>
      </c>
      <c r="H179" s="22">
        <v>57</v>
      </c>
      <c r="I179" s="22">
        <v>3</v>
      </c>
      <c r="J179" s="22" t="s">
        <v>80</v>
      </c>
      <c r="K179" s="22">
        <v>2026</v>
      </c>
      <c r="L179" s="22">
        <v>11.519</v>
      </c>
      <c r="M179" s="22">
        <v>284.39999999999998</v>
      </c>
      <c r="N179" s="22">
        <v>3.4</v>
      </c>
      <c r="O179" s="22">
        <v>3.4</v>
      </c>
      <c r="P179" s="22"/>
      <c r="Q179" s="22"/>
      <c r="R179" s="22"/>
      <c r="S179" s="22"/>
      <c r="T179" s="22"/>
      <c r="U179" s="22">
        <v>3</v>
      </c>
      <c r="V179" s="22">
        <v>196</v>
      </c>
      <c r="W179" s="22"/>
      <c r="X179" s="23">
        <f t="shared" si="98"/>
        <v>0</v>
      </c>
      <c r="Y179" s="22">
        <f t="shared" si="101"/>
        <v>0</v>
      </c>
      <c r="Z179" s="22" t="s">
        <v>80</v>
      </c>
      <c r="AA179" s="22" t="s">
        <v>80</v>
      </c>
      <c r="AB179" s="22" t="s">
        <v>80</v>
      </c>
      <c r="AC179" s="22" t="s">
        <v>80</v>
      </c>
      <c r="AD179" s="22"/>
      <c r="AE179" s="22"/>
      <c r="AF179" s="22">
        <v>-33.884079999999997</v>
      </c>
      <c r="AG179" s="24">
        <v>18.533609999999999</v>
      </c>
      <c r="AH179" s="11"/>
      <c r="AI179" s="20"/>
      <c r="AJ179" s="20"/>
      <c r="AK179" s="11"/>
      <c r="AL179" s="11"/>
      <c r="AM179" s="11"/>
      <c r="AN179" s="12"/>
      <c r="AO179" s="12"/>
    </row>
    <row r="180" spans="1:41" hidden="1" x14ac:dyDescent="0.25">
      <c r="A180" s="21" t="str">
        <f t="shared" si="83"/>
        <v>2Gt-Retirement</v>
      </c>
      <c r="B180" s="16" t="s">
        <v>123</v>
      </c>
      <c r="C180" s="16" t="s">
        <v>76</v>
      </c>
      <c r="D180" s="7" t="s">
        <v>124</v>
      </c>
      <c r="E180" s="7" t="s">
        <v>78</v>
      </c>
      <c r="F180" s="22" t="str">
        <f t="shared" si="100"/>
        <v>fixed</v>
      </c>
      <c r="G180" s="7">
        <f t="shared" si="106"/>
        <v>1332</v>
      </c>
      <c r="H180" s="7">
        <v>148</v>
      </c>
      <c r="I180" s="7">
        <v>9</v>
      </c>
      <c r="J180" s="7" t="s">
        <v>80</v>
      </c>
      <c r="K180" s="7">
        <v>2039</v>
      </c>
      <c r="L180" s="7">
        <v>11.519</v>
      </c>
      <c r="M180" s="7">
        <v>263.39999999999998</v>
      </c>
      <c r="N180" s="7">
        <v>9</v>
      </c>
      <c r="O180" s="7">
        <v>9</v>
      </c>
      <c r="P180" s="7"/>
      <c r="Q180" s="7"/>
      <c r="R180" s="7"/>
      <c r="S180" s="7"/>
      <c r="T180" s="7"/>
      <c r="U180" s="7">
        <v>3</v>
      </c>
      <c r="V180" s="7">
        <v>196</v>
      </c>
      <c r="W180" s="7"/>
      <c r="X180" s="23">
        <f t="shared" si="98"/>
        <v>0</v>
      </c>
      <c r="Y180" s="22">
        <f t="shared" si="101"/>
        <v>0</v>
      </c>
      <c r="Z180" s="7" t="s">
        <v>80</v>
      </c>
      <c r="AA180" s="7" t="s">
        <v>80</v>
      </c>
      <c r="AB180" s="7" t="s">
        <v>80</v>
      </c>
      <c r="AC180" s="7" t="s">
        <v>80</v>
      </c>
      <c r="AD180" s="7"/>
      <c r="AE180" s="7"/>
      <c r="AF180" s="7">
        <v>-33.591999999999999</v>
      </c>
      <c r="AG180" s="29">
        <v>18.460699999999999</v>
      </c>
      <c r="AH180" s="11"/>
      <c r="AI180" s="20"/>
      <c r="AJ180" s="20"/>
      <c r="AK180" s="11"/>
      <c r="AL180" s="11"/>
      <c r="AM180" s="11"/>
      <c r="AN180" s="12"/>
      <c r="AO180" s="12"/>
    </row>
    <row r="181" spans="1:41" hidden="1" x14ac:dyDescent="0.25">
      <c r="A181" s="21" t="str">
        <f t="shared" si="83"/>
        <v>2Gt-Retirement</v>
      </c>
      <c r="B181" s="16" t="s">
        <v>125</v>
      </c>
      <c r="C181" s="16" t="s">
        <v>76</v>
      </c>
      <c r="D181" s="22" t="s">
        <v>124</v>
      </c>
      <c r="E181" s="22" t="s">
        <v>78</v>
      </c>
      <c r="F181" s="22" t="str">
        <f t="shared" si="100"/>
        <v>fixed</v>
      </c>
      <c r="G181" s="22">
        <f t="shared" si="106"/>
        <v>740</v>
      </c>
      <c r="H181" s="22">
        <v>148</v>
      </c>
      <c r="I181" s="22">
        <v>5</v>
      </c>
      <c r="J181" s="22" t="s">
        <v>80</v>
      </c>
      <c r="K181" s="22">
        <v>2038</v>
      </c>
      <c r="L181" s="22">
        <v>11.519</v>
      </c>
      <c r="M181" s="22">
        <v>263.39999999999998</v>
      </c>
      <c r="N181" s="22">
        <v>9</v>
      </c>
      <c r="O181" s="22">
        <v>9</v>
      </c>
      <c r="P181" s="22"/>
      <c r="Q181" s="22"/>
      <c r="R181" s="22"/>
      <c r="S181" s="22"/>
      <c r="T181" s="22"/>
      <c r="U181" s="22">
        <v>3</v>
      </c>
      <c r="V181" s="22">
        <v>196</v>
      </c>
      <c r="W181" s="22"/>
      <c r="X181" s="23">
        <f t="shared" si="98"/>
        <v>0</v>
      </c>
      <c r="Y181" s="22">
        <f t="shared" si="101"/>
        <v>0</v>
      </c>
      <c r="Z181" s="22" t="s">
        <v>80</v>
      </c>
      <c r="AA181" s="22" t="s">
        <v>80</v>
      </c>
      <c r="AB181" s="22" t="s">
        <v>80</v>
      </c>
      <c r="AC181" s="22" t="s">
        <v>80</v>
      </c>
      <c r="AD181" s="22"/>
      <c r="AE181" s="22"/>
      <c r="AF181" s="22">
        <v>-34.165260000000004</v>
      </c>
      <c r="AG181" s="24">
        <v>21.96077</v>
      </c>
      <c r="AH181" s="11"/>
      <c r="AI181" s="20"/>
      <c r="AJ181" s="20"/>
      <c r="AK181" s="11"/>
      <c r="AL181" s="11"/>
      <c r="AM181" s="11"/>
      <c r="AN181" s="12"/>
      <c r="AO181" s="12"/>
    </row>
    <row r="182" spans="1:41" hidden="1" x14ac:dyDescent="0.25">
      <c r="A182" s="30" t="str">
        <f t="shared" si="83"/>
        <v>2Gt-Retirement</v>
      </c>
      <c r="B182" s="31" t="s">
        <v>126</v>
      </c>
      <c r="C182" s="16" t="s">
        <v>76</v>
      </c>
      <c r="D182" s="7" t="s">
        <v>122</v>
      </c>
      <c r="E182" s="7" t="s">
        <v>78</v>
      </c>
      <c r="F182" s="22" t="str">
        <f t="shared" si="100"/>
        <v>fixed</v>
      </c>
      <c r="G182" s="7">
        <f t="shared" si="106"/>
        <v>171</v>
      </c>
      <c r="H182" s="7">
        <v>57</v>
      </c>
      <c r="I182" s="7">
        <v>3</v>
      </c>
      <c r="J182" s="7" t="s">
        <v>80</v>
      </c>
      <c r="K182" s="7">
        <v>2026</v>
      </c>
      <c r="L182" s="7">
        <v>11.519</v>
      </c>
      <c r="M182" s="7">
        <v>284.39999999999998</v>
      </c>
      <c r="N182" s="7">
        <v>3.4</v>
      </c>
      <c r="O182" s="7">
        <v>3.4</v>
      </c>
      <c r="P182" s="7"/>
      <c r="Q182" s="7"/>
      <c r="R182" s="7"/>
      <c r="S182" s="7"/>
      <c r="T182" s="7"/>
      <c r="U182" s="7">
        <v>3</v>
      </c>
      <c r="V182" s="7">
        <v>196</v>
      </c>
      <c r="W182" s="7"/>
      <c r="X182" s="23">
        <f t="shared" si="98"/>
        <v>0</v>
      </c>
      <c r="Y182" s="22">
        <f t="shared" si="101"/>
        <v>0</v>
      </c>
      <c r="Z182" s="7" t="s">
        <v>80</v>
      </c>
      <c r="AA182" s="7" t="s">
        <v>80</v>
      </c>
      <c r="AB182" s="7" t="s">
        <v>80</v>
      </c>
      <c r="AC182" s="7" t="s">
        <v>80</v>
      </c>
      <c r="AD182" s="7"/>
      <c r="AE182" s="7"/>
      <c r="AF182" s="7">
        <v>-33.027389999999997</v>
      </c>
      <c r="AG182" s="29">
        <v>27.88382</v>
      </c>
      <c r="AH182" s="11"/>
      <c r="AI182" s="20"/>
      <c r="AJ182" s="20"/>
      <c r="AK182" s="11"/>
      <c r="AL182" s="11"/>
      <c r="AM182" s="11"/>
      <c r="AN182" s="12"/>
      <c r="AO182" s="12"/>
    </row>
    <row r="183" spans="1:41" hidden="1" x14ac:dyDescent="0.25">
      <c r="A183" s="21" t="str">
        <f t="shared" si="83"/>
        <v>2Gt-Retirement</v>
      </c>
      <c r="B183" s="16" t="s">
        <v>127</v>
      </c>
      <c r="C183" s="16" t="s">
        <v>128</v>
      </c>
      <c r="D183" s="22" t="s">
        <v>77</v>
      </c>
      <c r="E183" s="22" t="s">
        <v>78</v>
      </c>
      <c r="F183" s="22" t="str">
        <f t="shared" si="100"/>
        <v>fixed</v>
      </c>
      <c r="G183" s="22">
        <v>160</v>
      </c>
      <c r="H183" s="22" t="s">
        <v>80</v>
      </c>
      <c r="I183" s="22">
        <v>2</v>
      </c>
      <c r="J183" s="22" t="s">
        <v>80</v>
      </c>
      <c r="K183" s="22">
        <v>2027</v>
      </c>
      <c r="L183" s="22">
        <v>12.372</v>
      </c>
      <c r="M183" s="22">
        <v>15.6</v>
      </c>
      <c r="N183" s="22">
        <v>0.5</v>
      </c>
      <c r="O183" s="22">
        <v>0.5</v>
      </c>
      <c r="P183" s="22"/>
      <c r="Q183" s="22"/>
      <c r="R183" s="22">
        <v>0.65</v>
      </c>
      <c r="S183" s="22"/>
      <c r="T183" s="22"/>
      <c r="U183" s="22">
        <v>80</v>
      </c>
      <c r="V183">
        <v>965.36</v>
      </c>
      <c r="W183" s="22">
        <v>180848</v>
      </c>
      <c r="X183" s="23">
        <f t="shared" si="98"/>
        <v>361696</v>
      </c>
      <c r="Y183" s="22">
        <f t="shared" si="101"/>
        <v>0</v>
      </c>
      <c r="Z183" s="22" t="s">
        <v>80</v>
      </c>
      <c r="AA183" s="22"/>
      <c r="AB183" s="22"/>
      <c r="AC183" s="22"/>
      <c r="AD183" s="22"/>
      <c r="AE183" s="22"/>
      <c r="AF183" s="22">
        <v>-26.658000000000001</v>
      </c>
      <c r="AG183" s="24">
        <v>28.113800000000001</v>
      </c>
      <c r="AH183" s="11"/>
      <c r="AI183" s="20"/>
      <c r="AJ183" s="20"/>
      <c r="AK183" s="11"/>
      <c r="AL183" s="11"/>
      <c r="AM183" s="11"/>
      <c r="AN183" s="12"/>
      <c r="AO183" s="12"/>
    </row>
    <row r="184" spans="1:41" hidden="1" x14ac:dyDescent="0.25">
      <c r="A184" s="21" t="str">
        <f t="shared" si="83"/>
        <v>2Gt-Retirement</v>
      </c>
      <c r="B184" s="16" t="s">
        <v>129</v>
      </c>
      <c r="C184" s="16" t="s">
        <v>130</v>
      </c>
      <c r="D184" s="7" t="s">
        <v>137</v>
      </c>
      <c r="E184" s="7" t="s">
        <v>78</v>
      </c>
      <c r="F184" s="22" t="str">
        <f t="shared" si="100"/>
        <v>fixed</v>
      </c>
      <c r="G184" s="7">
        <v>600</v>
      </c>
      <c r="H184" s="7" t="s">
        <v>80</v>
      </c>
      <c r="I184" s="7">
        <v>20</v>
      </c>
      <c r="J184" s="7" t="s">
        <v>80</v>
      </c>
      <c r="K184" s="7" t="s">
        <v>96</v>
      </c>
      <c r="L184" s="7">
        <v>12.372</v>
      </c>
      <c r="M184" s="7">
        <v>15.6</v>
      </c>
      <c r="N184" s="7">
        <v>0.5</v>
      </c>
      <c r="O184" s="7">
        <v>0.5</v>
      </c>
      <c r="P184" s="7"/>
      <c r="Q184" s="7"/>
      <c r="R184" s="7">
        <v>0.65</v>
      </c>
      <c r="S184" s="7"/>
      <c r="T184" s="7"/>
      <c r="U184" s="7">
        <v>71</v>
      </c>
      <c r="V184">
        <v>965.36</v>
      </c>
      <c r="W184" s="7">
        <v>180848</v>
      </c>
      <c r="X184" s="23">
        <f t="shared" si="98"/>
        <v>3616960</v>
      </c>
      <c r="Y184" s="22">
        <f t="shared" si="101"/>
        <v>0</v>
      </c>
      <c r="Z184" s="7" t="s">
        <v>80</v>
      </c>
      <c r="AA184" s="7"/>
      <c r="AB184" s="7"/>
      <c r="AC184" s="7"/>
      <c r="AD184" s="7"/>
      <c r="AE184" s="7"/>
      <c r="AF184" s="7">
        <v>-26.503599999999999</v>
      </c>
      <c r="AG184" s="29">
        <v>29.180299999999999</v>
      </c>
      <c r="AH184" s="11"/>
      <c r="AI184" s="20"/>
      <c r="AJ184" s="20"/>
      <c r="AK184" s="11"/>
      <c r="AL184" s="11"/>
      <c r="AM184" s="11"/>
      <c r="AN184" s="12"/>
      <c r="AO184" s="12"/>
    </row>
    <row r="185" spans="1:41" hidden="1" x14ac:dyDescent="0.25">
      <c r="A185" s="21" t="str">
        <f>A182</f>
        <v>2Gt-Retirement</v>
      </c>
      <c r="B185" s="16" t="s">
        <v>131</v>
      </c>
      <c r="C185" s="16" t="s">
        <v>128</v>
      </c>
      <c r="D185" s="22" t="s">
        <v>124</v>
      </c>
      <c r="E185" s="22" t="s">
        <v>78</v>
      </c>
      <c r="F185" s="22" t="str">
        <f t="shared" si="100"/>
        <v>fixed</v>
      </c>
      <c r="G185" s="22">
        <v>670</v>
      </c>
      <c r="H185" s="22">
        <v>167.5</v>
      </c>
      <c r="I185" s="22">
        <v>4</v>
      </c>
      <c r="J185" s="22" t="s">
        <v>80</v>
      </c>
      <c r="K185" s="22">
        <v>2046</v>
      </c>
      <c r="L185" s="22">
        <v>11.519</v>
      </c>
      <c r="M185" s="22">
        <v>263.39999999999998</v>
      </c>
      <c r="N185" s="22">
        <v>11</v>
      </c>
      <c r="O185" s="22">
        <v>11</v>
      </c>
      <c r="P185" s="22"/>
      <c r="Q185" s="22"/>
      <c r="R185" s="22">
        <v>0</v>
      </c>
      <c r="S185" s="22"/>
      <c r="T185" s="22"/>
      <c r="U185" s="22">
        <v>3</v>
      </c>
      <c r="V185" s="22">
        <v>169</v>
      </c>
      <c r="W185" s="22"/>
      <c r="X185" s="23">
        <f t="shared" si="98"/>
        <v>0</v>
      </c>
      <c r="Y185" s="22">
        <f t="shared" si="101"/>
        <v>0</v>
      </c>
      <c r="Z185" s="22" t="s">
        <v>80</v>
      </c>
      <c r="AA185" s="22"/>
      <c r="AB185" s="22"/>
      <c r="AC185" s="22"/>
      <c r="AD185" s="22"/>
      <c r="AE185" s="22"/>
      <c r="AF185" s="22">
        <v>-29.251000000000001</v>
      </c>
      <c r="AG185" s="24">
        <v>31.094100000000001</v>
      </c>
      <c r="AH185" s="11"/>
      <c r="AI185" s="20"/>
      <c r="AJ185" s="20"/>
      <c r="AK185" s="11"/>
      <c r="AL185" s="11"/>
      <c r="AM185" s="11"/>
      <c r="AN185" s="12"/>
      <c r="AO185" s="12"/>
    </row>
    <row r="186" spans="1:41" hidden="1" x14ac:dyDescent="0.25">
      <c r="A186" s="21" t="str">
        <f>A185</f>
        <v>2Gt-Retirement</v>
      </c>
      <c r="B186" s="16" t="s">
        <v>132</v>
      </c>
      <c r="C186" s="16" t="s">
        <v>128</v>
      </c>
      <c r="D186" s="7" t="s">
        <v>124</v>
      </c>
      <c r="E186" s="7" t="s">
        <v>78</v>
      </c>
      <c r="F186" s="22" t="str">
        <f t="shared" si="100"/>
        <v>fixed</v>
      </c>
      <c r="G186" s="7">
        <v>335</v>
      </c>
      <c r="H186" s="7">
        <v>167.5</v>
      </c>
      <c r="I186" s="7">
        <v>2</v>
      </c>
      <c r="J186" s="7" t="s">
        <v>80</v>
      </c>
      <c r="K186" s="7">
        <v>2046</v>
      </c>
      <c r="L186" s="7">
        <v>11.519</v>
      </c>
      <c r="M186" s="7">
        <v>263.39999999999998</v>
      </c>
      <c r="N186" s="7">
        <v>11</v>
      </c>
      <c r="O186" s="7">
        <v>11</v>
      </c>
      <c r="P186" s="7"/>
      <c r="Q186" s="7"/>
      <c r="R186" s="7">
        <v>0</v>
      </c>
      <c r="S186" s="7"/>
      <c r="T186" s="7"/>
      <c r="U186" s="7">
        <v>3</v>
      </c>
      <c r="V186" s="7">
        <v>169</v>
      </c>
      <c r="W186" s="7"/>
      <c r="X186" s="23">
        <f t="shared" si="98"/>
        <v>0</v>
      </c>
      <c r="Y186" s="22">
        <f t="shared" si="101"/>
        <v>0</v>
      </c>
      <c r="Z186" s="7" t="s">
        <v>80</v>
      </c>
      <c r="AA186" s="7"/>
      <c r="AB186" s="7"/>
      <c r="AC186" s="7"/>
      <c r="AD186" s="7"/>
      <c r="AE186" s="7"/>
      <c r="AF186" s="7">
        <v>-33.443300000000001</v>
      </c>
      <c r="AG186" s="29">
        <v>25.402200000000001</v>
      </c>
      <c r="AH186" s="11"/>
      <c r="AI186" s="20"/>
      <c r="AJ186" s="20"/>
      <c r="AK186" s="11"/>
      <c r="AL186" s="11"/>
      <c r="AM186" s="11"/>
      <c r="AN186" s="12"/>
      <c r="AO186" s="12"/>
    </row>
    <row r="187" spans="1:41" hidden="1" x14ac:dyDescent="0.25">
      <c r="A187" s="21" t="str">
        <f>A186</f>
        <v>2Gt-Retirement</v>
      </c>
      <c r="B187" s="16" t="s">
        <v>133</v>
      </c>
      <c r="C187" s="16" t="s">
        <v>130</v>
      </c>
      <c r="D187" s="22" t="s">
        <v>138</v>
      </c>
      <c r="E187" s="22" t="s">
        <v>78</v>
      </c>
      <c r="F187" s="22" t="str">
        <f t="shared" si="100"/>
        <v>fixed</v>
      </c>
      <c r="G187" s="22">
        <v>175</v>
      </c>
      <c r="H187" s="22">
        <v>9.6999999999999993</v>
      </c>
      <c r="I187" s="22">
        <v>18</v>
      </c>
      <c r="J187" s="22" t="s">
        <v>80</v>
      </c>
      <c r="K187" s="22" t="s">
        <v>96</v>
      </c>
      <c r="L187" s="22">
        <v>7.6</v>
      </c>
      <c r="M187" s="22">
        <v>75</v>
      </c>
      <c r="N187" s="22">
        <v>8</v>
      </c>
      <c r="O187" s="22">
        <v>8</v>
      </c>
      <c r="P187" s="22"/>
      <c r="Q187" s="22"/>
      <c r="R187" s="22">
        <v>0</v>
      </c>
      <c r="S187" s="22"/>
      <c r="T187" s="22"/>
      <c r="U187" s="22">
        <v>71</v>
      </c>
      <c r="V187" s="22">
        <v>0</v>
      </c>
      <c r="W187" s="22"/>
      <c r="X187" s="23">
        <f t="shared" si="98"/>
        <v>0</v>
      </c>
      <c r="Y187" s="22">
        <f t="shared" si="101"/>
        <v>0</v>
      </c>
      <c r="Z187" s="22" t="s">
        <v>80</v>
      </c>
      <c r="AA187" s="22"/>
      <c r="AB187" s="22"/>
      <c r="AC187" s="22"/>
      <c r="AD187" s="22"/>
      <c r="AE187" s="22"/>
      <c r="AF187" s="22">
        <v>-26.810199999999998</v>
      </c>
      <c r="AG187" s="24">
        <v>27.8277</v>
      </c>
      <c r="AH187" s="11"/>
      <c r="AI187" s="20"/>
      <c r="AJ187" s="20"/>
      <c r="AK187" s="11"/>
      <c r="AL187" s="11"/>
      <c r="AM187" s="11"/>
      <c r="AN187" s="12"/>
      <c r="AO187" s="12"/>
    </row>
    <row r="188" spans="1:41" hidden="1" x14ac:dyDescent="0.25">
      <c r="A188" s="21" t="str">
        <f>A187</f>
        <v>2Gt-Retirement</v>
      </c>
      <c r="B188" s="16" t="s">
        <v>134</v>
      </c>
      <c r="C188" s="16" t="s">
        <v>130</v>
      </c>
      <c r="D188" s="22" t="s">
        <v>138</v>
      </c>
      <c r="E188" s="7" t="s">
        <v>78</v>
      </c>
      <c r="F188" s="22" t="str">
        <f t="shared" si="100"/>
        <v>fixed</v>
      </c>
      <c r="G188" s="7">
        <v>250</v>
      </c>
      <c r="H188" s="7">
        <v>50</v>
      </c>
      <c r="I188" s="7">
        <v>5</v>
      </c>
      <c r="J188" s="7" t="s">
        <v>80</v>
      </c>
      <c r="K188" s="7" t="s">
        <v>96</v>
      </c>
      <c r="L188" s="7">
        <v>11.519</v>
      </c>
      <c r="M188" s="7">
        <v>75</v>
      </c>
      <c r="N188" s="7">
        <v>2</v>
      </c>
      <c r="O188" s="7">
        <v>2</v>
      </c>
      <c r="P188" s="7"/>
      <c r="Q188" s="7"/>
      <c r="R188" s="7">
        <v>0</v>
      </c>
      <c r="S188" s="7"/>
      <c r="T188" s="7"/>
      <c r="U188" s="7">
        <v>3</v>
      </c>
      <c r="V188" s="7">
        <v>0</v>
      </c>
      <c r="W188" s="7"/>
      <c r="X188" s="23">
        <f t="shared" si="98"/>
        <v>0</v>
      </c>
      <c r="Y188" s="22">
        <f t="shared" si="101"/>
        <v>0</v>
      </c>
      <c r="Z188" s="7" t="s">
        <v>80</v>
      </c>
      <c r="AA188" s="7"/>
      <c r="AB188" s="7"/>
      <c r="AC188" s="7"/>
      <c r="AD188" s="7"/>
      <c r="AE188" s="7"/>
      <c r="AF188" s="7">
        <v>-26.810199999999998</v>
      </c>
      <c r="AG188" s="29">
        <v>27.8277</v>
      </c>
      <c r="AH188" s="11"/>
      <c r="AI188" s="20"/>
      <c r="AJ188" s="20"/>
      <c r="AK188" s="11"/>
      <c r="AL188" s="11"/>
      <c r="AM188" s="11"/>
      <c r="AN188" s="12"/>
      <c r="AO188" s="12"/>
    </row>
    <row r="189" spans="1:41" hidden="1" x14ac:dyDescent="0.25">
      <c r="A189" s="30" t="str">
        <f>A186</f>
        <v>2Gt-Retirement</v>
      </c>
      <c r="B189" s="31" t="s">
        <v>135</v>
      </c>
      <c r="C189" s="31" t="s">
        <v>136</v>
      </c>
      <c r="D189" s="33" t="s">
        <v>114</v>
      </c>
      <c r="E189" s="33" t="s">
        <v>115</v>
      </c>
      <c r="F189" s="33" t="str">
        <f t="shared" si="100"/>
        <v>fixed</v>
      </c>
      <c r="G189" s="33">
        <v>180</v>
      </c>
      <c r="H189" s="33">
        <v>45</v>
      </c>
      <c r="I189" s="33">
        <v>4</v>
      </c>
      <c r="J189" s="33" t="s">
        <v>80</v>
      </c>
      <c r="K189" s="33" t="s">
        <v>96</v>
      </c>
      <c r="L189" s="33" t="s">
        <v>80</v>
      </c>
      <c r="M189" s="33" t="s">
        <v>80</v>
      </c>
      <c r="N189" s="33" t="s">
        <v>80</v>
      </c>
      <c r="O189" s="33" t="s">
        <v>80</v>
      </c>
      <c r="P189" s="33"/>
      <c r="Q189" s="33"/>
      <c r="R189" s="33">
        <v>0</v>
      </c>
      <c r="S189" s="33"/>
      <c r="T189" s="33"/>
      <c r="U189" s="33">
        <v>4.0000000000000002E-4</v>
      </c>
      <c r="V189" s="33">
        <v>222</v>
      </c>
      <c r="W189" s="33"/>
      <c r="X189" s="23">
        <f t="shared" si="98"/>
        <v>0</v>
      </c>
      <c r="Y189" s="22">
        <f t="shared" si="101"/>
        <v>0</v>
      </c>
      <c r="Z189" s="33">
        <v>0.72</v>
      </c>
      <c r="AA189" s="33" t="str">
        <f>F189</f>
        <v>fixed</v>
      </c>
      <c r="AB189" s="33" t="str">
        <f>E189</f>
        <v>StorageUnit</v>
      </c>
      <c r="AC189" s="33">
        <v>2.7</v>
      </c>
      <c r="AD189" s="33"/>
      <c r="AE189" s="33"/>
      <c r="AF189" s="33">
        <v>-34.152999999999999</v>
      </c>
      <c r="AG189" s="34">
        <v>18.899999999999999</v>
      </c>
      <c r="AH189" s="11"/>
      <c r="AI189" s="20"/>
      <c r="AJ189" s="20"/>
      <c r="AK189" s="11"/>
      <c r="AL189" s="11"/>
      <c r="AM189" s="11"/>
      <c r="AN189" s="12"/>
      <c r="AO189" s="12"/>
    </row>
    <row r="190" spans="1:41" x14ac:dyDescent="0.25">
      <c r="A190" s="194" t="s">
        <v>681</v>
      </c>
      <c r="B190" s="194" t="s">
        <v>75</v>
      </c>
      <c r="C190" s="194" t="s">
        <v>76</v>
      </c>
      <c r="D190" s="194" t="s">
        <v>77</v>
      </c>
      <c r="E190" s="194" t="s">
        <v>78</v>
      </c>
      <c r="F190" s="194" t="s">
        <v>79</v>
      </c>
      <c r="G190" s="194">
        <v>1116</v>
      </c>
      <c r="H190" s="194">
        <v>372</v>
      </c>
      <c r="I190" s="194">
        <v>3</v>
      </c>
      <c r="J190" s="194" t="s">
        <v>80</v>
      </c>
      <c r="K190" s="194">
        <v>2027</v>
      </c>
      <c r="L190" s="194">
        <v>12.744</v>
      </c>
      <c r="M190" s="194">
        <v>25.9</v>
      </c>
      <c r="N190" s="194">
        <v>2.1</v>
      </c>
      <c r="O190" s="194">
        <v>2.1</v>
      </c>
      <c r="P190" s="194">
        <v>1</v>
      </c>
      <c r="Q190" s="194">
        <v>1</v>
      </c>
      <c r="R190" s="194">
        <v>0.65</v>
      </c>
      <c r="S190" s="194">
        <v>48</v>
      </c>
      <c r="T190" s="194">
        <v>48</v>
      </c>
      <c r="U190" s="194">
        <v>71</v>
      </c>
      <c r="V190" s="194">
        <v>944.89800000000002</v>
      </c>
      <c r="W190" s="194">
        <v>39165.833330000001</v>
      </c>
      <c r="X190" s="194">
        <v>117497.49999000001</v>
      </c>
      <c r="Y190" s="194">
        <v>0</v>
      </c>
      <c r="Z190" s="194" t="s">
        <v>80</v>
      </c>
      <c r="AA190" s="194" t="s">
        <v>80</v>
      </c>
      <c r="AB190" s="194" t="s">
        <v>80</v>
      </c>
      <c r="AC190" s="194" t="s">
        <v>80</v>
      </c>
      <c r="AD190" s="194"/>
      <c r="AE190" s="194"/>
      <c r="AF190" s="194">
        <v>-25.94444</v>
      </c>
      <c r="AG190" s="194">
        <v>29.79166</v>
      </c>
    </row>
    <row r="191" spans="1:41" x14ac:dyDescent="0.25">
      <c r="A191" s="194" t="s">
        <v>681</v>
      </c>
      <c r="B191" s="194" t="s">
        <v>81</v>
      </c>
      <c r="C191" s="194" t="s">
        <v>76</v>
      </c>
      <c r="D191" s="194" t="s">
        <v>77</v>
      </c>
      <c r="E191" s="194" t="s">
        <v>78</v>
      </c>
      <c r="F191" s="194" t="s">
        <v>79</v>
      </c>
      <c r="G191" s="194">
        <v>1116</v>
      </c>
      <c r="H191" s="194">
        <v>372</v>
      </c>
      <c r="I191" s="194">
        <v>3</v>
      </c>
      <c r="J191" s="194" t="s">
        <v>80</v>
      </c>
      <c r="K191" s="194">
        <v>2029</v>
      </c>
      <c r="L191" s="194">
        <v>12.744</v>
      </c>
      <c r="M191" s="194">
        <v>25.9</v>
      </c>
      <c r="N191" s="194">
        <v>2.1</v>
      </c>
      <c r="O191" s="194">
        <v>2.1</v>
      </c>
      <c r="P191" s="194">
        <v>1</v>
      </c>
      <c r="Q191" s="194">
        <v>1</v>
      </c>
      <c r="R191" s="194">
        <v>0.65</v>
      </c>
      <c r="S191" s="194">
        <v>48</v>
      </c>
      <c r="T191" s="194">
        <v>48</v>
      </c>
      <c r="U191" s="194">
        <v>71</v>
      </c>
      <c r="V191" s="194">
        <v>944.89800000000002</v>
      </c>
      <c r="W191" s="194">
        <v>39165.833330000001</v>
      </c>
      <c r="X191" s="194">
        <v>117497.49999000001</v>
      </c>
      <c r="Y191" s="194">
        <v>0</v>
      </c>
      <c r="Z191" s="194" t="s">
        <v>80</v>
      </c>
      <c r="AA191" s="194" t="s">
        <v>80</v>
      </c>
      <c r="AB191" s="194" t="s">
        <v>80</v>
      </c>
      <c r="AC191" s="194" t="s">
        <v>80</v>
      </c>
      <c r="AD191" s="194">
        <v>0</v>
      </c>
      <c r="AE191" s="194">
        <v>0</v>
      </c>
      <c r="AF191" s="194">
        <v>-25.94444</v>
      </c>
      <c r="AG191" s="194">
        <v>29.79166</v>
      </c>
    </row>
    <row r="192" spans="1:41" x14ac:dyDescent="0.25">
      <c r="A192" s="195" t="s">
        <v>681</v>
      </c>
      <c r="B192" s="195" t="s">
        <v>82</v>
      </c>
      <c r="C192" s="195" t="s">
        <v>76</v>
      </c>
      <c r="D192" s="195" t="s">
        <v>77</v>
      </c>
      <c r="E192" s="195" t="s">
        <v>78</v>
      </c>
      <c r="F192" s="195" t="s">
        <v>79</v>
      </c>
      <c r="G192" s="195">
        <v>740</v>
      </c>
      <c r="H192" s="195">
        <v>370</v>
      </c>
      <c r="I192" s="195">
        <v>2</v>
      </c>
      <c r="J192" s="195" t="s">
        <v>80</v>
      </c>
      <c r="K192" s="195">
        <v>2025</v>
      </c>
      <c r="L192" s="195">
        <v>13.584</v>
      </c>
      <c r="M192" s="195">
        <v>32.299999999999997</v>
      </c>
      <c r="N192" s="195">
        <v>1.1000000000000001</v>
      </c>
      <c r="O192" s="195">
        <v>1.1000000000000001</v>
      </c>
      <c r="P192" s="195">
        <v>1</v>
      </c>
      <c r="Q192" s="195">
        <v>1</v>
      </c>
      <c r="R192" s="195">
        <v>0.65</v>
      </c>
      <c r="S192" s="195">
        <v>48</v>
      </c>
      <c r="T192" s="195">
        <v>48</v>
      </c>
      <c r="U192" s="195">
        <v>71</v>
      </c>
      <c r="V192" s="195">
        <v>1267.4190000000001</v>
      </c>
      <c r="W192" s="195">
        <v>15084.125</v>
      </c>
      <c r="X192" s="195">
        <v>30168.25</v>
      </c>
      <c r="Y192" s="195">
        <v>0</v>
      </c>
      <c r="Z192" s="195" t="s">
        <v>80</v>
      </c>
      <c r="AA192" s="195" t="s">
        <v>80</v>
      </c>
      <c r="AB192" s="195" t="s">
        <v>80</v>
      </c>
      <c r="AC192" s="195" t="s">
        <v>80</v>
      </c>
      <c r="AD192" s="195"/>
      <c r="AE192" s="195"/>
      <c r="AF192" s="195">
        <v>-26.620069999999998</v>
      </c>
      <c r="AG192" s="195">
        <v>30.09113</v>
      </c>
    </row>
    <row r="193" spans="1:33" x14ac:dyDescent="0.25">
      <c r="A193" s="195" t="s">
        <v>681</v>
      </c>
      <c r="B193" s="195" t="s">
        <v>83</v>
      </c>
      <c r="C193" s="195" t="s">
        <v>76</v>
      </c>
      <c r="D193" s="195" t="s">
        <v>77</v>
      </c>
      <c r="E193" s="195" t="s">
        <v>78</v>
      </c>
      <c r="F193" s="195" t="s">
        <v>79</v>
      </c>
      <c r="G193" s="195">
        <v>370</v>
      </c>
      <c r="H193" s="195">
        <v>370</v>
      </c>
      <c r="I193" s="195">
        <v>1</v>
      </c>
      <c r="J193" s="195" t="s">
        <v>80</v>
      </c>
      <c r="K193" s="195">
        <v>2023</v>
      </c>
      <c r="L193" s="195">
        <v>14.28</v>
      </c>
      <c r="M193" s="195">
        <v>32.299999999999997</v>
      </c>
      <c r="N193" s="195">
        <v>1.1000000000000001</v>
      </c>
      <c r="O193" s="195">
        <v>1.1000000000000001</v>
      </c>
      <c r="P193" s="195">
        <v>1</v>
      </c>
      <c r="Q193" s="195">
        <v>1</v>
      </c>
      <c r="R193" s="195">
        <v>0.65</v>
      </c>
      <c r="S193" s="195">
        <v>48</v>
      </c>
      <c r="T193" s="195">
        <v>48</v>
      </c>
      <c r="U193" s="195">
        <v>71</v>
      </c>
      <c r="V193" s="195">
        <v>1267.4190000000001</v>
      </c>
      <c r="W193" s="195">
        <v>15084.125</v>
      </c>
      <c r="X193" s="195">
        <v>15084.125</v>
      </c>
      <c r="Y193" s="195">
        <v>0</v>
      </c>
      <c r="Z193" s="195" t="s">
        <v>80</v>
      </c>
      <c r="AA193" s="195" t="s">
        <v>80</v>
      </c>
      <c r="AB193" s="195" t="s">
        <v>80</v>
      </c>
      <c r="AC193" s="195" t="s">
        <v>80</v>
      </c>
      <c r="AD193" s="195"/>
      <c r="AE193" s="195"/>
      <c r="AF193" s="195">
        <v>-26.620069999999998</v>
      </c>
      <c r="AG193" s="195">
        <v>30.09113</v>
      </c>
    </row>
    <row r="194" spans="1:33" x14ac:dyDescent="0.25">
      <c r="A194" s="196" t="s">
        <v>681</v>
      </c>
      <c r="B194" s="196" t="s">
        <v>84</v>
      </c>
      <c r="C194" s="196" t="s">
        <v>76</v>
      </c>
      <c r="D194" s="196" t="s">
        <v>77</v>
      </c>
      <c r="E194" s="196" t="s">
        <v>78</v>
      </c>
      <c r="F194" s="196" t="s">
        <v>79</v>
      </c>
      <c r="G194" s="196">
        <v>1150</v>
      </c>
      <c r="H194" s="196">
        <v>575</v>
      </c>
      <c r="I194" s="196">
        <v>2</v>
      </c>
      <c r="J194" s="196" t="s">
        <v>80</v>
      </c>
      <c r="K194" s="196">
        <v>2032</v>
      </c>
      <c r="L194" s="196">
        <v>12.066000000000001</v>
      </c>
      <c r="M194" s="196">
        <v>18</v>
      </c>
      <c r="N194" s="196">
        <v>3.3</v>
      </c>
      <c r="O194" s="196">
        <v>3.3</v>
      </c>
      <c r="P194" s="196">
        <v>1</v>
      </c>
      <c r="Q194" s="196">
        <v>1</v>
      </c>
      <c r="R194" s="196">
        <v>0.65</v>
      </c>
      <c r="S194" s="196">
        <v>48</v>
      </c>
      <c r="T194" s="196">
        <v>48</v>
      </c>
      <c r="U194" s="196">
        <v>71</v>
      </c>
      <c r="V194" s="196">
        <v>905.05600000000004</v>
      </c>
      <c r="W194" s="196">
        <v>73674</v>
      </c>
      <c r="X194" s="196">
        <v>147348</v>
      </c>
      <c r="Y194" s="196">
        <v>0</v>
      </c>
      <c r="Z194" s="196" t="s">
        <v>80</v>
      </c>
      <c r="AA194" s="196" t="s">
        <v>80</v>
      </c>
      <c r="AB194" s="196" t="s">
        <v>80</v>
      </c>
      <c r="AC194" s="196" t="s">
        <v>80</v>
      </c>
      <c r="AD194" s="196"/>
      <c r="AE194" s="196"/>
      <c r="AF194" s="196">
        <v>-25.959540000000001</v>
      </c>
      <c r="AG194" s="196">
        <v>29.34094</v>
      </c>
    </row>
    <row r="195" spans="1:33" x14ac:dyDescent="0.25">
      <c r="A195" s="196" t="s">
        <v>681</v>
      </c>
      <c r="B195" s="196" t="s">
        <v>85</v>
      </c>
      <c r="C195" s="196" t="s">
        <v>76</v>
      </c>
      <c r="D195" s="196" t="s">
        <v>77</v>
      </c>
      <c r="E195" s="196" t="s">
        <v>78</v>
      </c>
      <c r="F195" s="196" t="s">
        <v>79</v>
      </c>
      <c r="G195" s="196">
        <v>1725</v>
      </c>
      <c r="H195" s="196">
        <v>575</v>
      </c>
      <c r="I195" s="196">
        <v>3</v>
      </c>
      <c r="J195" s="196" t="s">
        <v>80</v>
      </c>
      <c r="K195" s="196">
        <v>2033</v>
      </c>
      <c r="L195" s="196">
        <v>12.066000000000001</v>
      </c>
      <c r="M195" s="196">
        <v>18</v>
      </c>
      <c r="N195" s="196">
        <v>3.3</v>
      </c>
      <c r="O195" s="196">
        <v>3.3</v>
      </c>
      <c r="P195" s="196">
        <v>1</v>
      </c>
      <c r="Q195" s="196">
        <v>1</v>
      </c>
      <c r="R195" s="196">
        <v>0.65</v>
      </c>
      <c r="S195" s="196">
        <v>48</v>
      </c>
      <c r="T195" s="196">
        <v>48</v>
      </c>
      <c r="U195" s="196">
        <v>71</v>
      </c>
      <c r="V195" s="196">
        <v>905.05600000000004</v>
      </c>
      <c r="W195" s="196">
        <v>73674</v>
      </c>
      <c r="X195" s="196">
        <v>221022</v>
      </c>
      <c r="Y195" s="196">
        <v>0</v>
      </c>
      <c r="Z195" s="196" t="s">
        <v>80</v>
      </c>
      <c r="AA195" s="196" t="s">
        <v>80</v>
      </c>
      <c r="AB195" s="196" t="s">
        <v>80</v>
      </c>
      <c r="AC195" s="196" t="s">
        <v>80</v>
      </c>
      <c r="AD195" s="196">
        <v>0</v>
      </c>
      <c r="AE195" s="196">
        <v>0</v>
      </c>
      <c r="AF195" s="196">
        <v>-25.959540000000001</v>
      </c>
      <c r="AG195" s="196">
        <v>29.34094</v>
      </c>
    </row>
    <row r="196" spans="1:33" x14ac:dyDescent="0.25">
      <c r="A196" s="194" t="s">
        <v>681</v>
      </c>
      <c r="B196" s="194" t="s">
        <v>86</v>
      </c>
      <c r="C196" s="194" t="s">
        <v>76</v>
      </c>
      <c r="D196" s="194" t="s">
        <v>77</v>
      </c>
      <c r="E196" s="194" t="s">
        <v>78</v>
      </c>
      <c r="F196" s="194" t="s">
        <v>79</v>
      </c>
      <c r="G196" s="194">
        <v>286</v>
      </c>
      <c r="H196" s="194">
        <v>143</v>
      </c>
      <c r="I196" s="194">
        <v>2</v>
      </c>
      <c r="J196" s="194" t="s">
        <v>80</v>
      </c>
      <c r="K196" s="194">
        <v>2026</v>
      </c>
      <c r="L196" s="194">
        <v>13.79</v>
      </c>
      <c r="M196" s="194">
        <v>29.8</v>
      </c>
      <c r="N196" s="194">
        <v>0.9</v>
      </c>
      <c r="O196" s="194">
        <v>0.9</v>
      </c>
      <c r="P196" s="194">
        <v>1</v>
      </c>
      <c r="Q196" s="194">
        <v>1</v>
      </c>
      <c r="R196" s="194">
        <v>0.65</v>
      </c>
      <c r="S196" s="194">
        <v>48</v>
      </c>
      <c r="T196" s="194">
        <v>48</v>
      </c>
      <c r="U196" s="194">
        <v>71</v>
      </c>
      <c r="V196" s="194">
        <v>944.86800000000005</v>
      </c>
      <c r="W196" s="194">
        <v>19053.666669999999</v>
      </c>
      <c r="X196" s="194">
        <v>38107.333339999997</v>
      </c>
      <c r="Y196" s="194">
        <v>0</v>
      </c>
      <c r="Z196" s="194" t="s">
        <v>80</v>
      </c>
      <c r="AA196" s="194" t="s">
        <v>80</v>
      </c>
      <c r="AB196" s="194" t="s">
        <v>80</v>
      </c>
      <c r="AC196" s="194" t="s">
        <v>80</v>
      </c>
      <c r="AD196" s="194"/>
      <c r="AE196" s="194"/>
      <c r="AF196" s="194">
        <v>-26.769549999999999</v>
      </c>
      <c r="AG196" s="194">
        <v>28.499510000000001</v>
      </c>
    </row>
    <row r="197" spans="1:33" x14ac:dyDescent="0.25">
      <c r="A197" s="194" t="s">
        <v>681</v>
      </c>
      <c r="B197" s="194" t="s">
        <v>87</v>
      </c>
      <c r="C197" s="194" t="s">
        <v>76</v>
      </c>
      <c r="D197" s="194" t="s">
        <v>77</v>
      </c>
      <c r="E197" s="194" t="s">
        <v>78</v>
      </c>
      <c r="F197" s="194" t="s">
        <v>79</v>
      </c>
      <c r="G197" s="194">
        <v>286</v>
      </c>
      <c r="H197" s="194">
        <v>143</v>
      </c>
      <c r="I197" s="194">
        <v>2</v>
      </c>
      <c r="J197" s="194" t="s">
        <v>80</v>
      </c>
      <c r="K197" s="194">
        <v>2028</v>
      </c>
      <c r="L197" s="194">
        <v>13.79</v>
      </c>
      <c r="M197" s="194">
        <v>29.8</v>
      </c>
      <c r="N197" s="194">
        <v>0.9</v>
      </c>
      <c r="O197" s="194">
        <v>0.9</v>
      </c>
      <c r="P197" s="194">
        <v>1</v>
      </c>
      <c r="Q197" s="194">
        <v>1</v>
      </c>
      <c r="R197" s="194">
        <v>0.65</v>
      </c>
      <c r="S197" s="194">
        <v>48</v>
      </c>
      <c r="T197" s="194">
        <v>48</v>
      </c>
      <c r="U197" s="194">
        <v>71</v>
      </c>
      <c r="V197" s="194">
        <v>944.86800000000005</v>
      </c>
      <c r="W197" s="194">
        <v>19053.666669999999</v>
      </c>
      <c r="X197" s="194">
        <v>38107.333339999997</v>
      </c>
      <c r="Y197" s="194">
        <v>0</v>
      </c>
      <c r="Z197" s="194" t="s">
        <v>80</v>
      </c>
      <c r="AA197" s="194" t="s">
        <v>80</v>
      </c>
      <c r="AB197" s="194" t="s">
        <v>80</v>
      </c>
      <c r="AC197" s="194" t="s">
        <v>80</v>
      </c>
      <c r="AD197" s="194">
        <v>0</v>
      </c>
      <c r="AE197" s="194">
        <v>0</v>
      </c>
      <c r="AF197" s="194">
        <v>-26.769549999999999</v>
      </c>
      <c r="AG197" s="194">
        <v>28.499510000000001</v>
      </c>
    </row>
    <row r="198" spans="1:33" x14ac:dyDescent="0.25">
      <c r="A198" s="197" t="s">
        <v>681</v>
      </c>
      <c r="B198" s="197" t="s">
        <v>88</v>
      </c>
      <c r="C198" s="197" t="s">
        <v>76</v>
      </c>
      <c r="D198" s="197" t="s">
        <v>77</v>
      </c>
      <c r="E198" s="197" t="s">
        <v>78</v>
      </c>
      <c r="F198" s="197" t="s">
        <v>79</v>
      </c>
      <c r="G198" s="197">
        <v>440</v>
      </c>
      <c r="H198" s="197">
        <v>110</v>
      </c>
      <c r="I198" s="197">
        <v>4</v>
      </c>
      <c r="J198" s="197" t="s">
        <v>80</v>
      </c>
      <c r="K198" s="197">
        <v>2024</v>
      </c>
      <c r="L198" s="197">
        <v>13.266</v>
      </c>
      <c r="M198" s="197">
        <v>28.7</v>
      </c>
      <c r="N198" s="197">
        <v>1.1000000000000001</v>
      </c>
      <c r="O198" s="197">
        <v>1.1000000000000001</v>
      </c>
      <c r="P198" s="197">
        <v>1</v>
      </c>
      <c r="Q198" s="197">
        <v>1</v>
      </c>
      <c r="R198" s="197">
        <v>0.65</v>
      </c>
      <c r="S198" s="197">
        <v>48</v>
      </c>
      <c r="T198" s="197">
        <v>48</v>
      </c>
      <c r="U198" s="197">
        <v>71</v>
      </c>
      <c r="V198" s="197">
        <v>944.87199999999996</v>
      </c>
      <c r="W198" s="197">
        <v>12067.3</v>
      </c>
      <c r="X198" s="197">
        <v>48269.2</v>
      </c>
      <c r="Y198" s="197">
        <v>0</v>
      </c>
      <c r="Z198" s="197" t="s">
        <v>80</v>
      </c>
      <c r="AA198" s="197" t="s">
        <v>80</v>
      </c>
      <c r="AB198" s="197" t="s">
        <v>80</v>
      </c>
      <c r="AC198" s="197" t="s">
        <v>80</v>
      </c>
      <c r="AD198" s="197"/>
      <c r="AE198" s="197"/>
      <c r="AF198" s="197">
        <v>-26.031379999999999</v>
      </c>
      <c r="AG198" s="197">
        <v>29.601379999999999</v>
      </c>
    </row>
    <row r="199" spans="1:33" x14ac:dyDescent="0.25">
      <c r="A199" s="197" t="s">
        <v>681</v>
      </c>
      <c r="B199" s="197" t="s">
        <v>89</v>
      </c>
      <c r="C199" s="197" t="s">
        <v>76</v>
      </c>
      <c r="D199" s="197" t="s">
        <v>77</v>
      </c>
      <c r="E199" s="197" t="s">
        <v>78</v>
      </c>
      <c r="F199" s="197" t="s">
        <v>79</v>
      </c>
      <c r="G199" s="197">
        <v>440</v>
      </c>
      <c r="H199" s="197">
        <v>110</v>
      </c>
      <c r="I199" s="197">
        <v>4</v>
      </c>
      <c r="J199" s="197" t="s">
        <v>80</v>
      </c>
      <c r="K199" s="197">
        <v>2025</v>
      </c>
      <c r="L199" s="197">
        <v>13.266</v>
      </c>
      <c r="M199" s="197">
        <v>28.7</v>
      </c>
      <c r="N199" s="197">
        <v>1.1000000000000001</v>
      </c>
      <c r="O199" s="197">
        <v>1.1000000000000001</v>
      </c>
      <c r="P199" s="197">
        <v>1</v>
      </c>
      <c r="Q199" s="197">
        <v>1</v>
      </c>
      <c r="R199" s="197">
        <v>0.65</v>
      </c>
      <c r="S199" s="197">
        <v>48</v>
      </c>
      <c r="T199" s="197">
        <v>48</v>
      </c>
      <c r="U199" s="197">
        <v>71</v>
      </c>
      <c r="V199" s="197">
        <v>944.87199999999996</v>
      </c>
      <c r="W199" s="197">
        <v>12067.3</v>
      </c>
      <c r="X199" s="197">
        <v>48269.2</v>
      </c>
      <c r="Y199" s="197">
        <v>0</v>
      </c>
      <c r="Z199" s="197" t="s">
        <v>80</v>
      </c>
      <c r="AA199" s="197" t="s">
        <v>80</v>
      </c>
      <c r="AB199" s="197" t="s">
        <v>80</v>
      </c>
      <c r="AC199" s="197" t="s">
        <v>80</v>
      </c>
      <c r="AD199" s="197">
        <v>0</v>
      </c>
      <c r="AE199" s="197">
        <v>0</v>
      </c>
      <c r="AF199" s="197">
        <v>-26.031379999999999</v>
      </c>
      <c r="AG199" s="197">
        <v>29.601379999999999</v>
      </c>
    </row>
    <row r="200" spans="1:33" x14ac:dyDescent="0.25">
      <c r="A200" s="198" t="s">
        <v>681</v>
      </c>
      <c r="B200" s="198" t="s">
        <v>90</v>
      </c>
      <c r="C200" s="198" t="s">
        <v>76</v>
      </c>
      <c r="D200" s="198" t="s">
        <v>77</v>
      </c>
      <c r="E200" s="198" t="s">
        <v>78</v>
      </c>
      <c r="F200" s="198" t="s">
        <v>79</v>
      </c>
      <c r="G200" s="198">
        <v>1920</v>
      </c>
      <c r="H200" s="198">
        <v>640</v>
      </c>
      <c r="I200" s="198">
        <v>3</v>
      </c>
      <c r="J200" s="198" t="s">
        <v>80</v>
      </c>
      <c r="K200" s="198">
        <v>2040</v>
      </c>
      <c r="L200" s="198">
        <v>11.782</v>
      </c>
      <c r="M200" s="198">
        <v>24.3</v>
      </c>
      <c r="N200" s="198">
        <v>1.8</v>
      </c>
      <c r="O200" s="198">
        <v>1.8</v>
      </c>
      <c r="P200" s="198">
        <v>1</v>
      </c>
      <c r="Q200" s="198">
        <v>1</v>
      </c>
      <c r="R200" s="198">
        <v>0.65</v>
      </c>
      <c r="S200" s="198">
        <v>48</v>
      </c>
      <c r="T200" s="198">
        <v>48</v>
      </c>
      <c r="U200" s="198">
        <v>71</v>
      </c>
      <c r="V200" s="198">
        <v>899.053</v>
      </c>
      <c r="W200" s="198">
        <v>67746.166670000006</v>
      </c>
      <c r="X200" s="198">
        <v>203238.50001000002</v>
      </c>
      <c r="Y200" s="198">
        <v>0</v>
      </c>
      <c r="Z200" s="198" t="s">
        <v>80</v>
      </c>
      <c r="AA200" s="198" t="s">
        <v>80</v>
      </c>
      <c r="AB200" s="198" t="s">
        <v>80</v>
      </c>
      <c r="AC200" s="198" t="s">
        <v>80</v>
      </c>
      <c r="AD200" s="198"/>
      <c r="AE200" s="198"/>
      <c r="AF200" s="198">
        <v>-26.088049999999999</v>
      </c>
      <c r="AG200" s="198">
        <v>28.968879999999999</v>
      </c>
    </row>
    <row r="201" spans="1:33" x14ac:dyDescent="0.25">
      <c r="A201" s="198" t="s">
        <v>681</v>
      </c>
      <c r="B201" s="198" t="s">
        <v>91</v>
      </c>
      <c r="C201" s="198" t="s">
        <v>76</v>
      </c>
      <c r="D201" s="198" t="s">
        <v>77</v>
      </c>
      <c r="E201" s="198" t="s">
        <v>78</v>
      </c>
      <c r="F201" s="198" t="s">
        <v>79</v>
      </c>
      <c r="G201" s="198">
        <v>1920</v>
      </c>
      <c r="H201" s="198">
        <v>640</v>
      </c>
      <c r="I201" s="198">
        <v>3</v>
      </c>
      <c r="J201" s="198" t="s">
        <v>80</v>
      </c>
      <c r="K201" s="198">
        <v>2044</v>
      </c>
      <c r="L201" s="198">
        <v>11.782</v>
      </c>
      <c r="M201" s="198">
        <v>24.3</v>
      </c>
      <c r="N201" s="198">
        <v>1.8</v>
      </c>
      <c r="O201" s="198">
        <v>1.8</v>
      </c>
      <c r="P201" s="198">
        <v>1</v>
      </c>
      <c r="Q201" s="198">
        <v>1</v>
      </c>
      <c r="R201" s="198">
        <v>0.65</v>
      </c>
      <c r="S201" s="198">
        <v>48</v>
      </c>
      <c r="T201" s="198">
        <v>48</v>
      </c>
      <c r="U201" s="198">
        <v>71</v>
      </c>
      <c r="V201" s="198">
        <v>899.053</v>
      </c>
      <c r="W201" s="198">
        <v>67746.166670000006</v>
      </c>
      <c r="X201" s="198">
        <v>203238.50001000002</v>
      </c>
      <c r="Y201" s="198">
        <v>0</v>
      </c>
      <c r="Z201" s="198" t="s">
        <v>80</v>
      </c>
      <c r="AA201" s="198" t="s">
        <v>80</v>
      </c>
      <c r="AB201" s="198" t="s">
        <v>80</v>
      </c>
      <c r="AC201" s="198" t="s">
        <v>80</v>
      </c>
      <c r="AD201" s="198">
        <v>0</v>
      </c>
      <c r="AE201" s="198">
        <v>0</v>
      </c>
      <c r="AF201" s="198">
        <v>-26.088049999999999</v>
      </c>
      <c r="AG201" s="198">
        <v>28.968879999999999</v>
      </c>
    </row>
    <row r="202" spans="1:33" x14ac:dyDescent="0.25">
      <c r="A202" s="194" t="s">
        <v>681</v>
      </c>
      <c r="B202" s="194" t="s">
        <v>92</v>
      </c>
      <c r="C202" s="194" t="s">
        <v>76</v>
      </c>
      <c r="D202" s="194" t="s">
        <v>77</v>
      </c>
      <c r="E202" s="194" t="s">
        <v>78</v>
      </c>
      <c r="F202" s="194" t="s">
        <v>79</v>
      </c>
      <c r="G202" s="194">
        <v>114</v>
      </c>
      <c r="H202" s="194">
        <v>114</v>
      </c>
      <c r="I202" s="194">
        <v>1</v>
      </c>
      <c r="J202" s="194" t="s">
        <v>80</v>
      </c>
      <c r="K202" s="194">
        <v>2023</v>
      </c>
      <c r="L202" s="194">
        <v>15.122999999999999</v>
      </c>
      <c r="M202" s="194">
        <v>34.700000000000003</v>
      </c>
      <c r="N202" s="194">
        <v>0.5</v>
      </c>
      <c r="O202" s="194">
        <v>0.5</v>
      </c>
      <c r="P202" s="194">
        <v>1</v>
      </c>
      <c r="Q202" s="194">
        <v>1</v>
      </c>
      <c r="R202" s="194">
        <v>0.65</v>
      </c>
      <c r="S202" s="194">
        <v>48</v>
      </c>
      <c r="T202" s="194">
        <v>48</v>
      </c>
      <c r="U202" s="194">
        <v>71</v>
      </c>
      <c r="V202" s="194">
        <v>896.65599999999995</v>
      </c>
      <c r="W202" s="194">
        <v>7056.8888889999998</v>
      </c>
      <c r="X202" s="194">
        <v>7056.8888889999998</v>
      </c>
      <c r="Y202" s="194">
        <v>0</v>
      </c>
      <c r="Z202" s="194" t="s">
        <v>80</v>
      </c>
      <c r="AA202" s="194" t="s">
        <v>80</v>
      </c>
      <c r="AB202" s="194" t="s">
        <v>80</v>
      </c>
      <c r="AC202" s="194" t="s">
        <v>80</v>
      </c>
      <c r="AD202" s="194"/>
      <c r="AE202" s="194"/>
      <c r="AF202" s="194">
        <v>-26.090779999999999</v>
      </c>
      <c r="AG202" s="194">
        <v>29.474460000000001</v>
      </c>
    </row>
    <row r="203" spans="1:33" x14ac:dyDescent="0.25">
      <c r="A203" s="199" t="s">
        <v>681</v>
      </c>
      <c r="B203" s="199" t="s">
        <v>93</v>
      </c>
      <c r="C203" s="199" t="s">
        <v>76</v>
      </c>
      <c r="D203" s="199" t="s">
        <v>77</v>
      </c>
      <c r="E203" s="199" t="s">
        <v>78</v>
      </c>
      <c r="F203" s="199" t="s">
        <v>79</v>
      </c>
      <c r="G203" s="199">
        <v>1425</v>
      </c>
      <c r="H203" s="199">
        <v>475</v>
      </c>
      <c r="I203" s="199">
        <v>3</v>
      </c>
      <c r="J203" s="199" t="s">
        <v>80</v>
      </c>
      <c r="K203" s="199">
        <v>2027</v>
      </c>
      <c r="L203" s="199">
        <v>12.994999999999999</v>
      </c>
      <c r="M203" s="199">
        <v>28.6</v>
      </c>
      <c r="N203" s="199">
        <v>3.6</v>
      </c>
      <c r="O203" s="199">
        <v>3.6</v>
      </c>
      <c r="P203" s="199">
        <v>1</v>
      </c>
      <c r="Q203" s="199">
        <v>1</v>
      </c>
      <c r="R203" s="199">
        <v>0.65</v>
      </c>
      <c r="S203" s="199">
        <v>48</v>
      </c>
      <c r="T203" s="199">
        <v>48</v>
      </c>
      <c r="U203" s="199">
        <v>71</v>
      </c>
      <c r="V203" s="199">
        <v>896.65599999999995</v>
      </c>
      <c r="W203" s="199">
        <v>50809.666669999999</v>
      </c>
      <c r="X203" s="199">
        <v>152429.00000999999</v>
      </c>
      <c r="Y203" s="199">
        <v>0</v>
      </c>
      <c r="Z203" s="199" t="s">
        <v>80</v>
      </c>
      <c r="AA203" s="199" t="s">
        <v>80</v>
      </c>
      <c r="AB203" s="199" t="s">
        <v>80</v>
      </c>
      <c r="AC203" s="199" t="s">
        <v>80</v>
      </c>
      <c r="AD203" s="199"/>
      <c r="AE203" s="199"/>
      <c r="AF203" s="199">
        <v>-26.25404</v>
      </c>
      <c r="AG203" s="199">
        <v>29.18008</v>
      </c>
    </row>
    <row r="204" spans="1:33" x14ac:dyDescent="0.25">
      <c r="A204" s="199" t="s">
        <v>681</v>
      </c>
      <c r="B204" s="199" t="s">
        <v>94</v>
      </c>
      <c r="C204" s="199" t="s">
        <v>76</v>
      </c>
      <c r="D204" s="199" t="s">
        <v>77</v>
      </c>
      <c r="E204" s="199" t="s">
        <v>78</v>
      </c>
      <c r="F204" s="199" t="s">
        <v>79</v>
      </c>
      <c r="G204" s="199">
        <v>1425</v>
      </c>
      <c r="H204" s="199">
        <v>475</v>
      </c>
      <c r="I204" s="199">
        <v>3</v>
      </c>
      <c r="J204" s="199" t="s">
        <v>80</v>
      </c>
      <c r="K204" s="199">
        <v>2030</v>
      </c>
      <c r="L204" s="199">
        <v>12.994999999999999</v>
      </c>
      <c r="M204" s="199">
        <v>28.6</v>
      </c>
      <c r="N204" s="199">
        <v>3.6</v>
      </c>
      <c r="O204" s="199">
        <v>3.6</v>
      </c>
      <c r="P204" s="199">
        <v>1</v>
      </c>
      <c r="Q204" s="199">
        <v>1</v>
      </c>
      <c r="R204" s="199">
        <v>0.65</v>
      </c>
      <c r="S204" s="199">
        <v>48</v>
      </c>
      <c r="T204" s="199">
        <v>48</v>
      </c>
      <c r="U204" s="199">
        <v>71</v>
      </c>
      <c r="V204" s="199">
        <v>896.65599999999995</v>
      </c>
      <c r="W204" s="199">
        <v>50809.666669999999</v>
      </c>
      <c r="X204" s="199">
        <v>152429.00000999999</v>
      </c>
      <c r="Y204" s="199">
        <v>0</v>
      </c>
      <c r="Z204" s="199" t="s">
        <v>80</v>
      </c>
      <c r="AA204" s="199" t="s">
        <v>80</v>
      </c>
      <c r="AB204" s="199" t="s">
        <v>80</v>
      </c>
      <c r="AC204" s="199" t="s">
        <v>80</v>
      </c>
      <c r="AD204" s="199">
        <v>0</v>
      </c>
      <c r="AE204" s="199">
        <v>0</v>
      </c>
      <c r="AF204" s="199">
        <v>-26.25404</v>
      </c>
      <c r="AG204" s="199">
        <v>29.18008</v>
      </c>
    </row>
    <row r="205" spans="1:33" x14ac:dyDescent="0.25">
      <c r="A205" s="200" t="s">
        <v>681</v>
      </c>
      <c r="B205" s="200" t="s">
        <v>95</v>
      </c>
      <c r="C205" s="200" t="s">
        <v>76</v>
      </c>
      <c r="D205" s="200" t="s">
        <v>77</v>
      </c>
      <c r="E205" s="200" t="s">
        <v>78</v>
      </c>
      <c r="F205" s="200" t="s">
        <v>79</v>
      </c>
      <c r="G205" s="200">
        <v>2880</v>
      </c>
      <c r="H205" s="200">
        <v>720</v>
      </c>
      <c r="I205" s="200">
        <v>4</v>
      </c>
      <c r="J205" s="200" t="s">
        <v>80</v>
      </c>
      <c r="K205" s="200" t="s">
        <v>96</v>
      </c>
      <c r="L205" s="200">
        <v>10.305</v>
      </c>
      <c r="M205" s="200">
        <v>31.6</v>
      </c>
      <c r="N205" s="200">
        <v>7.2</v>
      </c>
      <c r="O205" s="200">
        <v>7.2</v>
      </c>
      <c r="P205" s="200">
        <v>1</v>
      </c>
      <c r="Q205" s="200">
        <v>1</v>
      </c>
      <c r="R205" s="200">
        <v>0.65</v>
      </c>
      <c r="S205" s="200">
        <v>48</v>
      </c>
      <c r="T205" s="200">
        <v>48</v>
      </c>
      <c r="U205" s="200">
        <v>98</v>
      </c>
      <c r="V205" s="200">
        <v>936.50199999999995</v>
      </c>
      <c r="W205" s="200">
        <v>69949.333329999994</v>
      </c>
      <c r="X205" s="200">
        <v>279797.33331999998</v>
      </c>
      <c r="Y205" s="200">
        <v>0</v>
      </c>
      <c r="Z205" s="200" t="s">
        <v>80</v>
      </c>
      <c r="AA205" s="200" t="s">
        <v>80</v>
      </c>
      <c r="AB205" s="200" t="s">
        <v>80</v>
      </c>
      <c r="AC205" s="200" t="s">
        <v>80</v>
      </c>
      <c r="AD205" s="200"/>
      <c r="AE205" s="200"/>
      <c r="AF205" s="200">
        <v>-25.5459</v>
      </c>
      <c r="AG205" s="200">
        <v>28.5502</v>
      </c>
    </row>
    <row r="206" spans="1:33" x14ac:dyDescent="0.25">
      <c r="A206" s="200" t="s">
        <v>681</v>
      </c>
      <c r="B206" s="200" t="s">
        <v>97</v>
      </c>
      <c r="C206" s="200" t="s">
        <v>76</v>
      </c>
      <c r="D206" s="200" t="s">
        <v>77</v>
      </c>
      <c r="E206" s="200" t="s">
        <v>78</v>
      </c>
      <c r="F206" s="200" t="s">
        <v>79</v>
      </c>
      <c r="G206" s="200">
        <v>720</v>
      </c>
      <c r="H206" s="200">
        <v>720</v>
      </c>
      <c r="I206" s="200">
        <v>1</v>
      </c>
      <c r="J206" s="200">
        <v>2023</v>
      </c>
      <c r="K206" s="200" t="s">
        <v>96</v>
      </c>
      <c r="L206" s="200">
        <v>10.305</v>
      </c>
      <c r="M206" s="200">
        <v>31.6</v>
      </c>
      <c r="N206" s="200">
        <v>7.2</v>
      </c>
      <c r="O206" s="200">
        <v>7.2</v>
      </c>
      <c r="P206" s="200">
        <v>1</v>
      </c>
      <c r="Q206" s="200">
        <v>1</v>
      </c>
      <c r="R206" s="200">
        <v>0.65</v>
      </c>
      <c r="S206" s="200">
        <v>48</v>
      </c>
      <c r="T206" s="200">
        <v>48</v>
      </c>
      <c r="U206" s="200">
        <v>98</v>
      </c>
      <c r="V206" s="200">
        <v>936.50199999999995</v>
      </c>
      <c r="W206" s="200">
        <v>69949.333329999994</v>
      </c>
      <c r="X206" s="200">
        <v>69949.333329999994</v>
      </c>
      <c r="Y206" s="200">
        <v>0</v>
      </c>
      <c r="Z206" s="200" t="s">
        <v>80</v>
      </c>
      <c r="AA206" s="200" t="s">
        <v>80</v>
      </c>
      <c r="AB206" s="200" t="s">
        <v>80</v>
      </c>
      <c r="AC206" s="200" t="s">
        <v>80</v>
      </c>
      <c r="AD206" s="200">
        <v>0</v>
      </c>
      <c r="AE206" s="200">
        <v>0</v>
      </c>
      <c r="AF206" s="200">
        <v>-25.5459</v>
      </c>
      <c r="AG206" s="200">
        <v>28.5502</v>
      </c>
    </row>
    <row r="207" spans="1:33" x14ac:dyDescent="0.25">
      <c r="A207" s="200" t="s">
        <v>681</v>
      </c>
      <c r="B207" s="200" t="s">
        <v>98</v>
      </c>
      <c r="C207" s="200" t="s">
        <v>76</v>
      </c>
      <c r="D207" s="200" t="s">
        <v>77</v>
      </c>
      <c r="E207" s="200" t="s">
        <v>78</v>
      </c>
      <c r="F207" s="200" t="s">
        <v>79</v>
      </c>
      <c r="G207" s="200">
        <v>720</v>
      </c>
      <c r="H207" s="200">
        <v>720</v>
      </c>
      <c r="I207" s="200">
        <v>1</v>
      </c>
      <c r="J207" s="200">
        <v>2024</v>
      </c>
      <c r="K207" s="200" t="s">
        <v>96</v>
      </c>
      <c r="L207" s="200">
        <v>10.305</v>
      </c>
      <c r="M207" s="200">
        <v>31.6</v>
      </c>
      <c r="N207" s="200">
        <v>7.2</v>
      </c>
      <c r="O207" s="200">
        <v>7.2</v>
      </c>
      <c r="P207" s="200">
        <v>1</v>
      </c>
      <c r="Q207" s="200">
        <v>1</v>
      </c>
      <c r="R207" s="200">
        <v>0.65</v>
      </c>
      <c r="S207" s="200">
        <v>48</v>
      </c>
      <c r="T207" s="200">
        <v>48</v>
      </c>
      <c r="U207" s="200">
        <v>98</v>
      </c>
      <c r="V207" s="200">
        <v>936.50199999999995</v>
      </c>
      <c r="W207" s="200">
        <v>69949.333329999994</v>
      </c>
      <c r="X207" s="200">
        <v>69949.333329999994</v>
      </c>
      <c r="Y207" s="200">
        <v>0</v>
      </c>
      <c r="Z207" s="200" t="s">
        <v>80</v>
      </c>
      <c r="AA207" s="200" t="s">
        <v>80</v>
      </c>
      <c r="AB207" s="200" t="s">
        <v>80</v>
      </c>
      <c r="AC207" s="200" t="s">
        <v>80</v>
      </c>
      <c r="AD207" s="200">
        <v>0</v>
      </c>
      <c r="AE207" s="200">
        <v>0</v>
      </c>
      <c r="AF207" s="200">
        <v>-25.5459</v>
      </c>
      <c r="AG207" s="200">
        <v>28.5502</v>
      </c>
    </row>
    <row r="208" spans="1:33" x14ac:dyDescent="0.25">
      <c r="A208" s="195" t="s">
        <v>681</v>
      </c>
      <c r="B208" s="195" t="s">
        <v>99</v>
      </c>
      <c r="C208" s="195" t="s">
        <v>76</v>
      </c>
      <c r="D208" s="195" t="s">
        <v>77</v>
      </c>
      <c r="E208" s="195" t="s">
        <v>78</v>
      </c>
      <c r="F208" s="195" t="s">
        <v>79</v>
      </c>
      <c r="G208" s="195">
        <v>2372</v>
      </c>
      <c r="H208" s="195">
        <v>593</v>
      </c>
      <c r="I208" s="195">
        <v>4</v>
      </c>
      <c r="J208" s="195" t="s">
        <v>80</v>
      </c>
      <c r="K208" s="195">
        <v>2037</v>
      </c>
      <c r="L208" s="195">
        <v>11.003</v>
      </c>
      <c r="M208" s="195">
        <v>14.4</v>
      </c>
      <c r="N208" s="195">
        <v>5.9</v>
      </c>
      <c r="O208" s="195">
        <v>5.9</v>
      </c>
      <c r="P208" s="195">
        <v>1</v>
      </c>
      <c r="Q208" s="195">
        <v>1</v>
      </c>
      <c r="R208" s="195">
        <v>0.65</v>
      </c>
      <c r="S208" s="195">
        <v>48</v>
      </c>
      <c r="T208" s="195">
        <v>48</v>
      </c>
      <c r="U208" s="195">
        <v>71</v>
      </c>
      <c r="V208" s="195">
        <v>896.65599999999995</v>
      </c>
      <c r="W208" s="195">
        <v>62453.666669999999</v>
      </c>
      <c r="X208" s="195">
        <v>249814.66667999999</v>
      </c>
      <c r="Y208" s="195">
        <v>0</v>
      </c>
      <c r="Z208" s="195" t="s">
        <v>80</v>
      </c>
      <c r="AA208" s="195" t="s">
        <v>80</v>
      </c>
      <c r="AB208" s="195" t="s">
        <v>80</v>
      </c>
      <c r="AC208" s="195" t="s">
        <v>80</v>
      </c>
      <c r="AD208" s="195"/>
      <c r="AE208" s="195"/>
      <c r="AF208" s="195">
        <v>-26.740269999999999</v>
      </c>
      <c r="AG208" s="195">
        <v>27.975000000000001</v>
      </c>
    </row>
    <row r="209" spans="1:33" x14ac:dyDescent="0.25">
      <c r="A209" s="195" t="s">
        <v>681</v>
      </c>
      <c r="B209" s="195" t="s">
        <v>100</v>
      </c>
      <c r="C209" s="195" t="s">
        <v>76</v>
      </c>
      <c r="D209" s="195" t="s">
        <v>77</v>
      </c>
      <c r="E209" s="195" t="s">
        <v>78</v>
      </c>
      <c r="F209" s="195" t="s">
        <v>79</v>
      </c>
      <c r="G209" s="195">
        <v>1186</v>
      </c>
      <c r="H209" s="195">
        <v>593</v>
      </c>
      <c r="I209" s="195">
        <v>2</v>
      </c>
      <c r="J209" s="195" t="s">
        <v>80</v>
      </c>
      <c r="K209" s="195">
        <v>2041</v>
      </c>
      <c r="L209" s="195">
        <v>11.003</v>
      </c>
      <c r="M209" s="195">
        <v>14.4</v>
      </c>
      <c r="N209" s="195">
        <v>5.9</v>
      </c>
      <c r="O209" s="195">
        <v>5.9</v>
      </c>
      <c r="P209" s="195">
        <v>1</v>
      </c>
      <c r="Q209" s="195">
        <v>1</v>
      </c>
      <c r="R209" s="195">
        <v>0.65</v>
      </c>
      <c r="S209" s="195">
        <v>48</v>
      </c>
      <c r="T209" s="195">
        <v>48</v>
      </c>
      <c r="U209" s="195">
        <v>71</v>
      </c>
      <c r="V209" s="195">
        <v>896.65599999999995</v>
      </c>
      <c r="W209" s="195">
        <v>62453.666669999999</v>
      </c>
      <c r="X209" s="195">
        <v>124907.33334</v>
      </c>
      <c r="Y209" s="195">
        <v>0</v>
      </c>
      <c r="Z209" s="195" t="s">
        <v>80</v>
      </c>
      <c r="AA209" s="195" t="s">
        <v>80</v>
      </c>
      <c r="AB209" s="195" t="s">
        <v>80</v>
      </c>
      <c r="AC209" s="195" t="s">
        <v>80</v>
      </c>
      <c r="AD209" s="195">
        <v>0</v>
      </c>
      <c r="AE209" s="195">
        <v>0</v>
      </c>
      <c r="AF209" s="195">
        <v>-26.740269999999999</v>
      </c>
      <c r="AG209" s="195">
        <v>27.975000000000001</v>
      </c>
    </row>
    <row r="210" spans="1:33" x14ac:dyDescent="0.25">
      <c r="A210" s="201" t="s">
        <v>681</v>
      </c>
      <c r="B210" s="201" t="s">
        <v>101</v>
      </c>
      <c r="C210" s="201" t="s">
        <v>76</v>
      </c>
      <c r="D210" s="201" t="s">
        <v>77</v>
      </c>
      <c r="E210" s="201" t="s">
        <v>78</v>
      </c>
      <c r="F210" s="201" t="s">
        <v>79</v>
      </c>
      <c r="G210" s="201">
        <v>1833</v>
      </c>
      <c r="H210" s="201">
        <v>611</v>
      </c>
      <c r="I210" s="201">
        <v>3</v>
      </c>
      <c r="J210" s="201" t="s">
        <v>80</v>
      </c>
      <c r="K210" s="201">
        <v>2046</v>
      </c>
      <c r="L210" s="201">
        <v>11.782</v>
      </c>
      <c r="M210" s="201">
        <v>32.1</v>
      </c>
      <c r="N210" s="201">
        <v>1.7</v>
      </c>
      <c r="O210" s="201">
        <v>1.7</v>
      </c>
      <c r="P210" s="201">
        <v>1</v>
      </c>
      <c r="Q210" s="201">
        <v>1</v>
      </c>
      <c r="R210" s="201">
        <v>0.65</v>
      </c>
      <c r="S210" s="201">
        <v>48</v>
      </c>
      <c r="T210" s="201">
        <v>48</v>
      </c>
      <c r="U210" s="201">
        <v>71</v>
      </c>
      <c r="V210" s="201">
        <v>896.65599999999995</v>
      </c>
      <c r="W210" s="201">
        <v>129141.3333</v>
      </c>
      <c r="X210" s="201">
        <v>387423.9999</v>
      </c>
      <c r="Y210" s="201">
        <v>0</v>
      </c>
      <c r="Z210" s="201" t="s">
        <v>80</v>
      </c>
      <c r="AA210" s="201" t="s">
        <v>80</v>
      </c>
      <c r="AB210" s="201" t="s">
        <v>80</v>
      </c>
      <c r="AC210" s="201" t="s">
        <v>80</v>
      </c>
      <c r="AD210" s="201"/>
      <c r="AE210" s="201"/>
      <c r="AF210" s="201">
        <v>-27.095549999999999</v>
      </c>
      <c r="AG210" s="201">
        <v>29.77055</v>
      </c>
    </row>
    <row r="211" spans="1:33" x14ac:dyDescent="0.25">
      <c r="A211" s="201" t="s">
        <v>681</v>
      </c>
      <c r="B211" s="201" t="s">
        <v>102</v>
      </c>
      <c r="C211" s="201" t="s">
        <v>76</v>
      </c>
      <c r="D211" s="201" t="s">
        <v>77</v>
      </c>
      <c r="E211" s="201" t="s">
        <v>78</v>
      </c>
      <c r="F211" s="201" t="s">
        <v>79</v>
      </c>
      <c r="G211" s="201">
        <v>2010</v>
      </c>
      <c r="H211" s="201">
        <v>670</v>
      </c>
      <c r="I211" s="201">
        <v>3</v>
      </c>
      <c r="J211" s="201" t="s">
        <v>80</v>
      </c>
      <c r="K211" s="201">
        <v>2049</v>
      </c>
      <c r="L211" s="201">
        <v>11.032</v>
      </c>
      <c r="M211" s="201">
        <v>32.1</v>
      </c>
      <c r="N211" s="201">
        <v>1.9</v>
      </c>
      <c r="O211" s="201">
        <v>1.9</v>
      </c>
      <c r="P211" s="201">
        <v>1</v>
      </c>
      <c r="Q211" s="201">
        <v>1</v>
      </c>
      <c r="R211" s="201">
        <v>0.65</v>
      </c>
      <c r="S211" s="201">
        <v>48</v>
      </c>
      <c r="T211" s="201">
        <v>48</v>
      </c>
      <c r="U211" s="201">
        <v>71</v>
      </c>
      <c r="V211" s="201">
        <v>896.65599999999995</v>
      </c>
      <c r="W211" s="201">
        <v>141843.6667</v>
      </c>
      <c r="X211" s="201">
        <v>425531.0001</v>
      </c>
      <c r="Y211" s="201">
        <v>0</v>
      </c>
      <c r="Z211" s="201" t="s">
        <v>80</v>
      </c>
      <c r="AA211" s="201" t="s">
        <v>80</v>
      </c>
      <c r="AB211" s="201" t="s">
        <v>80</v>
      </c>
      <c r="AC211" s="201" t="s">
        <v>80</v>
      </c>
      <c r="AD211" s="201"/>
      <c r="AE211" s="201"/>
      <c r="AF211" s="201">
        <v>-27.095549999999999</v>
      </c>
      <c r="AG211" s="201">
        <v>29.77055</v>
      </c>
    </row>
    <row r="212" spans="1:33" x14ac:dyDescent="0.25">
      <c r="A212" s="202" t="s">
        <v>681</v>
      </c>
      <c r="B212" s="202" t="s">
        <v>103</v>
      </c>
      <c r="C212" s="202" t="s">
        <v>76</v>
      </c>
      <c r="D212" s="202" t="s">
        <v>77</v>
      </c>
      <c r="E212" s="202" t="s">
        <v>78</v>
      </c>
      <c r="F212" s="202" t="s">
        <v>79</v>
      </c>
      <c r="G212" s="202">
        <v>1230</v>
      </c>
      <c r="H212" s="202">
        <v>615</v>
      </c>
      <c r="I212" s="202">
        <v>2</v>
      </c>
      <c r="J212" s="202" t="s">
        <v>80</v>
      </c>
      <c r="K212" s="202">
        <v>2039</v>
      </c>
      <c r="L212" s="202">
        <v>11.682</v>
      </c>
      <c r="M212" s="202">
        <v>17.5</v>
      </c>
      <c r="N212" s="202">
        <v>3</v>
      </c>
      <c r="O212" s="202">
        <v>3</v>
      </c>
      <c r="P212" s="202">
        <v>1</v>
      </c>
      <c r="Q212" s="202">
        <v>1</v>
      </c>
      <c r="R212" s="202">
        <v>0.65</v>
      </c>
      <c r="S212" s="202">
        <v>48</v>
      </c>
      <c r="T212" s="202">
        <v>48</v>
      </c>
      <c r="U212" s="202">
        <v>71</v>
      </c>
      <c r="V212" s="202">
        <v>899.07399999999996</v>
      </c>
      <c r="W212" s="202">
        <v>65629.166670000006</v>
      </c>
      <c r="X212" s="202">
        <v>131258.33334000001</v>
      </c>
      <c r="Y212" s="202">
        <v>0</v>
      </c>
      <c r="Z212" s="202" t="s">
        <v>80</v>
      </c>
      <c r="AA212" s="202" t="s">
        <v>80</v>
      </c>
      <c r="AB212" s="202" t="s">
        <v>80</v>
      </c>
      <c r="AC212" s="202" t="s">
        <v>80</v>
      </c>
      <c r="AD212" s="202"/>
      <c r="AE212" s="202"/>
      <c r="AF212" s="202">
        <v>-23.667770000000001</v>
      </c>
      <c r="AG212" s="202">
        <v>27.612770000000001</v>
      </c>
    </row>
    <row r="213" spans="1:33" x14ac:dyDescent="0.25">
      <c r="A213" s="202" t="s">
        <v>681</v>
      </c>
      <c r="B213" s="202" t="s">
        <v>104</v>
      </c>
      <c r="C213" s="202" t="s">
        <v>76</v>
      </c>
      <c r="D213" s="202" t="s">
        <v>77</v>
      </c>
      <c r="E213" s="202" t="s">
        <v>78</v>
      </c>
      <c r="F213" s="202" t="s">
        <v>79</v>
      </c>
      <c r="G213" s="202">
        <v>2460</v>
      </c>
      <c r="H213" s="202">
        <v>615</v>
      </c>
      <c r="I213" s="202">
        <v>4</v>
      </c>
      <c r="J213" s="202" t="s">
        <v>80</v>
      </c>
      <c r="K213" s="202">
        <v>2042</v>
      </c>
      <c r="L213" s="202">
        <v>11.682</v>
      </c>
      <c r="M213" s="202">
        <v>17.5</v>
      </c>
      <c r="N213" s="202">
        <v>3</v>
      </c>
      <c r="O213" s="202">
        <v>3</v>
      </c>
      <c r="P213" s="202">
        <v>1</v>
      </c>
      <c r="Q213" s="202">
        <v>1</v>
      </c>
      <c r="R213" s="202">
        <v>0.65</v>
      </c>
      <c r="S213" s="202">
        <v>48</v>
      </c>
      <c r="T213" s="202">
        <v>48</v>
      </c>
      <c r="U213" s="202">
        <v>71</v>
      </c>
      <c r="V213" s="202">
        <v>899.07399999999996</v>
      </c>
      <c r="W213" s="202">
        <v>65629.166670000006</v>
      </c>
      <c r="X213" s="202">
        <v>262516.66668000002</v>
      </c>
      <c r="Y213" s="202">
        <v>0</v>
      </c>
      <c r="Z213" s="202" t="s">
        <v>80</v>
      </c>
      <c r="AA213" s="202" t="s">
        <v>80</v>
      </c>
      <c r="AB213" s="202" t="s">
        <v>80</v>
      </c>
      <c r="AC213" s="202" t="s">
        <v>80</v>
      </c>
      <c r="AD213" s="202">
        <v>0</v>
      </c>
      <c r="AE213" s="202">
        <v>0</v>
      </c>
      <c r="AF213" s="202">
        <v>-23.667770000000001</v>
      </c>
      <c r="AG213" s="202">
        <v>27.612770000000001</v>
      </c>
    </row>
    <row r="214" spans="1:33" x14ac:dyDescent="0.25">
      <c r="A214" s="194" t="s">
        <v>681</v>
      </c>
      <c r="B214" s="194" t="s">
        <v>105</v>
      </c>
      <c r="C214" s="194" t="s">
        <v>76</v>
      </c>
      <c r="D214" s="194" t="s">
        <v>77</v>
      </c>
      <c r="E214" s="194" t="s">
        <v>78</v>
      </c>
      <c r="F214" s="194" t="s">
        <v>79</v>
      </c>
      <c r="G214" s="194">
        <v>1725</v>
      </c>
      <c r="H214" s="194">
        <v>575</v>
      </c>
      <c r="I214" s="194">
        <v>3</v>
      </c>
      <c r="J214" s="194" t="s">
        <v>80</v>
      </c>
      <c r="K214" s="194">
        <v>2031</v>
      </c>
      <c r="L214" s="194">
        <v>12.066000000000001</v>
      </c>
      <c r="M214" s="194">
        <v>30.2</v>
      </c>
      <c r="N214" s="194">
        <v>2.4</v>
      </c>
      <c r="O214" s="194">
        <v>2.4</v>
      </c>
      <c r="P214" s="194">
        <v>1</v>
      </c>
      <c r="Q214" s="194">
        <v>1</v>
      </c>
      <c r="R214" s="194">
        <v>0.65</v>
      </c>
      <c r="S214" s="194">
        <v>48</v>
      </c>
      <c r="T214" s="194">
        <v>48</v>
      </c>
      <c r="U214" s="194">
        <v>71</v>
      </c>
      <c r="V214" s="194">
        <v>896.65599999999995</v>
      </c>
      <c r="W214" s="194">
        <v>61395</v>
      </c>
      <c r="X214" s="194">
        <v>184185</v>
      </c>
      <c r="Y214" s="194">
        <v>0</v>
      </c>
      <c r="Z214" s="194" t="s">
        <v>80</v>
      </c>
      <c r="AA214" s="194" t="s">
        <v>80</v>
      </c>
      <c r="AB214" s="194" t="s">
        <v>80</v>
      </c>
      <c r="AC214" s="194" t="s">
        <v>80</v>
      </c>
      <c r="AD214" s="194"/>
      <c r="AE214" s="194"/>
      <c r="AF214" s="194">
        <v>-26.280360000000002</v>
      </c>
      <c r="AG214" s="194">
        <v>29.142289999999999</v>
      </c>
    </row>
    <row r="215" spans="1:33" x14ac:dyDescent="0.25">
      <c r="A215" s="194" t="s">
        <v>681</v>
      </c>
      <c r="B215" s="194" t="s">
        <v>106</v>
      </c>
      <c r="C215" s="194" t="s">
        <v>76</v>
      </c>
      <c r="D215" s="194" t="s">
        <v>77</v>
      </c>
      <c r="E215" s="194" t="s">
        <v>78</v>
      </c>
      <c r="F215" s="194" t="s">
        <v>79</v>
      </c>
      <c r="G215" s="194">
        <v>1725</v>
      </c>
      <c r="H215" s="194">
        <v>575</v>
      </c>
      <c r="I215" s="194">
        <v>3</v>
      </c>
      <c r="J215" s="194" t="s">
        <v>80</v>
      </c>
      <c r="K215" s="194">
        <v>2034</v>
      </c>
      <c r="L215" s="194">
        <v>12.066000000000001</v>
      </c>
      <c r="M215" s="194">
        <v>30.2</v>
      </c>
      <c r="N215" s="194">
        <v>2.4</v>
      </c>
      <c r="O215" s="194">
        <v>2.4</v>
      </c>
      <c r="P215" s="194">
        <v>1</v>
      </c>
      <c r="Q215" s="194">
        <v>1</v>
      </c>
      <c r="R215" s="194">
        <v>0.65</v>
      </c>
      <c r="S215" s="194">
        <v>48</v>
      </c>
      <c r="T215" s="194">
        <v>48</v>
      </c>
      <c r="U215" s="194">
        <v>71</v>
      </c>
      <c r="V215" s="194">
        <v>896.65599999999995</v>
      </c>
      <c r="W215" s="194">
        <v>61395</v>
      </c>
      <c r="X215" s="194">
        <v>184185</v>
      </c>
      <c r="Y215" s="194">
        <v>0</v>
      </c>
      <c r="Z215" s="194" t="s">
        <v>80</v>
      </c>
      <c r="AA215" s="194" t="s">
        <v>80</v>
      </c>
      <c r="AB215" s="194" t="s">
        <v>80</v>
      </c>
      <c r="AC215" s="194" t="s">
        <v>80</v>
      </c>
      <c r="AD215" s="194">
        <v>0</v>
      </c>
      <c r="AE215" s="194">
        <v>0</v>
      </c>
      <c r="AF215" s="194">
        <v>-26.280360000000002</v>
      </c>
      <c r="AG215" s="194">
        <v>29.142289999999999</v>
      </c>
    </row>
    <row r="216" spans="1:33" x14ac:dyDescent="0.25">
      <c r="A216" s="197" t="s">
        <v>681</v>
      </c>
      <c r="B216" s="197" t="s">
        <v>107</v>
      </c>
      <c r="C216" s="197" t="s">
        <v>76</v>
      </c>
      <c r="D216" s="197" t="s">
        <v>77</v>
      </c>
      <c r="E216" s="197" t="s">
        <v>78</v>
      </c>
      <c r="F216" s="197" t="s">
        <v>79</v>
      </c>
      <c r="G216" s="197">
        <v>3615</v>
      </c>
      <c r="H216" s="197">
        <v>723</v>
      </c>
      <c r="I216" s="197">
        <v>5</v>
      </c>
      <c r="J216" s="197" t="s">
        <v>80</v>
      </c>
      <c r="K216" s="197" t="s">
        <v>96</v>
      </c>
      <c r="L216" s="197">
        <v>10.305</v>
      </c>
      <c r="M216" s="197">
        <v>21.4</v>
      </c>
      <c r="N216" s="197">
        <v>7.2</v>
      </c>
      <c r="O216" s="197">
        <v>7.2</v>
      </c>
      <c r="P216" s="197">
        <v>1</v>
      </c>
      <c r="Q216" s="197">
        <v>1</v>
      </c>
      <c r="R216" s="197">
        <v>0.65</v>
      </c>
      <c r="S216" s="197">
        <v>48</v>
      </c>
      <c r="T216" s="197">
        <v>48</v>
      </c>
      <c r="U216" s="197">
        <v>98</v>
      </c>
      <c r="V216" s="197">
        <v>965.35500000000002</v>
      </c>
      <c r="W216" s="197">
        <v>69949.333329999994</v>
      </c>
      <c r="X216" s="197">
        <v>349746.66664999997</v>
      </c>
      <c r="Y216" s="197">
        <v>0</v>
      </c>
      <c r="Z216" s="197" t="s">
        <v>80</v>
      </c>
      <c r="AA216" s="197" t="s">
        <v>80</v>
      </c>
      <c r="AB216" s="197" t="s">
        <v>80</v>
      </c>
      <c r="AC216" s="197" t="s">
        <v>80</v>
      </c>
      <c r="AD216" s="197"/>
      <c r="AE216" s="197"/>
      <c r="AF216" s="197">
        <v>-23.42</v>
      </c>
      <c r="AG216" s="197">
        <v>27.33</v>
      </c>
    </row>
    <row r="217" spans="1:33" x14ac:dyDescent="0.25">
      <c r="A217" s="197" t="s">
        <v>681</v>
      </c>
      <c r="B217" s="197" t="s">
        <v>108</v>
      </c>
      <c r="C217" s="197" t="s">
        <v>76</v>
      </c>
      <c r="D217" s="197" t="s">
        <v>77</v>
      </c>
      <c r="E217" s="197" t="s">
        <v>78</v>
      </c>
      <c r="F217" s="197" t="s">
        <v>79</v>
      </c>
      <c r="G217" s="197">
        <v>723</v>
      </c>
      <c r="H217" s="197">
        <v>723</v>
      </c>
      <c r="I217" s="197">
        <v>1</v>
      </c>
      <c r="J217" s="197" t="s">
        <v>80</v>
      </c>
      <c r="K217" s="197" t="s">
        <v>96</v>
      </c>
      <c r="L217" s="197">
        <v>10.305</v>
      </c>
      <c r="M217" s="197">
        <v>21.4</v>
      </c>
      <c r="N217" s="197">
        <v>7.2</v>
      </c>
      <c r="O217" s="197">
        <v>7.2</v>
      </c>
      <c r="P217" s="197">
        <v>1</v>
      </c>
      <c r="Q217" s="197">
        <v>1</v>
      </c>
      <c r="R217" s="197">
        <v>0.65</v>
      </c>
      <c r="S217" s="197">
        <v>48</v>
      </c>
      <c r="T217" s="197">
        <v>48</v>
      </c>
      <c r="U217" s="197">
        <v>98</v>
      </c>
      <c r="V217" s="197">
        <v>965.35500000000002</v>
      </c>
      <c r="W217" s="197">
        <v>69949.333329999994</v>
      </c>
      <c r="X217" s="197">
        <v>69949.333329999994</v>
      </c>
      <c r="Y217" s="197">
        <v>0</v>
      </c>
      <c r="Z217" s="197" t="s">
        <v>80</v>
      </c>
      <c r="AA217" s="197" t="s">
        <v>80</v>
      </c>
      <c r="AB217" s="197" t="s">
        <v>80</v>
      </c>
      <c r="AC217" s="197" t="s">
        <v>80</v>
      </c>
      <c r="AD217" s="197">
        <v>0</v>
      </c>
      <c r="AE217" s="197">
        <v>0</v>
      </c>
      <c r="AF217" s="197">
        <v>-23.42</v>
      </c>
      <c r="AG217" s="197">
        <v>27.33</v>
      </c>
    </row>
    <row r="218" spans="1:33" x14ac:dyDescent="0.25">
      <c r="A218" s="195" t="s">
        <v>681</v>
      </c>
      <c r="B218" s="195" t="s">
        <v>109</v>
      </c>
      <c r="C218" s="195" t="s">
        <v>76</v>
      </c>
      <c r="D218" s="195" t="s">
        <v>77</v>
      </c>
      <c r="E218" s="195" t="s">
        <v>78</v>
      </c>
      <c r="F218" s="195" t="s">
        <v>79</v>
      </c>
      <c r="G218" s="195">
        <v>1170</v>
      </c>
      <c r="H218" s="195">
        <v>585</v>
      </c>
      <c r="I218" s="195">
        <v>2</v>
      </c>
      <c r="J218" s="195" t="s">
        <v>80</v>
      </c>
      <c r="K218" s="195">
        <v>2030</v>
      </c>
      <c r="L218" s="195">
        <v>10.494999999999999</v>
      </c>
      <c r="M218" s="195">
        <v>32.299999999999997</v>
      </c>
      <c r="N218" s="195">
        <v>3.2</v>
      </c>
      <c r="O218" s="195">
        <v>3.2</v>
      </c>
      <c r="P218" s="195">
        <v>1</v>
      </c>
      <c r="Q218" s="195">
        <v>1</v>
      </c>
      <c r="R218" s="195">
        <v>0.65</v>
      </c>
      <c r="S218" s="195">
        <v>48</v>
      </c>
      <c r="T218" s="195">
        <v>48</v>
      </c>
      <c r="U218" s="195">
        <v>71</v>
      </c>
      <c r="V218" s="195">
        <v>896.65599999999995</v>
      </c>
      <c r="W218" s="195">
        <v>61395</v>
      </c>
      <c r="X218" s="195">
        <v>122790</v>
      </c>
      <c r="Y218" s="195">
        <v>0</v>
      </c>
      <c r="Z218" s="195" t="s">
        <v>80</v>
      </c>
      <c r="AA218" s="195" t="s">
        <v>80</v>
      </c>
      <c r="AB218" s="195" t="s">
        <v>80</v>
      </c>
      <c r="AC218" s="195" t="s">
        <v>80</v>
      </c>
      <c r="AD218" s="195"/>
      <c r="AE218" s="195"/>
      <c r="AF218" s="195">
        <v>-26.775649999999999</v>
      </c>
      <c r="AG218" s="195">
        <v>29.352119999999999</v>
      </c>
    </row>
    <row r="219" spans="1:33" x14ac:dyDescent="0.25">
      <c r="A219" s="195" t="s">
        <v>681</v>
      </c>
      <c r="B219" s="195" t="s">
        <v>110</v>
      </c>
      <c r="C219" s="195" t="s">
        <v>76</v>
      </c>
      <c r="D219" s="195" t="s">
        <v>77</v>
      </c>
      <c r="E219" s="195" t="s">
        <v>78</v>
      </c>
      <c r="F219" s="195" t="s">
        <v>79</v>
      </c>
      <c r="G219" s="195">
        <v>2340</v>
      </c>
      <c r="H219" s="195">
        <v>585</v>
      </c>
      <c r="I219" s="195">
        <v>4</v>
      </c>
      <c r="J219" s="195" t="s">
        <v>80</v>
      </c>
      <c r="K219" s="195">
        <v>2031</v>
      </c>
      <c r="L219" s="195">
        <v>10.494999999999999</v>
      </c>
      <c r="M219" s="195">
        <v>32.299999999999997</v>
      </c>
      <c r="N219" s="195">
        <v>3.2</v>
      </c>
      <c r="O219" s="195">
        <v>3.2</v>
      </c>
      <c r="P219" s="195">
        <v>1</v>
      </c>
      <c r="Q219" s="195">
        <v>1</v>
      </c>
      <c r="R219" s="195">
        <v>0.65</v>
      </c>
      <c r="S219" s="195">
        <v>48</v>
      </c>
      <c r="T219" s="195">
        <v>48</v>
      </c>
      <c r="U219" s="195">
        <v>71</v>
      </c>
      <c r="V219" s="195">
        <v>896.65599999999995</v>
      </c>
      <c r="W219" s="195">
        <v>61395</v>
      </c>
      <c r="X219" s="195">
        <v>245580</v>
      </c>
      <c r="Y219" s="195">
        <v>0</v>
      </c>
      <c r="Z219" s="195" t="s">
        <v>80</v>
      </c>
      <c r="AA219" s="195" t="s">
        <v>80</v>
      </c>
      <c r="AB219" s="195" t="s">
        <v>80</v>
      </c>
      <c r="AC219" s="195" t="s">
        <v>80</v>
      </c>
      <c r="AD219" s="195">
        <v>0</v>
      </c>
      <c r="AE219" s="195">
        <v>0</v>
      </c>
      <c r="AF219" s="195">
        <v>-26.775649999999999</v>
      </c>
      <c r="AG219" s="195">
        <v>29.352119999999999</v>
      </c>
    </row>
    <row r="220" spans="1:33" hidden="1" x14ac:dyDescent="0.25">
      <c r="A220" s="198" t="s">
        <v>681</v>
      </c>
      <c r="B220" s="198" t="s">
        <v>111</v>
      </c>
      <c r="C220" s="198" t="s">
        <v>76</v>
      </c>
      <c r="D220" s="198" t="s">
        <v>112</v>
      </c>
      <c r="E220" s="198" t="s">
        <v>78</v>
      </c>
      <c r="F220" s="198" t="s">
        <v>79</v>
      </c>
      <c r="G220" s="198">
        <v>1854</v>
      </c>
      <c r="H220" s="198">
        <v>930</v>
      </c>
      <c r="I220" s="198">
        <v>2</v>
      </c>
      <c r="J220" s="198" t="s">
        <v>80</v>
      </c>
      <c r="K220" s="198">
        <v>2047</v>
      </c>
      <c r="L220" s="198">
        <v>11.111000000000001</v>
      </c>
      <c r="M220" s="198">
        <v>8.5</v>
      </c>
      <c r="N220" s="198" t="s">
        <v>80</v>
      </c>
      <c r="O220" s="198" t="s">
        <v>80</v>
      </c>
      <c r="P220" s="198"/>
      <c r="Q220" s="198"/>
      <c r="R220" s="198"/>
      <c r="S220" s="198"/>
      <c r="T220" s="198"/>
      <c r="U220" s="198">
        <v>45</v>
      </c>
      <c r="V220" s="198">
        <v>1187</v>
      </c>
      <c r="W220" s="198"/>
      <c r="X220" s="198">
        <v>0</v>
      </c>
      <c r="Y220" s="198">
        <v>0</v>
      </c>
      <c r="Z220" s="198" t="s">
        <v>80</v>
      </c>
      <c r="AA220" s="198" t="s">
        <v>80</v>
      </c>
      <c r="AB220" s="198" t="s">
        <v>80</v>
      </c>
      <c r="AC220" s="198" t="s">
        <v>80</v>
      </c>
      <c r="AD220" s="198"/>
      <c r="AE220" s="198"/>
      <c r="AF220" s="198">
        <v>-33.673593539999999</v>
      </c>
      <c r="AG220" s="198">
        <v>18.428246999999999</v>
      </c>
    </row>
    <row r="221" spans="1:33" hidden="1" x14ac:dyDescent="0.25">
      <c r="A221" s="198" t="s">
        <v>681</v>
      </c>
      <c r="B221" s="198" t="s">
        <v>113</v>
      </c>
      <c r="C221" s="198" t="s">
        <v>76</v>
      </c>
      <c r="D221" s="198" t="s">
        <v>114</v>
      </c>
      <c r="E221" s="198" t="s">
        <v>115</v>
      </c>
      <c r="F221" s="198" t="s">
        <v>79</v>
      </c>
      <c r="G221" s="198">
        <v>1000</v>
      </c>
      <c r="H221" s="198">
        <v>250</v>
      </c>
      <c r="I221" s="198">
        <v>4</v>
      </c>
      <c r="J221" s="198" t="s">
        <v>80</v>
      </c>
      <c r="K221" s="198" t="s">
        <v>96</v>
      </c>
      <c r="L221" s="198" t="s">
        <v>80</v>
      </c>
      <c r="M221" s="198" t="s">
        <v>80</v>
      </c>
      <c r="N221" s="198" t="s">
        <v>80</v>
      </c>
      <c r="O221" s="198" t="s">
        <v>80</v>
      </c>
      <c r="P221" s="198"/>
      <c r="Q221" s="198"/>
      <c r="R221" s="198"/>
      <c r="S221" s="198"/>
      <c r="T221" s="198"/>
      <c r="U221" s="198">
        <v>1E-4</v>
      </c>
      <c r="V221" s="198">
        <v>222</v>
      </c>
      <c r="W221" s="198"/>
      <c r="X221" s="198">
        <v>0</v>
      </c>
      <c r="Y221" s="198">
        <v>0</v>
      </c>
      <c r="Z221" s="198">
        <v>0.73699999999999999</v>
      </c>
      <c r="AA221" s="198">
        <v>4</v>
      </c>
      <c r="AB221" s="198">
        <v>250</v>
      </c>
      <c r="AC221" s="198">
        <v>21.7</v>
      </c>
      <c r="AD221" s="198"/>
      <c r="AE221" s="198"/>
      <c r="AF221" s="198">
        <v>-28.562830000000002</v>
      </c>
      <c r="AG221" s="198">
        <v>29.082750000000001</v>
      </c>
    </row>
    <row r="222" spans="1:33" hidden="1" x14ac:dyDescent="0.25">
      <c r="A222" s="198" t="s">
        <v>681</v>
      </c>
      <c r="B222" s="198" t="s">
        <v>116</v>
      </c>
      <c r="C222" s="198" t="s">
        <v>76</v>
      </c>
      <c r="D222" s="198" t="s">
        <v>114</v>
      </c>
      <c r="E222" s="198" t="s">
        <v>115</v>
      </c>
      <c r="F222" s="198" t="s">
        <v>79</v>
      </c>
      <c r="G222" s="198">
        <v>1332</v>
      </c>
      <c r="H222" s="198">
        <v>333</v>
      </c>
      <c r="I222" s="198">
        <v>4</v>
      </c>
      <c r="J222" s="198" t="s">
        <v>80</v>
      </c>
      <c r="K222" s="198" t="s">
        <v>96</v>
      </c>
      <c r="L222" s="198" t="s">
        <v>80</v>
      </c>
      <c r="M222" s="198" t="s">
        <v>80</v>
      </c>
      <c r="N222" s="198" t="s">
        <v>80</v>
      </c>
      <c r="O222" s="198" t="s">
        <v>80</v>
      </c>
      <c r="P222" s="198"/>
      <c r="Q222" s="198"/>
      <c r="R222" s="198"/>
      <c r="S222" s="198"/>
      <c r="T222" s="198"/>
      <c r="U222" s="198">
        <v>2.0000000000000001E-4</v>
      </c>
      <c r="V222" s="198">
        <v>2796</v>
      </c>
      <c r="W222" s="198"/>
      <c r="X222" s="198">
        <v>0</v>
      </c>
      <c r="Y222" s="198">
        <v>0</v>
      </c>
      <c r="Z222" s="198">
        <v>0.78</v>
      </c>
      <c r="AA222" s="198">
        <v>4</v>
      </c>
      <c r="AB222" s="198">
        <v>333</v>
      </c>
      <c r="AC222" s="198">
        <v>27.4</v>
      </c>
      <c r="AD222" s="198"/>
      <c r="AE222" s="198"/>
      <c r="AF222" s="198">
        <v>-28.164999999999999</v>
      </c>
      <c r="AG222" s="198">
        <v>29.351199999999999</v>
      </c>
    </row>
    <row r="223" spans="1:33" hidden="1" x14ac:dyDescent="0.25">
      <c r="A223" s="198" t="s">
        <v>681</v>
      </c>
      <c r="B223" s="198" t="s">
        <v>117</v>
      </c>
      <c r="C223" s="198" t="s">
        <v>76</v>
      </c>
      <c r="D223" s="198" t="s">
        <v>114</v>
      </c>
      <c r="E223" s="198" t="s">
        <v>115</v>
      </c>
      <c r="F223" s="198" t="s">
        <v>79</v>
      </c>
      <c r="G223" s="198">
        <v>400</v>
      </c>
      <c r="H223" s="198">
        <v>200</v>
      </c>
      <c r="I223" s="198">
        <v>2</v>
      </c>
      <c r="J223" s="198" t="s">
        <v>80</v>
      </c>
      <c r="K223" s="198" t="s">
        <v>96</v>
      </c>
      <c r="L223" s="198" t="s">
        <v>80</v>
      </c>
      <c r="M223" s="198" t="s">
        <v>80</v>
      </c>
      <c r="N223" s="198" t="s">
        <v>80</v>
      </c>
      <c r="O223" s="198" t="s">
        <v>80</v>
      </c>
      <c r="P223" s="198"/>
      <c r="Q223" s="198"/>
      <c r="R223" s="198"/>
      <c r="S223" s="198"/>
      <c r="T223" s="198"/>
      <c r="U223" s="198">
        <v>2.9999999999999997E-4</v>
      </c>
      <c r="V223" s="198">
        <v>222</v>
      </c>
      <c r="W223" s="198"/>
      <c r="X223" s="198">
        <v>0</v>
      </c>
      <c r="Y223" s="198">
        <v>0</v>
      </c>
      <c r="Z223" s="198">
        <v>0.77900000000000003</v>
      </c>
      <c r="AA223" s="198">
        <v>2</v>
      </c>
      <c r="AB223" s="198">
        <v>200</v>
      </c>
      <c r="AC223" s="198">
        <v>10</v>
      </c>
      <c r="AD223" s="198"/>
      <c r="AE223" s="198"/>
      <c r="AF223" s="198">
        <v>-34.197220000000002</v>
      </c>
      <c r="AG223" s="198">
        <v>18.973610000000001</v>
      </c>
    </row>
    <row r="224" spans="1:33" hidden="1" x14ac:dyDescent="0.25">
      <c r="A224" s="198" t="s">
        <v>681</v>
      </c>
      <c r="B224" s="198" t="s">
        <v>118</v>
      </c>
      <c r="C224" s="198" t="s">
        <v>76</v>
      </c>
      <c r="D224" s="198" t="s">
        <v>119</v>
      </c>
      <c r="E224" s="198" t="s">
        <v>78</v>
      </c>
      <c r="F224" s="198" t="s">
        <v>79</v>
      </c>
      <c r="G224" s="198">
        <v>360</v>
      </c>
      <c r="H224" s="198">
        <v>90</v>
      </c>
      <c r="I224" s="198">
        <v>4</v>
      </c>
      <c r="J224" s="198" t="s">
        <v>80</v>
      </c>
      <c r="K224" s="198" t="s">
        <v>96</v>
      </c>
      <c r="L224" s="198" t="s">
        <v>80</v>
      </c>
      <c r="M224" s="198" t="s">
        <v>80</v>
      </c>
      <c r="N224" s="198" t="s">
        <v>80</v>
      </c>
      <c r="O224" s="198" t="s">
        <v>80</v>
      </c>
      <c r="P224" s="198"/>
      <c r="Q224" s="198"/>
      <c r="R224" s="198"/>
      <c r="S224" s="198"/>
      <c r="T224" s="198"/>
      <c r="U224" s="198">
        <v>350</v>
      </c>
      <c r="V224" s="198">
        <v>0</v>
      </c>
      <c r="W224" s="198"/>
      <c r="X224" s="198">
        <v>0</v>
      </c>
      <c r="Y224" s="198">
        <v>0</v>
      </c>
      <c r="Z224" s="198" t="s">
        <v>80</v>
      </c>
      <c r="AA224" s="198" t="s">
        <v>80</v>
      </c>
      <c r="AB224" s="198" t="s">
        <v>80</v>
      </c>
      <c r="AC224" s="198" t="s">
        <v>80</v>
      </c>
      <c r="AD224" s="198"/>
      <c r="AE224" s="198"/>
      <c r="AF224" s="198">
        <v>-30.62396</v>
      </c>
      <c r="AG224" s="198">
        <v>25.50403</v>
      </c>
    </row>
    <row r="225" spans="1:41" hidden="1" x14ac:dyDescent="0.25">
      <c r="A225" s="198" t="s">
        <v>681</v>
      </c>
      <c r="B225" s="198" t="s">
        <v>120</v>
      </c>
      <c r="C225" s="198" t="s">
        <v>76</v>
      </c>
      <c r="D225" s="198" t="s">
        <v>119</v>
      </c>
      <c r="E225" s="198" t="s">
        <v>78</v>
      </c>
      <c r="F225" s="198" t="s">
        <v>79</v>
      </c>
      <c r="G225" s="198">
        <v>240</v>
      </c>
      <c r="H225" s="198">
        <v>120</v>
      </c>
      <c r="I225" s="198">
        <v>2</v>
      </c>
      <c r="J225" s="198" t="s">
        <v>80</v>
      </c>
      <c r="K225" s="198" t="s">
        <v>96</v>
      </c>
      <c r="L225" s="198" t="s">
        <v>80</v>
      </c>
      <c r="M225" s="198" t="s">
        <v>80</v>
      </c>
      <c r="N225" s="198" t="s">
        <v>80</v>
      </c>
      <c r="O225" s="198" t="s">
        <v>80</v>
      </c>
      <c r="P225" s="198"/>
      <c r="Q225" s="198"/>
      <c r="R225" s="198"/>
      <c r="S225" s="198"/>
      <c r="T225" s="198"/>
      <c r="U225" s="198">
        <v>350</v>
      </c>
      <c r="V225" s="198">
        <v>0</v>
      </c>
      <c r="W225" s="198"/>
      <c r="X225" s="198">
        <v>0</v>
      </c>
      <c r="Y225" s="198">
        <v>0</v>
      </c>
      <c r="Z225" s="198" t="s">
        <v>80</v>
      </c>
      <c r="AA225" s="198" t="s">
        <v>80</v>
      </c>
      <c r="AB225" s="198" t="s">
        <v>80</v>
      </c>
      <c r="AC225" s="198" t="s">
        <v>80</v>
      </c>
      <c r="AD225" s="198"/>
      <c r="AE225" s="198"/>
      <c r="AF225" s="198">
        <v>-29.993369999999999</v>
      </c>
      <c r="AG225" s="198">
        <v>24.733840000000001</v>
      </c>
    </row>
    <row r="226" spans="1:41" hidden="1" x14ac:dyDescent="0.25">
      <c r="A226" s="198" t="s">
        <v>681</v>
      </c>
      <c r="B226" s="198" t="s">
        <v>121</v>
      </c>
      <c r="C226" s="198" t="s">
        <v>76</v>
      </c>
      <c r="D226" s="198" t="s">
        <v>122</v>
      </c>
      <c r="E226" s="198" t="s">
        <v>78</v>
      </c>
      <c r="F226" s="198" t="s">
        <v>79</v>
      </c>
      <c r="G226" s="198">
        <v>171</v>
      </c>
      <c r="H226" s="198">
        <v>57</v>
      </c>
      <c r="I226" s="198">
        <v>3</v>
      </c>
      <c r="J226" s="198" t="s">
        <v>80</v>
      </c>
      <c r="K226" s="198">
        <v>2026</v>
      </c>
      <c r="L226" s="198">
        <v>11.519</v>
      </c>
      <c r="M226" s="198">
        <v>284.39999999999998</v>
      </c>
      <c r="N226" s="198">
        <v>3.4</v>
      </c>
      <c r="O226" s="198">
        <v>3.4</v>
      </c>
      <c r="P226" s="198"/>
      <c r="Q226" s="198"/>
      <c r="R226" s="198"/>
      <c r="S226" s="198"/>
      <c r="T226" s="198"/>
      <c r="U226" s="198">
        <v>3</v>
      </c>
      <c r="V226" s="198">
        <v>196</v>
      </c>
      <c r="W226" s="198"/>
      <c r="X226" s="198">
        <v>0</v>
      </c>
      <c r="Y226" s="198">
        <v>0</v>
      </c>
      <c r="Z226" s="198" t="s">
        <v>80</v>
      </c>
      <c r="AA226" s="198" t="s">
        <v>80</v>
      </c>
      <c r="AB226" s="198" t="s">
        <v>80</v>
      </c>
      <c r="AC226" s="198" t="s">
        <v>80</v>
      </c>
      <c r="AD226" s="198"/>
      <c r="AE226" s="198"/>
      <c r="AF226" s="198">
        <v>-33.884079999999997</v>
      </c>
      <c r="AG226" s="198">
        <v>18.533609999999999</v>
      </c>
    </row>
    <row r="227" spans="1:41" hidden="1" x14ac:dyDescent="0.25">
      <c r="A227" s="198" t="s">
        <v>681</v>
      </c>
      <c r="B227" s="198" t="s">
        <v>123</v>
      </c>
      <c r="C227" s="198" t="s">
        <v>76</v>
      </c>
      <c r="D227" s="198" t="s">
        <v>124</v>
      </c>
      <c r="E227" s="198" t="s">
        <v>78</v>
      </c>
      <c r="F227" s="198" t="s">
        <v>79</v>
      </c>
      <c r="G227" s="198">
        <v>1332</v>
      </c>
      <c r="H227" s="198">
        <v>148</v>
      </c>
      <c r="I227" s="198">
        <v>9</v>
      </c>
      <c r="J227" s="198" t="s">
        <v>80</v>
      </c>
      <c r="K227" s="198">
        <v>2039</v>
      </c>
      <c r="L227" s="198">
        <v>11.519</v>
      </c>
      <c r="M227" s="198">
        <v>263.39999999999998</v>
      </c>
      <c r="N227" s="198">
        <v>9</v>
      </c>
      <c r="O227" s="198">
        <v>9</v>
      </c>
      <c r="P227" s="198"/>
      <c r="Q227" s="198"/>
      <c r="R227" s="198"/>
      <c r="S227" s="198"/>
      <c r="T227" s="198"/>
      <c r="U227" s="198">
        <v>3</v>
      </c>
      <c r="V227" s="198">
        <v>196</v>
      </c>
      <c r="W227" s="198"/>
      <c r="X227" s="198">
        <v>0</v>
      </c>
      <c r="Y227" s="198">
        <v>0</v>
      </c>
      <c r="Z227" s="198" t="s">
        <v>80</v>
      </c>
      <c r="AA227" s="198" t="s">
        <v>80</v>
      </c>
      <c r="AB227" s="198" t="s">
        <v>80</v>
      </c>
      <c r="AC227" s="198" t="s">
        <v>80</v>
      </c>
      <c r="AD227" s="198"/>
      <c r="AE227" s="198"/>
      <c r="AF227" s="198">
        <v>-33.591999999999999</v>
      </c>
      <c r="AG227" s="198">
        <v>18.460699999999999</v>
      </c>
    </row>
    <row r="228" spans="1:41" hidden="1" x14ac:dyDescent="0.25">
      <c r="A228" s="198" t="s">
        <v>681</v>
      </c>
      <c r="B228" s="198" t="s">
        <v>125</v>
      </c>
      <c r="C228" s="198" t="s">
        <v>76</v>
      </c>
      <c r="D228" s="198" t="s">
        <v>124</v>
      </c>
      <c r="E228" s="198" t="s">
        <v>78</v>
      </c>
      <c r="F228" s="198" t="s">
        <v>79</v>
      </c>
      <c r="G228" s="198">
        <v>740</v>
      </c>
      <c r="H228" s="198">
        <v>148</v>
      </c>
      <c r="I228" s="198">
        <v>5</v>
      </c>
      <c r="J228" s="198" t="s">
        <v>80</v>
      </c>
      <c r="K228" s="198">
        <v>2038</v>
      </c>
      <c r="L228" s="198">
        <v>11.519</v>
      </c>
      <c r="M228" s="198">
        <v>263.39999999999998</v>
      </c>
      <c r="N228" s="198">
        <v>9</v>
      </c>
      <c r="O228" s="198">
        <v>9</v>
      </c>
      <c r="P228" s="198"/>
      <c r="Q228" s="198"/>
      <c r="R228" s="198"/>
      <c r="S228" s="198"/>
      <c r="T228" s="198"/>
      <c r="U228" s="198">
        <v>3</v>
      </c>
      <c r="V228" s="198">
        <v>196</v>
      </c>
      <c r="W228" s="198"/>
      <c r="X228" s="198">
        <v>0</v>
      </c>
      <c r="Y228" s="198">
        <v>0</v>
      </c>
      <c r="Z228" s="198" t="s">
        <v>80</v>
      </c>
      <c r="AA228" s="198" t="s">
        <v>80</v>
      </c>
      <c r="AB228" s="198" t="s">
        <v>80</v>
      </c>
      <c r="AC228" s="198" t="s">
        <v>80</v>
      </c>
      <c r="AD228" s="198"/>
      <c r="AE228" s="198"/>
      <c r="AF228" s="198">
        <v>-34.165260000000004</v>
      </c>
      <c r="AG228" s="198">
        <v>21.96077</v>
      </c>
    </row>
    <row r="229" spans="1:41" hidden="1" x14ac:dyDescent="0.25">
      <c r="A229" s="198" t="s">
        <v>681</v>
      </c>
      <c r="B229" s="198" t="s">
        <v>126</v>
      </c>
      <c r="C229" s="198" t="s">
        <v>76</v>
      </c>
      <c r="D229" s="198" t="s">
        <v>122</v>
      </c>
      <c r="E229" s="198" t="s">
        <v>78</v>
      </c>
      <c r="F229" s="198" t="s">
        <v>79</v>
      </c>
      <c r="G229" s="198">
        <v>171</v>
      </c>
      <c r="H229" s="198">
        <v>57</v>
      </c>
      <c r="I229" s="198">
        <v>3</v>
      </c>
      <c r="J229" s="198" t="s">
        <v>80</v>
      </c>
      <c r="K229" s="198">
        <v>2026</v>
      </c>
      <c r="L229" s="198">
        <v>11.519</v>
      </c>
      <c r="M229" s="198">
        <v>284.39999999999998</v>
      </c>
      <c r="N229" s="198">
        <v>3.4</v>
      </c>
      <c r="O229" s="198">
        <v>3.4</v>
      </c>
      <c r="P229" s="198"/>
      <c r="Q229" s="198"/>
      <c r="R229" s="198"/>
      <c r="S229" s="198"/>
      <c r="T229" s="198"/>
      <c r="U229" s="198">
        <v>3</v>
      </c>
      <c r="V229" s="198">
        <v>196</v>
      </c>
      <c r="W229" s="198"/>
      <c r="X229" s="198">
        <v>0</v>
      </c>
      <c r="Y229" s="198">
        <v>0</v>
      </c>
      <c r="Z229" s="198" t="s">
        <v>80</v>
      </c>
      <c r="AA229" s="198" t="s">
        <v>80</v>
      </c>
      <c r="AB229" s="198" t="s">
        <v>80</v>
      </c>
      <c r="AC229" s="198" t="s">
        <v>80</v>
      </c>
      <c r="AD229" s="198"/>
      <c r="AE229" s="198"/>
      <c r="AF229" s="198">
        <v>-33.027389999999997</v>
      </c>
      <c r="AG229" s="198">
        <v>27.88382</v>
      </c>
    </row>
    <row r="230" spans="1:41" x14ac:dyDescent="0.25">
      <c r="A230" s="198" t="s">
        <v>681</v>
      </c>
      <c r="B230" s="198" t="s">
        <v>127</v>
      </c>
      <c r="C230" s="198" t="s">
        <v>128</v>
      </c>
      <c r="D230" s="198" t="s">
        <v>77</v>
      </c>
      <c r="E230" s="198" t="s">
        <v>78</v>
      </c>
      <c r="F230" s="198" t="s">
        <v>79</v>
      </c>
      <c r="G230" s="198">
        <v>160</v>
      </c>
      <c r="H230" s="198" t="s">
        <v>80</v>
      </c>
      <c r="I230" s="198">
        <v>2</v>
      </c>
      <c r="J230" s="198" t="s">
        <v>80</v>
      </c>
      <c r="K230" s="198">
        <v>2027</v>
      </c>
      <c r="L230" s="198">
        <v>12.372</v>
      </c>
      <c r="M230" s="198">
        <v>15.6</v>
      </c>
      <c r="N230" s="198">
        <v>0.5</v>
      </c>
      <c r="O230" s="198">
        <v>0.5</v>
      </c>
      <c r="P230" s="198"/>
      <c r="Q230" s="198"/>
      <c r="R230" s="198">
        <v>0.65</v>
      </c>
      <c r="S230" s="198"/>
      <c r="T230" s="198"/>
      <c r="U230" s="198">
        <v>80</v>
      </c>
      <c r="V230" s="198">
        <v>965.36</v>
      </c>
      <c r="W230" s="198">
        <v>180848</v>
      </c>
      <c r="X230" s="198">
        <v>361696</v>
      </c>
      <c r="Y230" s="198">
        <v>0</v>
      </c>
      <c r="Z230" s="198" t="s">
        <v>80</v>
      </c>
      <c r="AA230" s="198"/>
      <c r="AB230" s="198"/>
      <c r="AC230" s="198"/>
      <c r="AD230" s="198"/>
      <c r="AE230" s="198"/>
      <c r="AF230" s="198">
        <v>-26.658000000000001</v>
      </c>
      <c r="AG230" s="198">
        <v>28.113800000000001</v>
      </c>
    </row>
    <row r="231" spans="1:41" x14ac:dyDescent="0.25">
      <c r="A231" s="198" t="s">
        <v>681</v>
      </c>
      <c r="B231" s="198" t="s">
        <v>129</v>
      </c>
      <c r="C231" s="198" t="s">
        <v>130</v>
      </c>
      <c r="D231" s="198" t="s">
        <v>137</v>
      </c>
      <c r="E231" s="198" t="s">
        <v>78</v>
      </c>
      <c r="F231" s="198" t="s">
        <v>79</v>
      </c>
      <c r="G231" s="198">
        <v>600</v>
      </c>
      <c r="H231" s="198" t="s">
        <v>80</v>
      </c>
      <c r="I231" s="198">
        <v>20</v>
      </c>
      <c r="J231" s="198" t="s">
        <v>80</v>
      </c>
      <c r="K231" s="198" t="s">
        <v>96</v>
      </c>
      <c r="L231" s="198">
        <v>12.372</v>
      </c>
      <c r="M231" s="198">
        <v>15.6</v>
      </c>
      <c r="N231" s="198">
        <v>0.5</v>
      </c>
      <c r="O231" s="198">
        <v>0.5</v>
      </c>
      <c r="P231" s="198"/>
      <c r="Q231" s="198"/>
      <c r="R231" s="198">
        <v>0.65</v>
      </c>
      <c r="S231" s="198"/>
      <c r="T231" s="198"/>
      <c r="U231" s="198">
        <v>71</v>
      </c>
      <c r="V231" s="198">
        <v>965.36</v>
      </c>
      <c r="W231" s="198">
        <v>180848</v>
      </c>
      <c r="X231" s="198">
        <v>3616960</v>
      </c>
      <c r="Y231" s="198">
        <v>0</v>
      </c>
      <c r="Z231" s="198" t="s">
        <v>80</v>
      </c>
      <c r="AA231" s="198"/>
      <c r="AB231" s="198"/>
      <c r="AC231" s="198"/>
      <c r="AD231" s="198"/>
      <c r="AE231" s="198"/>
      <c r="AF231" s="198">
        <v>-26.503599999999999</v>
      </c>
      <c r="AG231" s="198">
        <v>29.180299999999999</v>
      </c>
    </row>
    <row r="232" spans="1:41" hidden="1" x14ac:dyDescent="0.25">
      <c r="A232" s="198" t="s">
        <v>681</v>
      </c>
      <c r="B232" s="198" t="s">
        <v>131</v>
      </c>
      <c r="C232" s="198" t="s">
        <v>128</v>
      </c>
      <c r="D232" s="198" t="s">
        <v>124</v>
      </c>
      <c r="E232" s="198" t="s">
        <v>78</v>
      </c>
      <c r="F232" s="198" t="s">
        <v>79</v>
      </c>
      <c r="G232" s="198">
        <v>670</v>
      </c>
      <c r="H232" s="198">
        <v>167.5</v>
      </c>
      <c r="I232" s="198">
        <v>4</v>
      </c>
      <c r="J232" s="198" t="s">
        <v>80</v>
      </c>
      <c r="K232" s="198">
        <v>2046</v>
      </c>
      <c r="L232" s="198">
        <v>11.519</v>
      </c>
      <c r="M232" s="198">
        <v>263.39999999999998</v>
      </c>
      <c r="N232" s="198">
        <v>11</v>
      </c>
      <c r="O232" s="198">
        <v>11</v>
      </c>
      <c r="P232" s="198"/>
      <c r="Q232" s="198"/>
      <c r="R232" s="198">
        <v>0</v>
      </c>
      <c r="S232" s="198"/>
      <c r="T232" s="198"/>
      <c r="U232" s="198">
        <v>3</v>
      </c>
      <c r="V232" s="198">
        <v>169</v>
      </c>
      <c r="W232" s="198"/>
      <c r="X232" s="198">
        <v>0</v>
      </c>
      <c r="Y232" s="198">
        <v>0</v>
      </c>
      <c r="Z232" s="198" t="s">
        <v>80</v>
      </c>
      <c r="AA232" s="198"/>
      <c r="AB232" s="198"/>
      <c r="AC232" s="198"/>
      <c r="AD232" s="198"/>
      <c r="AE232" s="198"/>
      <c r="AF232" s="198">
        <v>-29.251000000000001</v>
      </c>
      <c r="AG232" s="198">
        <v>31.094100000000001</v>
      </c>
    </row>
    <row r="233" spans="1:41" hidden="1" x14ac:dyDescent="0.25">
      <c r="A233" s="198" t="s">
        <v>681</v>
      </c>
      <c r="B233" s="198" t="s">
        <v>132</v>
      </c>
      <c r="C233" s="198" t="s">
        <v>128</v>
      </c>
      <c r="D233" s="198" t="s">
        <v>124</v>
      </c>
      <c r="E233" s="198" t="s">
        <v>78</v>
      </c>
      <c r="F233" s="198" t="s">
        <v>79</v>
      </c>
      <c r="G233" s="198">
        <v>335</v>
      </c>
      <c r="H233" s="198">
        <v>167.5</v>
      </c>
      <c r="I233" s="198">
        <v>2</v>
      </c>
      <c r="J233" s="198" t="s">
        <v>80</v>
      </c>
      <c r="K233" s="198">
        <v>2046</v>
      </c>
      <c r="L233" s="198">
        <v>11.519</v>
      </c>
      <c r="M233" s="198">
        <v>263.39999999999998</v>
      </c>
      <c r="N233" s="198">
        <v>11</v>
      </c>
      <c r="O233" s="198">
        <v>11</v>
      </c>
      <c r="P233" s="198"/>
      <c r="Q233" s="198"/>
      <c r="R233" s="198">
        <v>0</v>
      </c>
      <c r="S233" s="198"/>
      <c r="T233" s="198"/>
      <c r="U233" s="198">
        <v>3</v>
      </c>
      <c r="V233" s="198">
        <v>169</v>
      </c>
      <c r="W233" s="198"/>
      <c r="X233" s="198">
        <v>0</v>
      </c>
      <c r="Y233" s="198">
        <v>0</v>
      </c>
      <c r="Z233" s="198" t="s">
        <v>80</v>
      </c>
      <c r="AA233" s="198"/>
      <c r="AB233" s="198"/>
      <c r="AC233" s="198"/>
      <c r="AD233" s="198"/>
      <c r="AE233" s="198"/>
      <c r="AF233" s="198">
        <v>-33.443300000000001</v>
      </c>
      <c r="AG233" s="198">
        <v>25.402200000000001</v>
      </c>
    </row>
    <row r="234" spans="1:41" hidden="1" x14ac:dyDescent="0.25">
      <c r="A234" s="198" t="s">
        <v>681</v>
      </c>
      <c r="B234" s="198" t="s">
        <v>133</v>
      </c>
      <c r="C234" s="198" t="s">
        <v>130</v>
      </c>
      <c r="D234" s="198" t="s">
        <v>138</v>
      </c>
      <c r="E234" s="198" t="s">
        <v>78</v>
      </c>
      <c r="F234" s="198" t="s">
        <v>79</v>
      </c>
      <c r="G234" s="198">
        <v>175</v>
      </c>
      <c r="H234" s="198">
        <v>9.6999999999999993</v>
      </c>
      <c r="I234" s="198">
        <v>18</v>
      </c>
      <c r="J234" s="198" t="s">
        <v>80</v>
      </c>
      <c r="K234" s="198" t="s">
        <v>96</v>
      </c>
      <c r="L234" s="198">
        <v>7.6</v>
      </c>
      <c r="M234" s="198">
        <v>75</v>
      </c>
      <c r="N234" s="198">
        <v>8</v>
      </c>
      <c r="O234" s="198">
        <v>8</v>
      </c>
      <c r="P234" s="198"/>
      <c r="Q234" s="198"/>
      <c r="R234" s="198">
        <v>0</v>
      </c>
      <c r="S234" s="198"/>
      <c r="T234" s="198"/>
      <c r="U234" s="198">
        <v>71</v>
      </c>
      <c r="V234" s="198">
        <v>0</v>
      </c>
      <c r="W234" s="198"/>
      <c r="X234" s="198">
        <v>0</v>
      </c>
      <c r="Y234" s="198">
        <v>0</v>
      </c>
      <c r="Z234" s="198" t="s">
        <v>80</v>
      </c>
      <c r="AA234" s="198"/>
      <c r="AB234" s="198"/>
      <c r="AC234" s="198"/>
      <c r="AD234" s="198"/>
      <c r="AE234" s="198"/>
      <c r="AF234" s="198">
        <v>-26.810199999999998</v>
      </c>
      <c r="AG234" s="198">
        <v>27.8277</v>
      </c>
    </row>
    <row r="235" spans="1:41" hidden="1" x14ac:dyDescent="0.25">
      <c r="A235" s="198" t="s">
        <v>681</v>
      </c>
      <c r="B235" s="198" t="s">
        <v>134</v>
      </c>
      <c r="C235" s="198" t="s">
        <v>130</v>
      </c>
      <c r="D235" s="198" t="s">
        <v>138</v>
      </c>
      <c r="E235" s="198" t="s">
        <v>78</v>
      </c>
      <c r="F235" s="198" t="s">
        <v>79</v>
      </c>
      <c r="G235" s="198">
        <v>250</v>
      </c>
      <c r="H235" s="198">
        <v>50</v>
      </c>
      <c r="I235" s="198">
        <v>5</v>
      </c>
      <c r="J235" s="198" t="s">
        <v>80</v>
      </c>
      <c r="K235" s="198" t="s">
        <v>96</v>
      </c>
      <c r="L235" s="198">
        <v>11.519</v>
      </c>
      <c r="M235" s="198">
        <v>75</v>
      </c>
      <c r="N235" s="198">
        <v>2</v>
      </c>
      <c r="O235" s="198">
        <v>2</v>
      </c>
      <c r="P235" s="198"/>
      <c r="Q235" s="198"/>
      <c r="R235" s="198">
        <v>0</v>
      </c>
      <c r="S235" s="198"/>
      <c r="T235" s="198"/>
      <c r="U235" s="198">
        <v>3</v>
      </c>
      <c r="V235" s="198">
        <v>0</v>
      </c>
      <c r="W235" s="198"/>
      <c r="X235" s="198">
        <v>0</v>
      </c>
      <c r="Y235" s="198">
        <v>0</v>
      </c>
      <c r="Z235" s="198" t="s">
        <v>80</v>
      </c>
      <c r="AA235" s="198"/>
      <c r="AB235" s="198"/>
      <c r="AC235" s="198"/>
      <c r="AD235" s="198"/>
      <c r="AE235" s="198"/>
      <c r="AF235" s="198">
        <v>-26.810199999999998</v>
      </c>
      <c r="AG235" s="198">
        <v>27.8277</v>
      </c>
    </row>
    <row r="236" spans="1:41" hidden="1" x14ac:dyDescent="0.25">
      <c r="A236" s="198" t="s">
        <v>681</v>
      </c>
      <c r="B236" s="198" t="s">
        <v>135</v>
      </c>
      <c r="C236" s="198" t="s">
        <v>136</v>
      </c>
      <c r="D236" s="198" t="s">
        <v>114</v>
      </c>
      <c r="E236" s="198" t="s">
        <v>115</v>
      </c>
      <c r="F236" s="198" t="s">
        <v>79</v>
      </c>
      <c r="G236" s="198">
        <v>180</v>
      </c>
      <c r="H236" s="198">
        <v>45</v>
      </c>
      <c r="I236" s="198">
        <v>4</v>
      </c>
      <c r="J236" s="198" t="s">
        <v>80</v>
      </c>
      <c r="K236" s="198" t="s">
        <v>96</v>
      </c>
      <c r="L236" s="198" t="s">
        <v>80</v>
      </c>
      <c r="M236" s="198" t="s">
        <v>80</v>
      </c>
      <c r="N236" s="198" t="s">
        <v>80</v>
      </c>
      <c r="O236" s="198" t="s">
        <v>80</v>
      </c>
      <c r="P236" s="198"/>
      <c r="Q236" s="198"/>
      <c r="R236" s="198">
        <v>0</v>
      </c>
      <c r="S236" s="198"/>
      <c r="T236" s="198"/>
      <c r="U236" s="198">
        <v>4.0000000000000002E-4</v>
      </c>
      <c r="V236" s="198">
        <v>222</v>
      </c>
      <c r="W236" s="198"/>
      <c r="X236" s="198">
        <v>0</v>
      </c>
      <c r="Y236" s="198">
        <v>0</v>
      </c>
      <c r="Z236" s="198">
        <v>0.72</v>
      </c>
      <c r="AA236" s="198" t="s">
        <v>79</v>
      </c>
      <c r="AB236" s="198" t="s">
        <v>115</v>
      </c>
      <c r="AC236" s="198">
        <v>2.7</v>
      </c>
      <c r="AD236" s="198"/>
      <c r="AE236" s="198"/>
      <c r="AF236" s="198">
        <v>-34.152999999999999</v>
      </c>
      <c r="AG236" s="198">
        <v>18.899999999999999</v>
      </c>
    </row>
    <row r="237" spans="1:41" x14ac:dyDescent="0.25">
      <c r="A237" s="14" t="s">
        <v>682</v>
      </c>
      <c r="B237" s="15" t="s">
        <v>75</v>
      </c>
      <c r="C237" s="16" t="s">
        <v>76</v>
      </c>
      <c r="D237" s="17" t="s">
        <v>77</v>
      </c>
      <c r="E237" s="17" t="s">
        <v>78</v>
      </c>
      <c r="F237" s="22" t="str">
        <f t="shared" ref="F237:F283" si="107">F236</f>
        <v>fixed</v>
      </c>
      <c r="G237" s="17">
        <f t="shared" ref="G237:G266" si="108">H237*I237</f>
        <v>1116</v>
      </c>
      <c r="H237" s="17">
        <v>372</v>
      </c>
      <c r="I237" s="17">
        <v>3</v>
      </c>
      <c r="J237" s="17" t="s">
        <v>80</v>
      </c>
      <c r="K237" s="17">
        <v>2023</v>
      </c>
      <c r="L237" s="17">
        <v>12.744</v>
      </c>
      <c r="M237" s="17">
        <v>25.9</v>
      </c>
      <c r="N237" s="17">
        <v>2.1</v>
      </c>
      <c r="O237" s="17">
        <v>2.1</v>
      </c>
      <c r="P237" s="17">
        <v>1</v>
      </c>
      <c r="Q237" s="17">
        <v>1</v>
      </c>
      <c r="R237" s="17">
        <v>0.65</v>
      </c>
      <c r="S237" s="17">
        <v>48</v>
      </c>
      <c r="T237" s="17">
        <v>48</v>
      </c>
      <c r="U237" s="17">
        <v>71</v>
      </c>
      <c r="V237">
        <v>944.89800000000002</v>
      </c>
      <c r="W237" s="17">
        <v>39165.833330000001</v>
      </c>
      <c r="X237" s="18">
        <f t="shared" ref="X237:X283" si="109">I237*W237</f>
        <v>117497.49999000001</v>
      </c>
      <c r="Y237" s="22">
        <f t="shared" ref="Y237:AG252" si="110">Y236</f>
        <v>0</v>
      </c>
      <c r="Z237" s="17" t="s">
        <v>80</v>
      </c>
      <c r="AA237" s="17" t="s">
        <v>80</v>
      </c>
      <c r="AB237" s="17" t="s">
        <v>80</v>
      </c>
      <c r="AC237" s="17" t="s">
        <v>80</v>
      </c>
      <c r="AD237" s="17"/>
      <c r="AE237" s="17"/>
      <c r="AF237" s="17">
        <v>-25.94444</v>
      </c>
      <c r="AG237" s="19">
        <v>29.79166</v>
      </c>
      <c r="AH237" s="11"/>
      <c r="AI237" s="20"/>
      <c r="AJ237" s="20"/>
      <c r="AK237" s="11"/>
      <c r="AL237" s="11"/>
      <c r="AM237" s="11"/>
      <c r="AN237" s="12"/>
      <c r="AO237" s="12"/>
    </row>
    <row r="238" spans="1:41" x14ac:dyDescent="0.25">
      <c r="A238" s="21" t="s">
        <v>682</v>
      </c>
      <c r="B238" s="16" t="s">
        <v>81</v>
      </c>
      <c r="C238" s="16" t="s">
        <v>76</v>
      </c>
      <c r="D238" s="22" t="s">
        <v>77</v>
      </c>
      <c r="E238" s="22" t="s">
        <v>78</v>
      </c>
      <c r="F238" s="22" t="str">
        <f t="shared" si="107"/>
        <v>fixed</v>
      </c>
      <c r="G238" s="22">
        <f t="shared" si="108"/>
        <v>1116</v>
      </c>
      <c r="H238" s="22">
        <v>372</v>
      </c>
      <c r="I238" s="22">
        <f>I237</f>
        <v>3</v>
      </c>
      <c r="J238" s="22" t="s">
        <v>80</v>
      </c>
      <c r="K238" s="22">
        <v>2030</v>
      </c>
      <c r="L238" s="22">
        <v>12.744</v>
      </c>
      <c r="M238" s="22">
        <f t="shared" ref="M238:T253" si="111">M237</f>
        <v>25.9</v>
      </c>
      <c r="N238" s="22">
        <f t="shared" si="111"/>
        <v>2.1</v>
      </c>
      <c r="O238" s="22">
        <f t="shared" si="111"/>
        <v>2.1</v>
      </c>
      <c r="P238" s="22">
        <f t="shared" si="111"/>
        <v>1</v>
      </c>
      <c r="Q238" s="22">
        <f t="shared" si="111"/>
        <v>1</v>
      </c>
      <c r="R238" s="22">
        <f t="shared" si="111"/>
        <v>0.65</v>
      </c>
      <c r="S238" s="22">
        <f t="shared" si="111"/>
        <v>48</v>
      </c>
      <c r="T238" s="22">
        <f t="shared" si="111"/>
        <v>48</v>
      </c>
      <c r="U238" s="22">
        <v>71</v>
      </c>
      <c r="V238">
        <v>944.89800000000002</v>
      </c>
      <c r="W238" s="22">
        <v>39165.833330000001</v>
      </c>
      <c r="X238" s="23">
        <f t="shared" si="109"/>
        <v>117497.49999000001</v>
      </c>
      <c r="Y238" s="22">
        <f t="shared" si="110"/>
        <v>0</v>
      </c>
      <c r="Z238" s="22" t="str">
        <f t="shared" si="110"/>
        <v>-</v>
      </c>
      <c r="AA238" s="22" t="str">
        <f t="shared" si="110"/>
        <v>-</v>
      </c>
      <c r="AB238" s="22" t="str">
        <f t="shared" si="110"/>
        <v>-</v>
      </c>
      <c r="AC238" s="22" t="str">
        <f t="shared" si="110"/>
        <v>-</v>
      </c>
      <c r="AD238" s="22">
        <f t="shared" si="110"/>
        <v>0</v>
      </c>
      <c r="AE238" s="22">
        <f t="shared" si="110"/>
        <v>0</v>
      </c>
      <c r="AF238" s="22">
        <f t="shared" si="110"/>
        <v>-25.94444</v>
      </c>
      <c r="AG238" s="24">
        <f t="shared" si="110"/>
        <v>29.79166</v>
      </c>
      <c r="AH238" s="11"/>
      <c r="AI238" s="20"/>
      <c r="AJ238" s="20"/>
      <c r="AK238" s="11"/>
      <c r="AL238" s="11"/>
      <c r="AM238" s="11"/>
      <c r="AN238" s="12"/>
      <c r="AO238" s="12"/>
    </row>
    <row r="239" spans="1:41" x14ac:dyDescent="0.25">
      <c r="A239" s="21" t="s">
        <v>682</v>
      </c>
      <c r="B239" s="16" t="s">
        <v>82</v>
      </c>
      <c r="C239" s="16" t="s">
        <v>76</v>
      </c>
      <c r="D239" s="25" t="s">
        <v>77</v>
      </c>
      <c r="E239" s="25" t="s">
        <v>78</v>
      </c>
      <c r="F239" s="22" t="str">
        <f t="shared" si="107"/>
        <v>fixed</v>
      </c>
      <c r="G239" s="25">
        <f t="shared" si="108"/>
        <v>740</v>
      </c>
      <c r="H239" s="25">
        <v>370</v>
      </c>
      <c r="I239" s="25">
        <v>2</v>
      </c>
      <c r="J239" s="25" t="s">
        <v>80</v>
      </c>
      <c r="K239" s="25">
        <v>2021</v>
      </c>
      <c r="L239" s="25">
        <v>13.584</v>
      </c>
      <c r="M239" s="25">
        <v>32.299999999999997</v>
      </c>
      <c r="N239" s="25">
        <v>1.1000000000000001</v>
      </c>
      <c r="O239" s="25">
        <v>1.1000000000000001</v>
      </c>
      <c r="P239" s="22">
        <f t="shared" si="111"/>
        <v>1</v>
      </c>
      <c r="Q239" s="22">
        <f t="shared" si="111"/>
        <v>1</v>
      </c>
      <c r="R239" s="22">
        <f t="shared" si="111"/>
        <v>0.65</v>
      </c>
      <c r="S239" s="22">
        <f t="shared" si="111"/>
        <v>48</v>
      </c>
      <c r="T239" s="22">
        <f t="shared" si="111"/>
        <v>48</v>
      </c>
      <c r="U239" s="25">
        <v>71</v>
      </c>
      <c r="V239">
        <v>1267.4190000000001</v>
      </c>
      <c r="W239" s="25">
        <v>15084.125</v>
      </c>
      <c r="X239" s="23">
        <f t="shared" si="109"/>
        <v>30168.25</v>
      </c>
      <c r="Y239" s="22">
        <f t="shared" si="110"/>
        <v>0</v>
      </c>
      <c r="Z239" s="25" t="s">
        <v>80</v>
      </c>
      <c r="AA239" s="25" t="s">
        <v>80</v>
      </c>
      <c r="AB239" s="25" t="s">
        <v>80</v>
      </c>
      <c r="AC239" s="25" t="s">
        <v>80</v>
      </c>
      <c r="AD239" s="25"/>
      <c r="AE239" s="25"/>
      <c r="AF239" s="25">
        <v>-26.620069999999998</v>
      </c>
      <c r="AG239" s="26">
        <v>30.09113</v>
      </c>
      <c r="AH239" s="11"/>
      <c r="AI239" s="20"/>
      <c r="AJ239" s="20"/>
      <c r="AK239" s="11"/>
      <c r="AL239" s="11"/>
      <c r="AM239" s="11"/>
      <c r="AN239" s="12"/>
      <c r="AO239" s="12"/>
    </row>
    <row r="240" spans="1:41" x14ac:dyDescent="0.25">
      <c r="A240" s="21" t="s">
        <v>682</v>
      </c>
      <c r="B240" s="16" t="s">
        <v>83</v>
      </c>
      <c r="C240" s="16" t="s">
        <v>76</v>
      </c>
      <c r="D240" s="25" t="s">
        <v>77</v>
      </c>
      <c r="E240" s="25" t="s">
        <v>78</v>
      </c>
      <c r="F240" s="22" t="str">
        <f t="shared" si="107"/>
        <v>fixed</v>
      </c>
      <c r="G240" s="25">
        <f t="shared" si="108"/>
        <v>370</v>
      </c>
      <c r="H240" s="25">
        <v>370</v>
      </c>
      <c r="I240" s="25">
        <v>1</v>
      </c>
      <c r="J240" s="25" t="s">
        <v>80</v>
      </c>
      <c r="K240" s="25">
        <v>2024</v>
      </c>
      <c r="L240" s="25">
        <v>14.28</v>
      </c>
      <c r="M240" s="25">
        <v>32.299999999999997</v>
      </c>
      <c r="N240" s="25">
        <v>1.1000000000000001</v>
      </c>
      <c r="O240" s="25">
        <v>1.1000000000000001</v>
      </c>
      <c r="P240" s="22">
        <f t="shared" si="111"/>
        <v>1</v>
      </c>
      <c r="Q240" s="22">
        <f t="shared" si="111"/>
        <v>1</v>
      </c>
      <c r="R240" s="22">
        <f t="shared" si="111"/>
        <v>0.65</v>
      </c>
      <c r="S240" s="22">
        <f t="shared" si="111"/>
        <v>48</v>
      </c>
      <c r="T240" s="22">
        <f t="shared" si="111"/>
        <v>48</v>
      </c>
      <c r="U240" s="25">
        <v>71</v>
      </c>
      <c r="V240">
        <v>1267.4190000000001</v>
      </c>
      <c r="W240" s="25">
        <v>15084.125</v>
      </c>
      <c r="X240" s="23">
        <f t="shared" si="109"/>
        <v>15084.125</v>
      </c>
      <c r="Y240" s="22">
        <f t="shared" si="110"/>
        <v>0</v>
      </c>
      <c r="Z240" s="25" t="s">
        <v>80</v>
      </c>
      <c r="AA240" s="25" t="s">
        <v>80</v>
      </c>
      <c r="AB240" s="25" t="s">
        <v>80</v>
      </c>
      <c r="AC240" s="25" t="s">
        <v>80</v>
      </c>
      <c r="AD240" s="25"/>
      <c r="AE240" s="25"/>
      <c r="AF240" s="25">
        <v>-26.620069999999998</v>
      </c>
      <c r="AG240" s="26">
        <v>30.09113</v>
      </c>
      <c r="AH240" s="11"/>
      <c r="AI240" s="20"/>
      <c r="AJ240" s="20"/>
      <c r="AK240" s="11"/>
      <c r="AL240" s="11"/>
      <c r="AM240" s="11"/>
      <c r="AN240" s="12"/>
      <c r="AO240" s="12"/>
    </row>
    <row r="241" spans="1:41" x14ac:dyDescent="0.25">
      <c r="A241" s="21" t="s">
        <v>682</v>
      </c>
      <c r="B241" s="16" t="s">
        <v>84</v>
      </c>
      <c r="C241" s="16" t="s">
        <v>76</v>
      </c>
      <c r="D241" s="22" t="s">
        <v>77</v>
      </c>
      <c r="E241" s="22" t="s">
        <v>78</v>
      </c>
      <c r="F241" s="22" t="str">
        <f t="shared" si="107"/>
        <v>fixed</v>
      </c>
      <c r="G241" s="22">
        <f t="shared" si="108"/>
        <v>1150</v>
      </c>
      <c r="H241" s="22">
        <v>575</v>
      </c>
      <c r="I241" s="22">
        <v>2</v>
      </c>
      <c r="J241" s="22" t="s">
        <v>80</v>
      </c>
      <c r="K241" s="22">
        <v>2031</v>
      </c>
      <c r="L241" s="22">
        <v>12.066000000000001</v>
      </c>
      <c r="M241" s="22">
        <v>18</v>
      </c>
      <c r="N241" s="22">
        <v>3.3</v>
      </c>
      <c r="O241" s="22">
        <v>3.3</v>
      </c>
      <c r="P241" s="22">
        <f t="shared" si="111"/>
        <v>1</v>
      </c>
      <c r="Q241" s="22">
        <f t="shared" si="111"/>
        <v>1</v>
      </c>
      <c r="R241" s="22">
        <f t="shared" si="111"/>
        <v>0.65</v>
      </c>
      <c r="S241" s="22">
        <f t="shared" si="111"/>
        <v>48</v>
      </c>
      <c r="T241" s="22">
        <f t="shared" si="111"/>
        <v>48</v>
      </c>
      <c r="U241" s="22">
        <v>71</v>
      </c>
      <c r="V241">
        <v>905.05600000000004</v>
      </c>
      <c r="W241" s="22">
        <v>73674</v>
      </c>
      <c r="X241" s="23">
        <f t="shared" si="109"/>
        <v>147348</v>
      </c>
      <c r="Y241" s="22">
        <f t="shared" si="110"/>
        <v>0</v>
      </c>
      <c r="Z241" s="22" t="s">
        <v>80</v>
      </c>
      <c r="AA241" s="22" t="s">
        <v>80</v>
      </c>
      <c r="AB241" s="22" t="s">
        <v>80</v>
      </c>
      <c r="AC241" s="22" t="s">
        <v>80</v>
      </c>
      <c r="AD241" s="22"/>
      <c r="AE241" s="22"/>
      <c r="AF241" s="22">
        <v>-25.959540000000001</v>
      </c>
      <c r="AG241" s="24">
        <v>29.34094</v>
      </c>
      <c r="AH241" s="11"/>
      <c r="AI241" s="20"/>
      <c r="AJ241" s="20"/>
      <c r="AK241" s="11"/>
      <c r="AL241" s="11"/>
      <c r="AM241" s="11"/>
      <c r="AN241" s="12"/>
      <c r="AO241" s="12"/>
    </row>
    <row r="242" spans="1:41" x14ac:dyDescent="0.25">
      <c r="A242" s="21" t="s">
        <v>682</v>
      </c>
      <c r="B242" s="16" t="s">
        <v>85</v>
      </c>
      <c r="C242" s="16" t="s">
        <v>76</v>
      </c>
      <c r="D242" s="22" t="s">
        <v>77</v>
      </c>
      <c r="E242" s="22" t="s">
        <v>78</v>
      </c>
      <c r="F242" s="22" t="str">
        <f t="shared" si="107"/>
        <v>fixed</v>
      </c>
      <c r="G242" s="22">
        <f t="shared" si="108"/>
        <v>1725</v>
      </c>
      <c r="H242" s="22">
        <v>575</v>
      </c>
      <c r="I242" s="22">
        <v>3</v>
      </c>
      <c r="J242" s="22" t="s">
        <v>80</v>
      </c>
      <c r="K242" s="22">
        <v>2034</v>
      </c>
      <c r="L242" s="22">
        <v>12.066000000000001</v>
      </c>
      <c r="M242" s="22">
        <f>M241</f>
        <v>18</v>
      </c>
      <c r="N242" s="22">
        <f>N241</f>
        <v>3.3</v>
      </c>
      <c r="O242" s="22">
        <f>O241</f>
        <v>3.3</v>
      </c>
      <c r="P242" s="22">
        <f t="shared" si="111"/>
        <v>1</v>
      </c>
      <c r="Q242" s="22">
        <f t="shared" si="111"/>
        <v>1</v>
      </c>
      <c r="R242" s="22">
        <f t="shared" si="111"/>
        <v>0.65</v>
      </c>
      <c r="S242" s="22">
        <f t="shared" si="111"/>
        <v>48</v>
      </c>
      <c r="T242" s="22">
        <f t="shared" si="111"/>
        <v>48</v>
      </c>
      <c r="U242" s="22">
        <v>71</v>
      </c>
      <c r="V242" s="22">
        <f>V241</f>
        <v>905.05600000000004</v>
      </c>
      <c r="W242" s="22">
        <v>73674</v>
      </c>
      <c r="X242" s="23">
        <f t="shared" si="109"/>
        <v>221022</v>
      </c>
      <c r="Y242" s="22">
        <f t="shared" si="110"/>
        <v>0</v>
      </c>
      <c r="Z242" s="22" t="str">
        <f t="shared" si="110"/>
        <v>-</v>
      </c>
      <c r="AA242" s="22" t="str">
        <f t="shared" si="110"/>
        <v>-</v>
      </c>
      <c r="AB242" s="22" t="str">
        <f t="shared" si="110"/>
        <v>-</v>
      </c>
      <c r="AC242" s="22" t="str">
        <f t="shared" si="110"/>
        <v>-</v>
      </c>
      <c r="AD242" s="22">
        <f t="shared" si="110"/>
        <v>0</v>
      </c>
      <c r="AE242" s="22">
        <f t="shared" si="110"/>
        <v>0</v>
      </c>
      <c r="AF242" s="22">
        <f t="shared" si="110"/>
        <v>-25.959540000000001</v>
      </c>
      <c r="AG242" s="24">
        <f t="shared" si="110"/>
        <v>29.34094</v>
      </c>
      <c r="AH242" s="11"/>
      <c r="AI242" s="20"/>
      <c r="AJ242" s="20"/>
      <c r="AK242" s="11"/>
      <c r="AL242" s="11"/>
      <c r="AM242" s="11"/>
      <c r="AN242" s="12"/>
      <c r="AO242" s="12"/>
    </row>
    <row r="243" spans="1:41" x14ac:dyDescent="0.25">
      <c r="A243" s="21" t="s">
        <v>682</v>
      </c>
      <c r="B243" s="16" t="s">
        <v>86</v>
      </c>
      <c r="C243" s="16" t="s">
        <v>76</v>
      </c>
      <c r="D243" s="25" t="s">
        <v>77</v>
      </c>
      <c r="E243" s="25" t="s">
        <v>78</v>
      </c>
      <c r="F243" s="22" t="str">
        <f t="shared" si="107"/>
        <v>fixed</v>
      </c>
      <c r="G243" s="25">
        <f t="shared" si="108"/>
        <v>286</v>
      </c>
      <c r="H243" s="25">
        <v>143</v>
      </c>
      <c r="I243" s="25">
        <v>2</v>
      </c>
      <c r="J243" s="25" t="s">
        <v>80</v>
      </c>
      <c r="K243" s="25">
        <v>2019</v>
      </c>
      <c r="L243" s="25">
        <v>13.79</v>
      </c>
      <c r="M243" s="25">
        <v>29.8</v>
      </c>
      <c r="N243" s="25">
        <v>0.9</v>
      </c>
      <c r="O243" s="25">
        <v>0.9</v>
      </c>
      <c r="P243" s="22">
        <f t="shared" si="111"/>
        <v>1</v>
      </c>
      <c r="Q243" s="22">
        <f t="shared" si="111"/>
        <v>1</v>
      </c>
      <c r="R243" s="22">
        <f t="shared" si="111"/>
        <v>0.65</v>
      </c>
      <c r="S243" s="22">
        <f t="shared" si="111"/>
        <v>48</v>
      </c>
      <c r="T243" s="22">
        <f t="shared" si="111"/>
        <v>48</v>
      </c>
      <c r="U243" s="25">
        <v>71</v>
      </c>
      <c r="V243">
        <v>944.86800000000005</v>
      </c>
      <c r="W243" s="25">
        <v>19053.666669999999</v>
      </c>
      <c r="X243" s="23">
        <f t="shared" si="109"/>
        <v>38107.333339999997</v>
      </c>
      <c r="Y243" s="22">
        <f t="shared" si="110"/>
        <v>0</v>
      </c>
      <c r="Z243" s="25" t="s">
        <v>80</v>
      </c>
      <c r="AA243" s="25" t="s">
        <v>80</v>
      </c>
      <c r="AB243" s="25" t="s">
        <v>80</v>
      </c>
      <c r="AC243" s="25" t="s">
        <v>80</v>
      </c>
      <c r="AD243" s="25"/>
      <c r="AE243" s="25"/>
      <c r="AF243" s="25">
        <v>-26.769549999999999</v>
      </c>
      <c r="AG243" s="26">
        <v>28.499510000000001</v>
      </c>
      <c r="AH243" s="11"/>
      <c r="AI243" s="20"/>
      <c r="AJ243" s="20"/>
      <c r="AK243" s="11"/>
      <c r="AL243" s="11"/>
      <c r="AM243" s="11"/>
      <c r="AN243" s="12"/>
      <c r="AO243" s="12"/>
    </row>
    <row r="244" spans="1:41" x14ac:dyDescent="0.25">
      <c r="A244" s="21" t="s">
        <v>682</v>
      </c>
      <c r="B244" s="16" t="s">
        <v>87</v>
      </c>
      <c r="C244" s="16" t="s">
        <v>76</v>
      </c>
      <c r="D244" s="25" t="s">
        <v>77</v>
      </c>
      <c r="E244" s="25" t="s">
        <v>78</v>
      </c>
      <c r="F244" s="22" t="str">
        <f t="shared" si="107"/>
        <v>fixed</v>
      </c>
      <c r="G244" s="25">
        <f t="shared" si="108"/>
        <v>286</v>
      </c>
      <c r="H244" s="25">
        <v>143</v>
      </c>
      <c r="I244" s="25">
        <v>2</v>
      </c>
      <c r="J244" s="25" t="s">
        <v>80</v>
      </c>
      <c r="K244" s="25">
        <v>2020</v>
      </c>
      <c r="L244" s="25">
        <v>13.79</v>
      </c>
      <c r="M244" s="25">
        <f>M243</f>
        <v>29.8</v>
      </c>
      <c r="N244" s="25">
        <f>N243</f>
        <v>0.9</v>
      </c>
      <c r="O244" s="25">
        <f>O243</f>
        <v>0.9</v>
      </c>
      <c r="P244" s="22">
        <f t="shared" si="111"/>
        <v>1</v>
      </c>
      <c r="Q244" s="22">
        <f t="shared" si="111"/>
        <v>1</v>
      </c>
      <c r="R244" s="22">
        <f t="shared" si="111"/>
        <v>0.65</v>
      </c>
      <c r="S244" s="22">
        <f t="shared" si="111"/>
        <v>48</v>
      </c>
      <c r="T244" s="22">
        <f t="shared" si="111"/>
        <v>48</v>
      </c>
      <c r="U244" s="25">
        <v>71</v>
      </c>
      <c r="V244">
        <v>944.86800000000005</v>
      </c>
      <c r="W244" s="25">
        <v>19053.666669999999</v>
      </c>
      <c r="X244" s="23">
        <f t="shared" si="109"/>
        <v>38107.333339999997</v>
      </c>
      <c r="Y244" s="22">
        <f t="shared" si="110"/>
        <v>0</v>
      </c>
      <c r="Z244" s="25" t="str">
        <f t="shared" si="110"/>
        <v>-</v>
      </c>
      <c r="AA244" s="25" t="str">
        <f t="shared" si="110"/>
        <v>-</v>
      </c>
      <c r="AB244" s="25" t="str">
        <f t="shared" si="110"/>
        <v>-</v>
      </c>
      <c r="AC244" s="25" t="str">
        <f t="shared" si="110"/>
        <v>-</v>
      </c>
      <c r="AD244" s="25">
        <f t="shared" si="110"/>
        <v>0</v>
      </c>
      <c r="AE244" s="25">
        <f t="shared" si="110"/>
        <v>0</v>
      </c>
      <c r="AF244" s="25">
        <f t="shared" si="110"/>
        <v>-26.769549999999999</v>
      </c>
      <c r="AG244" s="26">
        <f t="shared" si="110"/>
        <v>28.499510000000001</v>
      </c>
      <c r="AH244" s="11"/>
      <c r="AI244" s="20"/>
      <c r="AJ244" s="20"/>
      <c r="AK244" s="11"/>
      <c r="AL244" s="11"/>
      <c r="AM244" s="11"/>
      <c r="AN244" s="12"/>
      <c r="AO244" s="12"/>
    </row>
    <row r="245" spans="1:41" x14ac:dyDescent="0.25">
      <c r="A245" s="21" t="s">
        <v>682</v>
      </c>
      <c r="B245" s="16" t="s">
        <v>88</v>
      </c>
      <c r="C245" s="16" t="s">
        <v>76</v>
      </c>
      <c r="D245" s="27" t="s">
        <v>77</v>
      </c>
      <c r="E245" s="27" t="s">
        <v>78</v>
      </c>
      <c r="F245" s="22" t="str">
        <f t="shared" si="107"/>
        <v>fixed</v>
      </c>
      <c r="G245" s="27">
        <f t="shared" si="108"/>
        <v>440</v>
      </c>
      <c r="H245" s="27">
        <v>110</v>
      </c>
      <c r="I245" s="27">
        <v>4</v>
      </c>
      <c r="J245" s="27" t="s">
        <v>80</v>
      </c>
      <c r="K245" s="27">
        <v>2021</v>
      </c>
      <c r="L245" s="27">
        <v>13.266</v>
      </c>
      <c r="M245" s="27">
        <v>28.7</v>
      </c>
      <c r="N245" s="27">
        <v>1.1000000000000001</v>
      </c>
      <c r="O245" s="27">
        <v>1.1000000000000001</v>
      </c>
      <c r="P245" s="22">
        <f t="shared" si="111"/>
        <v>1</v>
      </c>
      <c r="Q245" s="22">
        <f t="shared" si="111"/>
        <v>1</v>
      </c>
      <c r="R245" s="22">
        <f t="shared" si="111"/>
        <v>0.65</v>
      </c>
      <c r="S245" s="22">
        <f t="shared" si="111"/>
        <v>48</v>
      </c>
      <c r="T245" s="22">
        <f t="shared" si="111"/>
        <v>48</v>
      </c>
      <c r="U245" s="27">
        <v>71</v>
      </c>
      <c r="V245">
        <v>944.87199999999996</v>
      </c>
      <c r="W245" s="27">
        <v>12067.3</v>
      </c>
      <c r="X245" s="23">
        <f t="shared" si="109"/>
        <v>48269.2</v>
      </c>
      <c r="Y245" s="22">
        <f t="shared" si="110"/>
        <v>0</v>
      </c>
      <c r="Z245" s="27" t="s">
        <v>80</v>
      </c>
      <c r="AA245" s="27" t="s">
        <v>80</v>
      </c>
      <c r="AB245" s="27" t="s">
        <v>80</v>
      </c>
      <c r="AC245" s="27" t="s">
        <v>80</v>
      </c>
      <c r="AD245" s="27"/>
      <c r="AE245" s="27"/>
      <c r="AF245" s="27">
        <v>-26.031379999999999</v>
      </c>
      <c r="AG245" s="28">
        <v>29.601379999999999</v>
      </c>
      <c r="AH245" s="11"/>
      <c r="AI245" s="20"/>
      <c r="AJ245" s="20"/>
      <c r="AK245" s="11"/>
      <c r="AL245" s="11"/>
      <c r="AM245" s="11"/>
      <c r="AN245" s="12"/>
      <c r="AO245" s="12"/>
    </row>
    <row r="246" spans="1:41" x14ac:dyDescent="0.25">
      <c r="A246" s="21" t="s">
        <v>682</v>
      </c>
      <c r="B246" s="16" t="s">
        <v>89</v>
      </c>
      <c r="C246" s="16" t="s">
        <v>76</v>
      </c>
      <c r="D246" s="27" t="s">
        <v>77</v>
      </c>
      <c r="E246" s="27" t="s">
        <v>78</v>
      </c>
      <c r="F246" s="22" t="str">
        <f t="shared" si="107"/>
        <v>fixed</v>
      </c>
      <c r="G246" s="27">
        <f t="shared" si="108"/>
        <v>440</v>
      </c>
      <c r="H246" s="27">
        <v>110</v>
      </c>
      <c r="I246" s="27">
        <v>4</v>
      </c>
      <c r="J246" s="27" t="s">
        <v>80</v>
      </c>
      <c r="K246" s="27">
        <v>2022</v>
      </c>
      <c r="L246" s="27">
        <v>13.266</v>
      </c>
      <c r="M246" s="27">
        <f>M245</f>
        <v>28.7</v>
      </c>
      <c r="N246" s="27">
        <f>N245</f>
        <v>1.1000000000000001</v>
      </c>
      <c r="O246" s="27">
        <f>O245</f>
        <v>1.1000000000000001</v>
      </c>
      <c r="P246" s="22">
        <f t="shared" si="111"/>
        <v>1</v>
      </c>
      <c r="Q246" s="22">
        <f t="shared" si="111"/>
        <v>1</v>
      </c>
      <c r="R246" s="22">
        <f t="shared" si="111"/>
        <v>0.65</v>
      </c>
      <c r="S246" s="22">
        <f t="shared" si="111"/>
        <v>48</v>
      </c>
      <c r="T246" s="22">
        <f t="shared" si="111"/>
        <v>48</v>
      </c>
      <c r="U246" s="27">
        <v>71</v>
      </c>
      <c r="V246">
        <v>944.87199999999996</v>
      </c>
      <c r="W246" s="27">
        <v>12067.3</v>
      </c>
      <c r="X246" s="23">
        <f t="shared" si="109"/>
        <v>48269.2</v>
      </c>
      <c r="Y246" s="22">
        <f t="shared" si="110"/>
        <v>0</v>
      </c>
      <c r="Z246" s="27" t="str">
        <f t="shared" si="110"/>
        <v>-</v>
      </c>
      <c r="AA246" s="27" t="str">
        <f t="shared" si="110"/>
        <v>-</v>
      </c>
      <c r="AB246" s="27" t="str">
        <f t="shared" si="110"/>
        <v>-</v>
      </c>
      <c r="AC246" s="27" t="str">
        <f t="shared" si="110"/>
        <v>-</v>
      </c>
      <c r="AD246" s="27">
        <f t="shared" si="110"/>
        <v>0</v>
      </c>
      <c r="AE246" s="27">
        <f t="shared" si="110"/>
        <v>0</v>
      </c>
      <c r="AF246" s="27">
        <f t="shared" si="110"/>
        <v>-26.031379999999999</v>
      </c>
      <c r="AG246" s="28">
        <f t="shared" si="110"/>
        <v>29.601379999999999</v>
      </c>
      <c r="AH246" s="11"/>
      <c r="AI246" s="20"/>
      <c r="AJ246" s="20"/>
      <c r="AK246" s="11"/>
      <c r="AL246" s="11"/>
      <c r="AM246" s="11"/>
      <c r="AN246" s="12"/>
      <c r="AO246" s="12"/>
    </row>
    <row r="247" spans="1:41" x14ac:dyDescent="0.25">
      <c r="A247" s="21" t="s">
        <v>682</v>
      </c>
      <c r="B247" s="16" t="s">
        <v>90</v>
      </c>
      <c r="C247" s="16" t="s">
        <v>76</v>
      </c>
      <c r="D247" s="25" t="s">
        <v>77</v>
      </c>
      <c r="E247" s="25" t="s">
        <v>78</v>
      </c>
      <c r="F247" s="22" t="str">
        <f t="shared" si="107"/>
        <v>fixed</v>
      </c>
      <c r="G247" s="25">
        <f t="shared" si="108"/>
        <v>1920</v>
      </c>
      <c r="H247" s="25">
        <v>640</v>
      </c>
      <c r="I247" s="25">
        <v>3</v>
      </c>
      <c r="J247" s="25" t="s">
        <v>80</v>
      </c>
      <c r="K247" s="25">
        <v>2023</v>
      </c>
      <c r="L247" s="25">
        <v>11.782</v>
      </c>
      <c r="M247" s="25">
        <v>24.3</v>
      </c>
      <c r="N247" s="25">
        <v>1.8</v>
      </c>
      <c r="O247" s="25">
        <v>1.8</v>
      </c>
      <c r="P247" s="22">
        <f t="shared" si="111"/>
        <v>1</v>
      </c>
      <c r="Q247" s="22">
        <f t="shared" si="111"/>
        <v>1</v>
      </c>
      <c r="R247" s="22">
        <f t="shared" si="111"/>
        <v>0.65</v>
      </c>
      <c r="S247" s="22">
        <f t="shared" si="111"/>
        <v>48</v>
      </c>
      <c r="T247" s="22">
        <f t="shared" si="111"/>
        <v>48</v>
      </c>
      <c r="U247" s="25">
        <v>71</v>
      </c>
      <c r="V247">
        <v>899.053</v>
      </c>
      <c r="W247" s="25">
        <v>67746.166670000006</v>
      </c>
      <c r="X247" s="23">
        <f t="shared" si="109"/>
        <v>203238.50001000002</v>
      </c>
      <c r="Y247" s="22">
        <f t="shared" si="110"/>
        <v>0</v>
      </c>
      <c r="Z247" s="25" t="s">
        <v>80</v>
      </c>
      <c r="AA247" s="25" t="s">
        <v>80</v>
      </c>
      <c r="AB247" s="25" t="s">
        <v>80</v>
      </c>
      <c r="AC247" s="25" t="s">
        <v>80</v>
      </c>
      <c r="AD247" s="25"/>
      <c r="AE247" s="25"/>
      <c r="AF247" s="25">
        <v>-26.088049999999999</v>
      </c>
      <c r="AG247" s="26">
        <v>28.968879999999999</v>
      </c>
      <c r="AH247" s="11"/>
      <c r="AI247" s="20"/>
      <c r="AJ247" s="20"/>
      <c r="AK247" s="11"/>
      <c r="AL247" s="11"/>
      <c r="AM247" s="11"/>
      <c r="AN247" s="12"/>
      <c r="AO247" s="12"/>
    </row>
    <row r="248" spans="1:41" x14ac:dyDescent="0.25">
      <c r="A248" s="21" t="s">
        <v>682</v>
      </c>
      <c r="B248" s="16" t="s">
        <v>91</v>
      </c>
      <c r="C248" s="16" t="s">
        <v>76</v>
      </c>
      <c r="D248" s="25" t="s">
        <v>77</v>
      </c>
      <c r="E248" s="25" t="s">
        <v>78</v>
      </c>
      <c r="F248" s="22" t="str">
        <f t="shared" si="107"/>
        <v>fixed</v>
      </c>
      <c r="G248" s="25">
        <f t="shared" si="108"/>
        <v>1920</v>
      </c>
      <c r="H248" s="25">
        <v>640</v>
      </c>
      <c r="I248" s="25">
        <v>3</v>
      </c>
      <c r="J248" s="25" t="s">
        <v>80</v>
      </c>
      <c r="K248" s="25">
        <v>2037</v>
      </c>
      <c r="L248" s="25">
        <v>11.782</v>
      </c>
      <c r="M248" s="25">
        <f>M247</f>
        <v>24.3</v>
      </c>
      <c r="N248" s="25">
        <f>N247</f>
        <v>1.8</v>
      </c>
      <c r="O248" s="25">
        <f>O247</f>
        <v>1.8</v>
      </c>
      <c r="P248" s="22">
        <f t="shared" si="111"/>
        <v>1</v>
      </c>
      <c r="Q248" s="22">
        <f t="shared" si="111"/>
        <v>1</v>
      </c>
      <c r="R248" s="22">
        <f t="shared" si="111"/>
        <v>0.65</v>
      </c>
      <c r="S248" s="22">
        <f t="shared" si="111"/>
        <v>48</v>
      </c>
      <c r="T248" s="22">
        <f t="shared" si="111"/>
        <v>48</v>
      </c>
      <c r="U248" s="25">
        <v>71</v>
      </c>
      <c r="V248" s="25">
        <f>V247</f>
        <v>899.053</v>
      </c>
      <c r="W248" s="25">
        <v>67746.166670000006</v>
      </c>
      <c r="X248" s="23">
        <f t="shared" si="109"/>
        <v>203238.50001000002</v>
      </c>
      <c r="Y248" s="22">
        <f t="shared" si="110"/>
        <v>0</v>
      </c>
      <c r="Z248" s="25" t="str">
        <f t="shared" si="110"/>
        <v>-</v>
      </c>
      <c r="AA248" s="25" t="str">
        <f t="shared" si="110"/>
        <v>-</v>
      </c>
      <c r="AB248" s="25" t="str">
        <f t="shared" si="110"/>
        <v>-</v>
      </c>
      <c r="AC248" s="25" t="str">
        <f t="shared" si="110"/>
        <v>-</v>
      </c>
      <c r="AD248" s="25">
        <f t="shared" si="110"/>
        <v>0</v>
      </c>
      <c r="AE248" s="25">
        <f t="shared" si="110"/>
        <v>0</v>
      </c>
      <c r="AF248" s="25">
        <f t="shared" si="110"/>
        <v>-26.088049999999999</v>
      </c>
      <c r="AG248" s="26">
        <f t="shared" si="110"/>
        <v>28.968879999999999</v>
      </c>
      <c r="AH248" s="11"/>
      <c r="AI248" s="20"/>
      <c r="AJ248" s="20"/>
      <c r="AK248" s="11"/>
      <c r="AL248" s="11"/>
      <c r="AM248" s="11"/>
      <c r="AN248" s="12"/>
      <c r="AO248" s="12"/>
    </row>
    <row r="249" spans="1:41" x14ac:dyDescent="0.25">
      <c r="A249" s="21" t="s">
        <v>682</v>
      </c>
      <c r="B249" s="16" t="s">
        <v>92</v>
      </c>
      <c r="C249" s="16" t="s">
        <v>76</v>
      </c>
      <c r="D249" s="22" t="s">
        <v>77</v>
      </c>
      <c r="E249" s="22" t="s">
        <v>78</v>
      </c>
      <c r="F249" s="22" t="str">
        <f t="shared" si="107"/>
        <v>fixed</v>
      </c>
      <c r="G249" s="22">
        <f t="shared" si="108"/>
        <v>114</v>
      </c>
      <c r="H249" s="22">
        <v>114</v>
      </c>
      <c r="I249" s="22">
        <v>1</v>
      </c>
      <c r="J249" s="22" t="s">
        <v>80</v>
      </c>
      <c r="K249" s="22">
        <v>2022</v>
      </c>
      <c r="L249" s="22">
        <v>15.122999999999999</v>
      </c>
      <c r="M249" s="22">
        <v>34.700000000000003</v>
      </c>
      <c r="N249" s="22">
        <v>0.5</v>
      </c>
      <c r="O249" s="22">
        <v>0.5</v>
      </c>
      <c r="P249" s="22">
        <f t="shared" si="111"/>
        <v>1</v>
      </c>
      <c r="Q249" s="22">
        <f t="shared" si="111"/>
        <v>1</v>
      </c>
      <c r="R249" s="22">
        <f t="shared" si="111"/>
        <v>0.65</v>
      </c>
      <c r="S249" s="22">
        <f t="shared" si="111"/>
        <v>48</v>
      </c>
      <c r="T249" s="22">
        <f t="shared" si="111"/>
        <v>48</v>
      </c>
      <c r="U249" s="22">
        <v>71</v>
      </c>
      <c r="V249">
        <v>896.65599999999995</v>
      </c>
      <c r="W249" s="22">
        <v>7056.8888889999998</v>
      </c>
      <c r="X249" s="23">
        <f t="shared" si="109"/>
        <v>7056.8888889999998</v>
      </c>
      <c r="Y249" s="22">
        <f t="shared" si="110"/>
        <v>0</v>
      </c>
      <c r="Z249" s="22" t="s">
        <v>80</v>
      </c>
      <c r="AA249" s="22" t="s">
        <v>80</v>
      </c>
      <c r="AB249" s="22" t="s">
        <v>80</v>
      </c>
      <c r="AC249" s="22" t="s">
        <v>80</v>
      </c>
      <c r="AD249" s="22"/>
      <c r="AE249" s="22"/>
      <c r="AF249" s="22">
        <v>-26.090779999999999</v>
      </c>
      <c r="AG249" s="24">
        <v>29.474460000000001</v>
      </c>
      <c r="AH249" s="11"/>
      <c r="AI249" s="20"/>
      <c r="AJ249" s="20"/>
      <c r="AK249" s="11"/>
      <c r="AL249" s="11"/>
      <c r="AM249" s="11"/>
      <c r="AN249" s="12"/>
      <c r="AO249" s="12"/>
    </row>
    <row r="250" spans="1:41" x14ac:dyDescent="0.25">
      <c r="A250" s="21" t="s">
        <v>682</v>
      </c>
      <c r="B250" s="16" t="s">
        <v>93</v>
      </c>
      <c r="C250" s="16" t="s">
        <v>76</v>
      </c>
      <c r="D250" s="25" t="s">
        <v>77</v>
      </c>
      <c r="E250" s="25" t="s">
        <v>78</v>
      </c>
      <c r="F250" s="22" t="str">
        <f t="shared" si="107"/>
        <v>fixed</v>
      </c>
      <c r="G250" s="25">
        <f t="shared" si="108"/>
        <v>1425</v>
      </c>
      <c r="H250" s="25">
        <v>475</v>
      </c>
      <c r="I250" s="25">
        <v>3</v>
      </c>
      <c r="J250" s="25" t="s">
        <v>80</v>
      </c>
      <c r="K250" s="25">
        <v>2027</v>
      </c>
      <c r="L250" s="25">
        <v>12.994999999999999</v>
      </c>
      <c r="M250" s="25">
        <v>28.6</v>
      </c>
      <c r="N250" s="25">
        <v>3.6</v>
      </c>
      <c r="O250" s="25">
        <v>3.6</v>
      </c>
      <c r="P250" s="22">
        <f t="shared" si="111"/>
        <v>1</v>
      </c>
      <c r="Q250" s="22">
        <f t="shared" si="111"/>
        <v>1</v>
      </c>
      <c r="R250" s="22">
        <f t="shared" si="111"/>
        <v>0.65</v>
      </c>
      <c r="S250" s="22">
        <f t="shared" si="111"/>
        <v>48</v>
      </c>
      <c r="T250" s="22">
        <f t="shared" si="111"/>
        <v>48</v>
      </c>
      <c r="U250" s="25">
        <v>71</v>
      </c>
      <c r="V250">
        <v>896.65599999999995</v>
      </c>
      <c r="W250" s="25">
        <v>50809.666669999999</v>
      </c>
      <c r="X250" s="23">
        <f t="shared" si="109"/>
        <v>152429.00000999999</v>
      </c>
      <c r="Y250" s="22">
        <f t="shared" si="110"/>
        <v>0</v>
      </c>
      <c r="Z250" s="25" t="s">
        <v>80</v>
      </c>
      <c r="AA250" s="25" t="s">
        <v>80</v>
      </c>
      <c r="AB250" s="25" t="s">
        <v>80</v>
      </c>
      <c r="AC250" s="25" t="s">
        <v>80</v>
      </c>
      <c r="AD250" s="25"/>
      <c r="AE250" s="25"/>
      <c r="AF250" s="25">
        <v>-26.25404</v>
      </c>
      <c r="AG250" s="26">
        <v>29.18008</v>
      </c>
      <c r="AH250" s="11"/>
      <c r="AI250" s="20"/>
      <c r="AJ250" s="20"/>
      <c r="AK250" s="11"/>
      <c r="AL250" s="11"/>
      <c r="AM250" s="11"/>
      <c r="AN250" s="12"/>
      <c r="AO250" s="12"/>
    </row>
    <row r="251" spans="1:41" x14ac:dyDescent="0.25">
      <c r="A251" s="21" t="s">
        <v>682</v>
      </c>
      <c r="B251" s="16" t="s">
        <v>94</v>
      </c>
      <c r="C251" s="16" t="s">
        <v>76</v>
      </c>
      <c r="D251" s="25" t="s">
        <v>77</v>
      </c>
      <c r="E251" s="25" t="s">
        <v>78</v>
      </c>
      <c r="F251" s="22" t="str">
        <f t="shared" si="107"/>
        <v>fixed</v>
      </c>
      <c r="G251" s="25">
        <f t="shared" si="108"/>
        <v>1425</v>
      </c>
      <c r="H251" s="25">
        <v>475</v>
      </c>
      <c r="I251" s="25">
        <v>3</v>
      </c>
      <c r="J251" s="25" t="s">
        <v>80</v>
      </c>
      <c r="K251" s="25">
        <v>2030</v>
      </c>
      <c r="L251" s="25">
        <v>12.994999999999999</v>
      </c>
      <c r="M251" s="25">
        <f>M250</f>
        <v>28.6</v>
      </c>
      <c r="N251" s="25">
        <f>N250</f>
        <v>3.6</v>
      </c>
      <c r="O251" s="25">
        <f>O250</f>
        <v>3.6</v>
      </c>
      <c r="P251" s="22">
        <f t="shared" si="111"/>
        <v>1</v>
      </c>
      <c r="Q251" s="22">
        <f t="shared" si="111"/>
        <v>1</v>
      </c>
      <c r="R251" s="22">
        <f t="shared" si="111"/>
        <v>0.65</v>
      </c>
      <c r="S251" s="22">
        <f t="shared" si="111"/>
        <v>48</v>
      </c>
      <c r="T251" s="22">
        <f t="shared" si="111"/>
        <v>48</v>
      </c>
      <c r="U251" s="25">
        <v>71</v>
      </c>
      <c r="V251" s="25">
        <f>V250</f>
        <v>896.65599999999995</v>
      </c>
      <c r="W251" s="25">
        <v>50809.666669999999</v>
      </c>
      <c r="X251" s="23">
        <f t="shared" si="109"/>
        <v>152429.00000999999</v>
      </c>
      <c r="Y251" s="22">
        <f t="shared" si="110"/>
        <v>0</v>
      </c>
      <c r="Z251" s="25" t="str">
        <f t="shared" si="110"/>
        <v>-</v>
      </c>
      <c r="AA251" s="25" t="str">
        <f t="shared" si="110"/>
        <v>-</v>
      </c>
      <c r="AB251" s="25" t="str">
        <f t="shared" si="110"/>
        <v>-</v>
      </c>
      <c r="AC251" s="25" t="str">
        <f t="shared" si="110"/>
        <v>-</v>
      </c>
      <c r="AD251" s="25">
        <f t="shared" si="110"/>
        <v>0</v>
      </c>
      <c r="AE251" s="25">
        <f t="shared" si="110"/>
        <v>0</v>
      </c>
      <c r="AF251" s="25">
        <f t="shared" si="110"/>
        <v>-26.25404</v>
      </c>
      <c r="AG251" s="26">
        <f t="shared" si="110"/>
        <v>29.18008</v>
      </c>
      <c r="AH251" s="11"/>
      <c r="AI251" s="20"/>
      <c r="AJ251" s="20"/>
      <c r="AK251" s="11"/>
      <c r="AL251" s="11"/>
      <c r="AM251" s="11"/>
      <c r="AN251" s="12"/>
      <c r="AO251" s="12"/>
    </row>
    <row r="252" spans="1:41" x14ac:dyDescent="0.25">
      <c r="A252" s="21" t="s">
        <v>682</v>
      </c>
      <c r="B252" s="16" t="s">
        <v>95</v>
      </c>
      <c r="C252" s="16" t="s">
        <v>76</v>
      </c>
      <c r="D252" s="22" t="s">
        <v>77</v>
      </c>
      <c r="E252" s="22" t="s">
        <v>78</v>
      </c>
      <c r="F252" s="22" t="str">
        <f t="shared" si="107"/>
        <v>fixed</v>
      </c>
      <c r="G252" s="22">
        <f t="shared" si="108"/>
        <v>2880</v>
      </c>
      <c r="H252" s="22">
        <v>720</v>
      </c>
      <c r="I252" s="22">
        <v>4</v>
      </c>
      <c r="J252" s="22" t="s">
        <v>80</v>
      </c>
      <c r="K252" s="22">
        <v>2039</v>
      </c>
      <c r="L252" s="22">
        <v>10.305</v>
      </c>
      <c r="M252" s="22">
        <v>31.6</v>
      </c>
      <c r="N252" s="22">
        <v>7.2</v>
      </c>
      <c r="O252" s="22">
        <v>7.2</v>
      </c>
      <c r="P252" s="22">
        <f t="shared" si="111"/>
        <v>1</v>
      </c>
      <c r="Q252" s="22">
        <f t="shared" si="111"/>
        <v>1</v>
      </c>
      <c r="R252" s="22">
        <f t="shared" si="111"/>
        <v>0.65</v>
      </c>
      <c r="S252" s="22">
        <f t="shared" si="111"/>
        <v>48</v>
      </c>
      <c r="T252" s="22">
        <f t="shared" si="111"/>
        <v>48</v>
      </c>
      <c r="U252" s="22">
        <v>98</v>
      </c>
      <c r="V252">
        <v>936.50199999999995</v>
      </c>
      <c r="W252" s="22">
        <v>69949.333329999994</v>
      </c>
      <c r="X252" s="23">
        <f t="shared" si="109"/>
        <v>279797.33331999998</v>
      </c>
      <c r="Y252" s="22">
        <f t="shared" si="110"/>
        <v>0</v>
      </c>
      <c r="Z252" s="22" t="s">
        <v>80</v>
      </c>
      <c r="AA252" s="22" t="s">
        <v>80</v>
      </c>
      <c r="AB252" s="22" t="s">
        <v>80</v>
      </c>
      <c r="AC252" s="22" t="s">
        <v>80</v>
      </c>
      <c r="AD252" s="22"/>
      <c r="AE252" s="22"/>
      <c r="AF252" s="22">
        <v>-25.5459</v>
      </c>
      <c r="AG252" s="24">
        <v>28.5502</v>
      </c>
      <c r="AH252" s="11"/>
      <c r="AI252" s="20"/>
      <c r="AJ252" s="20"/>
      <c r="AK252" s="11"/>
      <c r="AL252" s="11"/>
      <c r="AM252" s="11"/>
      <c r="AN252" s="12"/>
      <c r="AO252" s="12"/>
    </row>
    <row r="253" spans="1:41" x14ac:dyDescent="0.25">
      <c r="A253" s="21" t="s">
        <v>682</v>
      </c>
      <c r="B253" s="16" t="s">
        <v>97</v>
      </c>
      <c r="C253" s="16" t="s">
        <v>76</v>
      </c>
      <c r="D253" s="27" t="s">
        <v>77</v>
      </c>
      <c r="E253" s="27" t="s">
        <v>78</v>
      </c>
      <c r="F253" s="22" t="str">
        <f t="shared" si="107"/>
        <v>fixed</v>
      </c>
      <c r="G253" s="27">
        <f t="shared" si="108"/>
        <v>720</v>
      </c>
      <c r="H253" s="27">
        <v>720</v>
      </c>
      <c r="I253" s="27">
        <v>1</v>
      </c>
      <c r="J253" s="27">
        <v>2023</v>
      </c>
      <c r="K253" s="22">
        <v>2039</v>
      </c>
      <c r="L253" s="27">
        <v>10.305</v>
      </c>
      <c r="M253" s="27">
        <f t="shared" ref="M253:O253" si="112">M252</f>
        <v>31.6</v>
      </c>
      <c r="N253" s="27">
        <f t="shared" si="112"/>
        <v>7.2</v>
      </c>
      <c r="O253" s="27">
        <f t="shared" si="112"/>
        <v>7.2</v>
      </c>
      <c r="P253" s="22">
        <f t="shared" si="111"/>
        <v>1</v>
      </c>
      <c r="Q253" s="22">
        <f t="shared" si="111"/>
        <v>1</v>
      </c>
      <c r="R253" s="22">
        <f t="shared" si="111"/>
        <v>0.65</v>
      </c>
      <c r="S253" s="22">
        <f t="shared" si="111"/>
        <v>48</v>
      </c>
      <c r="T253" s="22">
        <f t="shared" si="111"/>
        <v>48</v>
      </c>
      <c r="U253" s="27">
        <v>98</v>
      </c>
      <c r="V253" s="27">
        <f>V252</f>
        <v>936.50199999999995</v>
      </c>
      <c r="W253" s="27">
        <v>69949.333329999994</v>
      </c>
      <c r="X253" s="23">
        <f t="shared" si="109"/>
        <v>69949.333329999994</v>
      </c>
      <c r="Y253" s="22">
        <f t="shared" ref="Y253:AG268" si="113">Y252</f>
        <v>0</v>
      </c>
      <c r="Z253" s="27" t="str">
        <f t="shared" si="113"/>
        <v>-</v>
      </c>
      <c r="AA253" s="27" t="str">
        <f t="shared" si="113"/>
        <v>-</v>
      </c>
      <c r="AB253" s="27" t="str">
        <f t="shared" si="113"/>
        <v>-</v>
      </c>
      <c r="AC253" s="27" t="str">
        <f t="shared" si="113"/>
        <v>-</v>
      </c>
      <c r="AD253" s="27">
        <f t="shared" si="113"/>
        <v>0</v>
      </c>
      <c r="AE253" s="27">
        <f t="shared" si="113"/>
        <v>0</v>
      </c>
      <c r="AF253" s="27">
        <f t="shared" si="113"/>
        <v>-25.5459</v>
      </c>
      <c r="AG253" s="28">
        <f t="shared" si="113"/>
        <v>28.5502</v>
      </c>
      <c r="AH253" s="11"/>
      <c r="AI253" s="20"/>
      <c r="AJ253" s="20"/>
      <c r="AK253" s="11"/>
      <c r="AL253" s="11"/>
      <c r="AM253" s="11"/>
      <c r="AN253" s="12"/>
      <c r="AO253" s="12"/>
    </row>
    <row r="254" spans="1:41" x14ac:dyDescent="0.25">
      <c r="A254" s="21" t="s">
        <v>682</v>
      </c>
      <c r="B254" s="16" t="s">
        <v>98</v>
      </c>
      <c r="C254" s="16" t="s">
        <v>76</v>
      </c>
      <c r="D254" s="27" t="s">
        <v>77</v>
      </c>
      <c r="E254" s="27" t="s">
        <v>78</v>
      </c>
      <c r="F254" s="22" t="str">
        <f t="shared" si="107"/>
        <v>fixed</v>
      </c>
      <c r="G254" s="27">
        <f t="shared" si="108"/>
        <v>720</v>
      </c>
      <c r="H254" s="27">
        <v>720</v>
      </c>
      <c r="I254" s="27">
        <v>1</v>
      </c>
      <c r="J254" s="27">
        <v>2024</v>
      </c>
      <c r="K254" s="22">
        <v>2039</v>
      </c>
      <c r="L254" s="27">
        <v>10.305</v>
      </c>
      <c r="M254" s="27">
        <f t="shared" ref="M254:T266" si="114">M253</f>
        <v>31.6</v>
      </c>
      <c r="N254" s="27">
        <f t="shared" si="114"/>
        <v>7.2</v>
      </c>
      <c r="O254" s="27">
        <f t="shared" si="114"/>
        <v>7.2</v>
      </c>
      <c r="P254" s="22">
        <f t="shared" si="114"/>
        <v>1</v>
      </c>
      <c r="Q254" s="22">
        <f t="shared" si="114"/>
        <v>1</v>
      </c>
      <c r="R254" s="22">
        <f t="shared" si="114"/>
        <v>0.65</v>
      </c>
      <c r="S254" s="22">
        <f t="shared" si="114"/>
        <v>48</v>
      </c>
      <c r="T254" s="22">
        <f t="shared" si="114"/>
        <v>48</v>
      </c>
      <c r="U254" s="27">
        <v>98</v>
      </c>
      <c r="V254" s="27">
        <f>V253</f>
        <v>936.50199999999995</v>
      </c>
      <c r="W254" s="27">
        <v>69949.333329999994</v>
      </c>
      <c r="X254" s="23">
        <f t="shared" si="109"/>
        <v>69949.333329999994</v>
      </c>
      <c r="Y254" s="22">
        <f t="shared" si="113"/>
        <v>0</v>
      </c>
      <c r="Z254" s="27" t="str">
        <f t="shared" si="113"/>
        <v>-</v>
      </c>
      <c r="AA254" s="27" t="str">
        <f t="shared" si="113"/>
        <v>-</v>
      </c>
      <c r="AB254" s="27" t="str">
        <f t="shared" si="113"/>
        <v>-</v>
      </c>
      <c r="AC254" s="27" t="str">
        <f t="shared" si="113"/>
        <v>-</v>
      </c>
      <c r="AD254" s="27">
        <f t="shared" si="113"/>
        <v>0</v>
      </c>
      <c r="AE254" s="27">
        <f t="shared" si="113"/>
        <v>0</v>
      </c>
      <c r="AF254" s="27">
        <f t="shared" si="113"/>
        <v>-25.5459</v>
      </c>
      <c r="AG254" s="28">
        <f t="shared" si="113"/>
        <v>28.5502</v>
      </c>
      <c r="AH254" s="11"/>
      <c r="AI254" s="20"/>
      <c r="AJ254" s="20"/>
      <c r="AK254" s="11"/>
      <c r="AL254" s="11"/>
      <c r="AM254" s="11"/>
      <c r="AN254" s="12"/>
      <c r="AO254" s="12"/>
    </row>
    <row r="255" spans="1:41" x14ac:dyDescent="0.25">
      <c r="A255" s="21" t="s">
        <v>682</v>
      </c>
      <c r="B255" s="16" t="s">
        <v>99</v>
      </c>
      <c r="C255" s="16" t="s">
        <v>76</v>
      </c>
      <c r="D255" s="25" t="s">
        <v>77</v>
      </c>
      <c r="E255" s="25" t="s">
        <v>78</v>
      </c>
      <c r="F255" s="22" t="str">
        <f t="shared" si="107"/>
        <v>fixed</v>
      </c>
      <c r="G255" s="25">
        <f t="shared" si="108"/>
        <v>2372</v>
      </c>
      <c r="H255" s="25">
        <v>593</v>
      </c>
      <c r="I255" s="25">
        <v>4</v>
      </c>
      <c r="J255" s="25" t="s">
        <v>80</v>
      </c>
      <c r="K255" s="25">
        <v>2037</v>
      </c>
      <c r="L255" s="25">
        <v>11.003</v>
      </c>
      <c r="M255" s="25">
        <v>14.4</v>
      </c>
      <c r="N255" s="25">
        <v>5.9</v>
      </c>
      <c r="O255" s="25">
        <v>5.9</v>
      </c>
      <c r="P255" s="22">
        <f t="shared" si="114"/>
        <v>1</v>
      </c>
      <c r="Q255" s="22">
        <f t="shared" si="114"/>
        <v>1</v>
      </c>
      <c r="R255" s="22">
        <f t="shared" si="114"/>
        <v>0.65</v>
      </c>
      <c r="S255" s="22">
        <f t="shared" si="114"/>
        <v>48</v>
      </c>
      <c r="T255" s="22">
        <f t="shared" si="114"/>
        <v>48</v>
      </c>
      <c r="U255" s="25">
        <v>71</v>
      </c>
      <c r="V255">
        <v>896.65599999999995</v>
      </c>
      <c r="W255" s="25">
        <v>62453.666669999999</v>
      </c>
      <c r="X255" s="23">
        <f t="shared" si="109"/>
        <v>249814.66667999999</v>
      </c>
      <c r="Y255" s="22">
        <f t="shared" si="113"/>
        <v>0</v>
      </c>
      <c r="Z255" s="25" t="s">
        <v>80</v>
      </c>
      <c r="AA255" s="25" t="s">
        <v>80</v>
      </c>
      <c r="AB255" s="25" t="s">
        <v>80</v>
      </c>
      <c r="AC255" s="25" t="s">
        <v>80</v>
      </c>
      <c r="AD255" s="25"/>
      <c r="AE255" s="25"/>
      <c r="AF255" s="25">
        <v>-26.740269999999999</v>
      </c>
      <c r="AG255" s="26">
        <v>27.975000000000001</v>
      </c>
      <c r="AH255" s="11"/>
      <c r="AI255" s="20"/>
      <c r="AJ255" s="20"/>
      <c r="AK255" s="11"/>
      <c r="AL255" s="11"/>
      <c r="AM255" s="11"/>
      <c r="AN255" s="12"/>
      <c r="AO255" s="12"/>
    </row>
    <row r="256" spans="1:41" x14ac:dyDescent="0.25">
      <c r="A256" s="21" t="s">
        <v>682</v>
      </c>
      <c r="B256" s="16" t="s">
        <v>100</v>
      </c>
      <c r="C256" s="16" t="s">
        <v>76</v>
      </c>
      <c r="D256" s="25" t="s">
        <v>77</v>
      </c>
      <c r="E256" s="25" t="s">
        <v>78</v>
      </c>
      <c r="F256" s="22" t="str">
        <f t="shared" si="107"/>
        <v>fixed</v>
      </c>
      <c r="G256" s="25">
        <f t="shared" si="108"/>
        <v>1186</v>
      </c>
      <c r="H256" s="25">
        <v>593</v>
      </c>
      <c r="I256" s="25">
        <v>2</v>
      </c>
      <c r="J256" s="25" t="s">
        <v>80</v>
      </c>
      <c r="K256" s="22">
        <v>2039</v>
      </c>
      <c r="L256" s="25">
        <v>11.003</v>
      </c>
      <c r="M256" s="25">
        <f>M255</f>
        <v>14.4</v>
      </c>
      <c r="N256" s="25">
        <f>N255</f>
        <v>5.9</v>
      </c>
      <c r="O256" s="25">
        <f>O255</f>
        <v>5.9</v>
      </c>
      <c r="P256" s="22">
        <f t="shared" si="114"/>
        <v>1</v>
      </c>
      <c r="Q256" s="22">
        <f t="shared" si="114"/>
        <v>1</v>
      </c>
      <c r="R256" s="22">
        <f t="shared" si="114"/>
        <v>0.65</v>
      </c>
      <c r="S256" s="22">
        <f t="shared" si="114"/>
        <v>48</v>
      </c>
      <c r="T256" s="22">
        <f t="shared" si="114"/>
        <v>48</v>
      </c>
      <c r="U256" s="25">
        <v>71</v>
      </c>
      <c r="V256" s="25">
        <f>V255</f>
        <v>896.65599999999995</v>
      </c>
      <c r="W256" s="25">
        <v>62453.666669999999</v>
      </c>
      <c r="X256" s="23">
        <f t="shared" si="109"/>
        <v>124907.33334</v>
      </c>
      <c r="Y256" s="22">
        <f t="shared" si="113"/>
        <v>0</v>
      </c>
      <c r="Z256" s="25" t="str">
        <f t="shared" si="113"/>
        <v>-</v>
      </c>
      <c r="AA256" s="25" t="str">
        <f t="shared" si="113"/>
        <v>-</v>
      </c>
      <c r="AB256" s="25" t="str">
        <f t="shared" si="113"/>
        <v>-</v>
      </c>
      <c r="AC256" s="25" t="str">
        <f t="shared" si="113"/>
        <v>-</v>
      </c>
      <c r="AD256" s="25">
        <f t="shared" si="113"/>
        <v>0</v>
      </c>
      <c r="AE256" s="25">
        <f t="shared" si="113"/>
        <v>0</v>
      </c>
      <c r="AF256" s="25">
        <f t="shared" si="113"/>
        <v>-26.740269999999999</v>
      </c>
      <c r="AG256" s="26">
        <f t="shared" si="113"/>
        <v>27.975000000000001</v>
      </c>
      <c r="AH256" s="11"/>
      <c r="AI256" s="20"/>
      <c r="AJ256" s="20"/>
      <c r="AK256" s="11"/>
      <c r="AL256" s="11"/>
      <c r="AM256" s="11"/>
      <c r="AN256" s="12"/>
      <c r="AO256" s="12"/>
    </row>
    <row r="257" spans="1:41" x14ac:dyDescent="0.25">
      <c r="A257" s="21" t="s">
        <v>682</v>
      </c>
      <c r="B257" s="16" t="s">
        <v>101</v>
      </c>
      <c r="C257" s="16" t="s">
        <v>76</v>
      </c>
      <c r="D257" s="27" t="s">
        <v>77</v>
      </c>
      <c r="E257" s="27" t="s">
        <v>78</v>
      </c>
      <c r="F257" s="22" t="str">
        <f t="shared" si="107"/>
        <v>fixed</v>
      </c>
      <c r="G257" s="27">
        <f t="shared" si="108"/>
        <v>1833</v>
      </c>
      <c r="H257" s="27">
        <v>611</v>
      </c>
      <c r="I257" s="27">
        <v>3</v>
      </c>
      <c r="J257" s="27" t="s">
        <v>80</v>
      </c>
      <c r="K257" s="27">
        <v>2022</v>
      </c>
      <c r="L257" s="27">
        <v>11.782</v>
      </c>
      <c r="M257" s="27">
        <v>32.1</v>
      </c>
      <c r="N257" s="27">
        <v>1.7</v>
      </c>
      <c r="O257" s="27">
        <v>1.7</v>
      </c>
      <c r="P257" s="22">
        <f t="shared" si="114"/>
        <v>1</v>
      </c>
      <c r="Q257" s="22">
        <f t="shared" si="114"/>
        <v>1</v>
      </c>
      <c r="R257" s="22">
        <f t="shared" si="114"/>
        <v>0.65</v>
      </c>
      <c r="S257" s="22">
        <f t="shared" si="114"/>
        <v>48</v>
      </c>
      <c r="T257" s="22">
        <f t="shared" si="114"/>
        <v>48</v>
      </c>
      <c r="U257" s="27">
        <v>71</v>
      </c>
      <c r="V257">
        <v>896.65599999999995</v>
      </c>
      <c r="W257" s="27">
        <v>129141.3333</v>
      </c>
      <c r="X257" s="23">
        <f t="shared" si="109"/>
        <v>387423.9999</v>
      </c>
      <c r="Y257" s="22">
        <f t="shared" si="113"/>
        <v>0</v>
      </c>
      <c r="Z257" s="27" t="s">
        <v>80</v>
      </c>
      <c r="AA257" s="27" t="s">
        <v>80</v>
      </c>
      <c r="AB257" s="27" t="s">
        <v>80</v>
      </c>
      <c r="AC257" s="27" t="s">
        <v>80</v>
      </c>
      <c r="AD257" s="27"/>
      <c r="AE257" s="27"/>
      <c r="AF257" s="27">
        <v>-27.095549999999999</v>
      </c>
      <c r="AG257" s="28">
        <v>29.77055</v>
      </c>
      <c r="AH257" s="11"/>
      <c r="AI257" s="20"/>
      <c r="AJ257" s="20"/>
      <c r="AK257" s="11"/>
      <c r="AL257" s="11"/>
      <c r="AM257" s="11"/>
      <c r="AN257" s="12"/>
      <c r="AO257" s="12"/>
    </row>
    <row r="258" spans="1:41" x14ac:dyDescent="0.25">
      <c r="A258" s="21" t="s">
        <v>682</v>
      </c>
      <c r="B258" s="16" t="s">
        <v>102</v>
      </c>
      <c r="C258" s="16" t="s">
        <v>76</v>
      </c>
      <c r="D258" s="27" t="s">
        <v>77</v>
      </c>
      <c r="E258" s="27" t="s">
        <v>78</v>
      </c>
      <c r="F258" s="22" t="str">
        <f t="shared" si="107"/>
        <v>fixed</v>
      </c>
      <c r="G258" s="27">
        <f t="shared" si="108"/>
        <v>2010</v>
      </c>
      <c r="H258" s="27">
        <v>670</v>
      </c>
      <c r="I258" s="27">
        <v>3</v>
      </c>
      <c r="J258" s="27" t="s">
        <v>80</v>
      </c>
      <c r="K258" s="27">
        <v>2030</v>
      </c>
      <c r="L258" s="27">
        <v>11.032</v>
      </c>
      <c r="M258" s="27">
        <v>32.1</v>
      </c>
      <c r="N258" s="27">
        <v>1.9</v>
      </c>
      <c r="O258" s="27">
        <v>1.9</v>
      </c>
      <c r="P258" s="22">
        <f t="shared" si="114"/>
        <v>1</v>
      </c>
      <c r="Q258" s="22">
        <f t="shared" si="114"/>
        <v>1</v>
      </c>
      <c r="R258" s="22">
        <f t="shared" si="114"/>
        <v>0.65</v>
      </c>
      <c r="S258" s="22">
        <f t="shared" si="114"/>
        <v>48</v>
      </c>
      <c r="T258" s="22">
        <f t="shared" si="114"/>
        <v>48</v>
      </c>
      <c r="U258" s="27">
        <v>71</v>
      </c>
      <c r="V258">
        <v>896.65599999999995</v>
      </c>
      <c r="W258" s="27">
        <v>141843.6667</v>
      </c>
      <c r="X258" s="23">
        <f t="shared" si="109"/>
        <v>425531.0001</v>
      </c>
      <c r="Y258" s="22">
        <f t="shared" si="113"/>
        <v>0</v>
      </c>
      <c r="Z258" s="27" t="s">
        <v>80</v>
      </c>
      <c r="AA258" s="27" t="s">
        <v>80</v>
      </c>
      <c r="AB258" s="27" t="s">
        <v>80</v>
      </c>
      <c r="AC258" s="27" t="s">
        <v>80</v>
      </c>
      <c r="AD258" s="27"/>
      <c r="AE258" s="27"/>
      <c r="AF258" s="27">
        <v>-27.095549999999999</v>
      </c>
      <c r="AG258" s="28">
        <v>29.77055</v>
      </c>
      <c r="AH258" s="11"/>
      <c r="AI258" s="20"/>
      <c r="AJ258" s="20"/>
      <c r="AK258" s="11"/>
      <c r="AL258" s="11"/>
      <c r="AM258" s="11"/>
      <c r="AN258" s="12"/>
      <c r="AO258" s="12"/>
    </row>
    <row r="259" spans="1:41" x14ac:dyDescent="0.25">
      <c r="A259" s="21" t="s">
        <v>682</v>
      </c>
      <c r="B259" s="16" t="s">
        <v>103</v>
      </c>
      <c r="C259" s="16" t="s">
        <v>76</v>
      </c>
      <c r="D259" s="25" t="s">
        <v>77</v>
      </c>
      <c r="E259" s="25" t="s">
        <v>78</v>
      </c>
      <c r="F259" s="22" t="str">
        <f t="shared" si="107"/>
        <v>fixed</v>
      </c>
      <c r="G259" s="25">
        <f t="shared" si="108"/>
        <v>1230</v>
      </c>
      <c r="H259" s="25">
        <v>615</v>
      </c>
      <c r="I259" s="25">
        <v>2</v>
      </c>
      <c r="J259" s="25" t="s">
        <v>80</v>
      </c>
      <c r="K259" s="25">
        <v>2026</v>
      </c>
      <c r="L259" s="25">
        <v>11.682</v>
      </c>
      <c r="M259" s="25">
        <v>17.5</v>
      </c>
      <c r="N259" s="25">
        <v>3</v>
      </c>
      <c r="O259" s="25">
        <v>3</v>
      </c>
      <c r="P259" s="22">
        <f t="shared" si="114"/>
        <v>1</v>
      </c>
      <c r="Q259" s="22">
        <f t="shared" si="114"/>
        <v>1</v>
      </c>
      <c r="R259" s="22">
        <f t="shared" si="114"/>
        <v>0.65</v>
      </c>
      <c r="S259" s="22">
        <f t="shared" si="114"/>
        <v>48</v>
      </c>
      <c r="T259" s="22">
        <f t="shared" si="114"/>
        <v>48</v>
      </c>
      <c r="U259" s="25">
        <v>71</v>
      </c>
      <c r="V259">
        <v>899.07399999999996</v>
      </c>
      <c r="W259" s="25">
        <v>65629.166670000006</v>
      </c>
      <c r="X259" s="23">
        <f t="shared" si="109"/>
        <v>131258.33334000001</v>
      </c>
      <c r="Y259" s="22">
        <f t="shared" si="113"/>
        <v>0</v>
      </c>
      <c r="Z259" s="25" t="s">
        <v>80</v>
      </c>
      <c r="AA259" s="25" t="s">
        <v>80</v>
      </c>
      <c r="AB259" s="25" t="s">
        <v>80</v>
      </c>
      <c r="AC259" s="25" t="s">
        <v>80</v>
      </c>
      <c r="AD259" s="25"/>
      <c r="AE259" s="25"/>
      <c r="AF259" s="25">
        <v>-23.667770000000001</v>
      </c>
      <c r="AG259" s="26">
        <v>27.612770000000001</v>
      </c>
      <c r="AH259" s="11"/>
      <c r="AI259" s="20"/>
      <c r="AJ259" s="20"/>
      <c r="AK259" s="11"/>
      <c r="AL259" s="11"/>
      <c r="AM259" s="11"/>
      <c r="AN259" s="12"/>
      <c r="AO259" s="12"/>
    </row>
    <row r="260" spans="1:41" x14ac:dyDescent="0.25">
      <c r="A260" s="21" t="s">
        <v>682</v>
      </c>
      <c r="B260" s="16" t="s">
        <v>104</v>
      </c>
      <c r="C260" s="16" t="s">
        <v>76</v>
      </c>
      <c r="D260" s="25" t="s">
        <v>77</v>
      </c>
      <c r="E260" s="25" t="s">
        <v>78</v>
      </c>
      <c r="F260" s="22" t="str">
        <f t="shared" si="107"/>
        <v>fixed</v>
      </c>
      <c r="G260" s="25">
        <f t="shared" si="108"/>
        <v>2460</v>
      </c>
      <c r="H260" s="25">
        <v>615</v>
      </c>
      <c r="I260" s="25">
        <v>4</v>
      </c>
      <c r="J260" s="25" t="s">
        <v>80</v>
      </c>
      <c r="K260" s="22">
        <v>2039</v>
      </c>
      <c r="L260" s="25">
        <v>11.682</v>
      </c>
      <c r="M260" s="25">
        <f>M259</f>
        <v>17.5</v>
      </c>
      <c r="N260" s="25">
        <f>N259</f>
        <v>3</v>
      </c>
      <c r="O260" s="25">
        <f>O259</f>
        <v>3</v>
      </c>
      <c r="P260" s="22">
        <f t="shared" si="114"/>
        <v>1</v>
      </c>
      <c r="Q260" s="22">
        <f t="shared" si="114"/>
        <v>1</v>
      </c>
      <c r="R260" s="22">
        <f t="shared" si="114"/>
        <v>0.65</v>
      </c>
      <c r="S260" s="22">
        <f t="shared" si="114"/>
        <v>48</v>
      </c>
      <c r="T260" s="22">
        <f t="shared" si="114"/>
        <v>48</v>
      </c>
      <c r="U260" s="25">
        <v>71</v>
      </c>
      <c r="V260" s="25">
        <f>V259</f>
        <v>899.07399999999996</v>
      </c>
      <c r="W260" s="25">
        <v>65629.166670000006</v>
      </c>
      <c r="X260" s="23">
        <f t="shared" si="109"/>
        <v>262516.66668000002</v>
      </c>
      <c r="Y260" s="22">
        <f t="shared" si="113"/>
        <v>0</v>
      </c>
      <c r="Z260" s="25" t="str">
        <f t="shared" si="113"/>
        <v>-</v>
      </c>
      <c r="AA260" s="25" t="str">
        <f t="shared" si="113"/>
        <v>-</v>
      </c>
      <c r="AB260" s="25" t="str">
        <f t="shared" si="113"/>
        <v>-</v>
      </c>
      <c r="AC260" s="25" t="str">
        <f t="shared" si="113"/>
        <v>-</v>
      </c>
      <c r="AD260" s="25">
        <f t="shared" si="113"/>
        <v>0</v>
      </c>
      <c r="AE260" s="25">
        <f t="shared" si="113"/>
        <v>0</v>
      </c>
      <c r="AF260" s="25">
        <f t="shared" si="113"/>
        <v>-23.667770000000001</v>
      </c>
      <c r="AG260" s="26">
        <f t="shared" si="113"/>
        <v>27.612770000000001</v>
      </c>
      <c r="AH260" s="11"/>
      <c r="AI260" s="20"/>
      <c r="AJ260" s="20"/>
      <c r="AK260" s="11"/>
      <c r="AL260" s="11"/>
      <c r="AM260" s="11"/>
      <c r="AN260" s="12"/>
      <c r="AO260" s="12"/>
    </row>
    <row r="261" spans="1:41" x14ac:dyDescent="0.25">
      <c r="A261" s="21" t="s">
        <v>682</v>
      </c>
      <c r="B261" s="16" t="s">
        <v>105</v>
      </c>
      <c r="C261" s="16" t="s">
        <v>76</v>
      </c>
      <c r="D261" s="27" t="s">
        <v>77</v>
      </c>
      <c r="E261" s="27" t="s">
        <v>78</v>
      </c>
      <c r="F261" s="22" t="str">
        <f t="shared" si="107"/>
        <v>fixed</v>
      </c>
      <c r="G261" s="27">
        <f t="shared" si="108"/>
        <v>1725</v>
      </c>
      <c r="H261" s="27">
        <v>575</v>
      </c>
      <c r="I261" s="27">
        <v>3</v>
      </c>
      <c r="J261" s="27" t="s">
        <v>80</v>
      </c>
      <c r="K261" s="27">
        <v>2022</v>
      </c>
      <c r="L261" s="27">
        <v>12.066000000000001</v>
      </c>
      <c r="M261" s="27">
        <v>30.2</v>
      </c>
      <c r="N261" s="27">
        <v>2.4</v>
      </c>
      <c r="O261" s="27">
        <v>2.4</v>
      </c>
      <c r="P261" s="22">
        <f t="shared" si="114"/>
        <v>1</v>
      </c>
      <c r="Q261" s="22">
        <f t="shared" si="114"/>
        <v>1</v>
      </c>
      <c r="R261" s="22">
        <f t="shared" si="114"/>
        <v>0.65</v>
      </c>
      <c r="S261" s="22">
        <f t="shared" si="114"/>
        <v>48</v>
      </c>
      <c r="T261" s="22">
        <f t="shared" si="114"/>
        <v>48</v>
      </c>
      <c r="U261" s="27">
        <v>71</v>
      </c>
      <c r="V261">
        <v>896.65599999999995</v>
      </c>
      <c r="W261" s="27">
        <v>61395</v>
      </c>
      <c r="X261" s="23">
        <f t="shared" si="109"/>
        <v>184185</v>
      </c>
      <c r="Y261" s="22">
        <f t="shared" si="113"/>
        <v>0</v>
      </c>
      <c r="Z261" s="27" t="s">
        <v>80</v>
      </c>
      <c r="AA261" s="27" t="s">
        <v>80</v>
      </c>
      <c r="AB261" s="27" t="s">
        <v>80</v>
      </c>
      <c r="AC261" s="27" t="s">
        <v>80</v>
      </c>
      <c r="AD261" s="27"/>
      <c r="AE261" s="27"/>
      <c r="AF261" s="27">
        <v>-26.280360000000002</v>
      </c>
      <c r="AG261" s="28">
        <v>29.142289999999999</v>
      </c>
      <c r="AH261" s="11"/>
      <c r="AI261" s="20"/>
      <c r="AJ261" s="20"/>
      <c r="AK261" s="11"/>
      <c r="AL261" s="11"/>
      <c r="AM261" s="11"/>
      <c r="AN261" s="12"/>
      <c r="AO261" s="12"/>
    </row>
    <row r="262" spans="1:41" x14ac:dyDescent="0.25">
      <c r="A262" s="21" t="s">
        <v>682</v>
      </c>
      <c r="B262" s="16" t="s">
        <v>106</v>
      </c>
      <c r="C262" s="16" t="s">
        <v>76</v>
      </c>
      <c r="D262" s="27" t="s">
        <v>77</v>
      </c>
      <c r="E262" s="27" t="s">
        <v>78</v>
      </c>
      <c r="F262" s="22" t="str">
        <f t="shared" si="107"/>
        <v>fixed</v>
      </c>
      <c r="G262" s="27">
        <f t="shared" si="108"/>
        <v>1725</v>
      </c>
      <c r="H262" s="27">
        <v>575</v>
      </c>
      <c r="I262" s="27">
        <v>3</v>
      </c>
      <c r="J262" s="27" t="s">
        <v>80</v>
      </c>
      <c r="K262" s="27">
        <v>2025</v>
      </c>
      <c r="L262" s="27">
        <v>12.066000000000001</v>
      </c>
      <c r="M262" s="27">
        <f>M261</f>
        <v>30.2</v>
      </c>
      <c r="N262" s="27">
        <f>N261</f>
        <v>2.4</v>
      </c>
      <c r="O262" s="27">
        <f>O261</f>
        <v>2.4</v>
      </c>
      <c r="P262" s="22">
        <f t="shared" si="114"/>
        <v>1</v>
      </c>
      <c r="Q262" s="22">
        <f t="shared" si="114"/>
        <v>1</v>
      </c>
      <c r="R262" s="22">
        <f t="shared" si="114"/>
        <v>0.65</v>
      </c>
      <c r="S262" s="22">
        <f t="shared" si="114"/>
        <v>48</v>
      </c>
      <c r="T262" s="22">
        <f t="shared" si="114"/>
        <v>48</v>
      </c>
      <c r="U262" s="27">
        <v>71</v>
      </c>
      <c r="V262" s="27">
        <f>V261</f>
        <v>896.65599999999995</v>
      </c>
      <c r="W262" s="27">
        <v>61395</v>
      </c>
      <c r="X262" s="23">
        <f t="shared" si="109"/>
        <v>184185</v>
      </c>
      <c r="Y262" s="22">
        <f t="shared" si="113"/>
        <v>0</v>
      </c>
      <c r="Z262" s="27" t="str">
        <f t="shared" si="113"/>
        <v>-</v>
      </c>
      <c r="AA262" s="27" t="str">
        <f t="shared" si="113"/>
        <v>-</v>
      </c>
      <c r="AB262" s="27" t="str">
        <f t="shared" si="113"/>
        <v>-</v>
      </c>
      <c r="AC262" s="27" t="str">
        <f t="shared" si="113"/>
        <v>-</v>
      </c>
      <c r="AD262" s="27">
        <f t="shared" si="113"/>
        <v>0</v>
      </c>
      <c r="AE262" s="27">
        <f t="shared" si="113"/>
        <v>0</v>
      </c>
      <c r="AF262" s="27">
        <f t="shared" si="113"/>
        <v>-26.280360000000002</v>
      </c>
      <c r="AG262" s="28">
        <f t="shared" si="113"/>
        <v>29.142289999999999</v>
      </c>
      <c r="AH262" s="11"/>
      <c r="AI262" s="20"/>
      <c r="AJ262" s="20"/>
      <c r="AK262" s="11"/>
      <c r="AL262" s="11"/>
      <c r="AM262" s="11"/>
      <c r="AN262" s="12"/>
      <c r="AO262" s="12"/>
    </row>
    <row r="263" spans="1:41" x14ac:dyDescent="0.25">
      <c r="A263" s="21" t="s">
        <v>682</v>
      </c>
      <c r="B263" s="16" t="s">
        <v>107</v>
      </c>
      <c r="C263" s="16" t="s">
        <v>76</v>
      </c>
      <c r="D263" s="25" t="s">
        <v>77</v>
      </c>
      <c r="E263" s="25" t="s">
        <v>78</v>
      </c>
      <c r="F263" s="22" t="str">
        <f t="shared" si="107"/>
        <v>fixed</v>
      </c>
      <c r="G263" s="25">
        <f t="shared" si="108"/>
        <v>3615</v>
      </c>
      <c r="H263" s="25">
        <v>723</v>
      </c>
      <c r="I263" s="25">
        <v>5</v>
      </c>
      <c r="J263" s="25" t="s">
        <v>80</v>
      </c>
      <c r="K263" s="22">
        <v>2039</v>
      </c>
      <c r="L263" s="25">
        <v>10.305</v>
      </c>
      <c r="M263" s="25">
        <v>21.4</v>
      </c>
      <c r="N263" s="25">
        <v>7.2</v>
      </c>
      <c r="O263" s="25">
        <v>7.2</v>
      </c>
      <c r="P263" s="22">
        <f t="shared" si="114"/>
        <v>1</v>
      </c>
      <c r="Q263" s="22">
        <f t="shared" si="114"/>
        <v>1</v>
      </c>
      <c r="R263" s="22">
        <f t="shared" si="114"/>
        <v>0.65</v>
      </c>
      <c r="S263" s="22">
        <f t="shared" si="114"/>
        <v>48</v>
      </c>
      <c r="T263" s="22">
        <f t="shared" si="114"/>
        <v>48</v>
      </c>
      <c r="U263" s="25">
        <v>98</v>
      </c>
      <c r="V263">
        <v>965.35500000000002</v>
      </c>
      <c r="W263" s="25">
        <v>69949.333329999994</v>
      </c>
      <c r="X263" s="23">
        <f t="shared" si="109"/>
        <v>349746.66664999997</v>
      </c>
      <c r="Y263" s="22">
        <f t="shared" si="113"/>
        <v>0</v>
      </c>
      <c r="Z263" s="25" t="s">
        <v>80</v>
      </c>
      <c r="AA263" s="25" t="s">
        <v>80</v>
      </c>
      <c r="AB263" s="25" t="s">
        <v>80</v>
      </c>
      <c r="AC263" s="25" t="s">
        <v>80</v>
      </c>
      <c r="AD263" s="25"/>
      <c r="AE263" s="25"/>
      <c r="AF263" s="25">
        <v>-23.42</v>
      </c>
      <c r="AG263" s="26">
        <v>27.33</v>
      </c>
      <c r="AH263" s="11"/>
      <c r="AI263" s="20"/>
      <c r="AJ263" s="20"/>
      <c r="AK263" s="11"/>
      <c r="AL263" s="11"/>
      <c r="AM263" s="11"/>
      <c r="AN263" s="12"/>
      <c r="AO263" s="12"/>
    </row>
    <row r="264" spans="1:41" x14ac:dyDescent="0.25">
      <c r="A264" s="21" t="s">
        <v>682</v>
      </c>
      <c r="B264" s="16" t="s">
        <v>108</v>
      </c>
      <c r="C264" s="16" t="s">
        <v>76</v>
      </c>
      <c r="D264" s="25" t="s">
        <v>77</v>
      </c>
      <c r="E264" s="25" t="s">
        <v>78</v>
      </c>
      <c r="F264" s="22" t="str">
        <f t="shared" si="107"/>
        <v>fixed</v>
      </c>
      <c r="G264" s="25">
        <f t="shared" si="108"/>
        <v>723</v>
      </c>
      <c r="H264" s="25">
        <v>723</v>
      </c>
      <c r="I264" s="25">
        <v>1</v>
      </c>
      <c r="J264" s="25" t="s">
        <v>80</v>
      </c>
      <c r="K264" s="22">
        <v>2039</v>
      </c>
      <c r="L264" s="25">
        <v>10.305</v>
      </c>
      <c r="M264" s="25">
        <f>M263</f>
        <v>21.4</v>
      </c>
      <c r="N264" s="25">
        <f>N263</f>
        <v>7.2</v>
      </c>
      <c r="O264" s="25">
        <f>O263</f>
        <v>7.2</v>
      </c>
      <c r="P264" s="22">
        <f t="shared" si="114"/>
        <v>1</v>
      </c>
      <c r="Q264" s="22">
        <f t="shared" si="114"/>
        <v>1</v>
      </c>
      <c r="R264" s="22">
        <f t="shared" si="114"/>
        <v>0.65</v>
      </c>
      <c r="S264" s="22">
        <f t="shared" si="114"/>
        <v>48</v>
      </c>
      <c r="T264" s="22">
        <f t="shared" si="114"/>
        <v>48</v>
      </c>
      <c r="U264" s="25">
        <v>98</v>
      </c>
      <c r="V264" s="25">
        <f>V263</f>
        <v>965.35500000000002</v>
      </c>
      <c r="W264" s="25">
        <v>69949.333329999994</v>
      </c>
      <c r="X264" s="23">
        <f t="shared" si="109"/>
        <v>69949.333329999994</v>
      </c>
      <c r="Y264" s="22">
        <f t="shared" si="113"/>
        <v>0</v>
      </c>
      <c r="Z264" s="25" t="str">
        <f t="shared" si="113"/>
        <v>-</v>
      </c>
      <c r="AA264" s="25" t="str">
        <f t="shared" si="113"/>
        <v>-</v>
      </c>
      <c r="AB264" s="25" t="str">
        <f t="shared" si="113"/>
        <v>-</v>
      </c>
      <c r="AC264" s="25" t="str">
        <f t="shared" si="113"/>
        <v>-</v>
      </c>
      <c r="AD264" s="25">
        <f t="shared" si="113"/>
        <v>0</v>
      </c>
      <c r="AE264" s="25">
        <f t="shared" si="113"/>
        <v>0</v>
      </c>
      <c r="AF264" s="25">
        <f t="shared" si="113"/>
        <v>-23.42</v>
      </c>
      <c r="AG264" s="26">
        <f t="shared" si="113"/>
        <v>27.33</v>
      </c>
      <c r="AH264" s="11"/>
      <c r="AI264" s="20"/>
      <c r="AJ264" s="20"/>
      <c r="AK264" s="11"/>
      <c r="AL264" s="11"/>
      <c r="AM264" s="11"/>
      <c r="AN264" s="12"/>
      <c r="AO264" s="12"/>
    </row>
    <row r="265" spans="1:41" x14ac:dyDescent="0.25">
      <c r="A265" s="21" t="s">
        <v>682</v>
      </c>
      <c r="B265" s="16" t="s">
        <v>109</v>
      </c>
      <c r="C265" s="16" t="s">
        <v>76</v>
      </c>
      <c r="D265" s="27" t="s">
        <v>77</v>
      </c>
      <c r="E265" s="27" t="s">
        <v>78</v>
      </c>
      <c r="F265" s="22" t="str">
        <f t="shared" si="107"/>
        <v>fixed</v>
      </c>
      <c r="G265" s="27">
        <f t="shared" si="108"/>
        <v>1170</v>
      </c>
      <c r="H265" s="27">
        <v>585</v>
      </c>
      <c r="I265" s="27">
        <v>2</v>
      </c>
      <c r="J265" s="27" t="s">
        <v>80</v>
      </c>
      <c r="K265" s="27">
        <v>2022</v>
      </c>
      <c r="L265" s="27">
        <v>10.494999999999999</v>
      </c>
      <c r="M265" s="27">
        <v>32.299999999999997</v>
      </c>
      <c r="N265" s="27">
        <v>3.2</v>
      </c>
      <c r="O265" s="27">
        <v>3.2</v>
      </c>
      <c r="P265" s="22">
        <f t="shared" si="114"/>
        <v>1</v>
      </c>
      <c r="Q265" s="22">
        <f t="shared" si="114"/>
        <v>1</v>
      </c>
      <c r="R265" s="22">
        <f t="shared" si="114"/>
        <v>0.65</v>
      </c>
      <c r="S265" s="22">
        <f t="shared" si="114"/>
        <v>48</v>
      </c>
      <c r="T265" s="22">
        <f t="shared" si="114"/>
        <v>48</v>
      </c>
      <c r="U265" s="27">
        <v>71</v>
      </c>
      <c r="V265">
        <v>896.65599999999995</v>
      </c>
      <c r="W265" s="27">
        <v>61395</v>
      </c>
      <c r="X265" s="23">
        <f t="shared" si="109"/>
        <v>122790</v>
      </c>
      <c r="Y265" s="22">
        <f t="shared" si="113"/>
        <v>0</v>
      </c>
      <c r="Z265" s="27" t="s">
        <v>80</v>
      </c>
      <c r="AA265" s="27" t="s">
        <v>80</v>
      </c>
      <c r="AB265" s="27" t="s">
        <v>80</v>
      </c>
      <c r="AC265" s="27" t="s">
        <v>80</v>
      </c>
      <c r="AD265" s="27"/>
      <c r="AE265" s="27"/>
      <c r="AF265" s="27">
        <v>-26.775649999999999</v>
      </c>
      <c r="AG265" s="28">
        <v>29.352119999999999</v>
      </c>
      <c r="AH265" s="11"/>
      <c r="AI265" s="20"/>
      <c r="AJ265" s="20"/>
      <c r="AK265" s="11"/>
      <c r="AL265" s="11"/>
      <c r="AM265" s="11"/>
      <c r="AN265" s="12"/>
      <c r="AO265" s="12"/>
    </row>
    <row r="266" spans="1:41" x14ac:dyDescent="0.25">
      <c r="A266" s="21" t="s">
        <v>682</v>
      </c>
      <c r="B266" s="16" t="s">
        <v>110</v>
      </c>
      <c r="C266" s="16" t="s">
        <v>76</v>
      </c>
      <c r="D266" s="27" t="s">
        <v>77</v>
      </c>
      <c r="E266" s="27" t="s">
        <v>78</v>
      </c>
      <c r="F266" s="22" t="str">
        <f t="shared" si="107"/>
        <v>fixed</v>
      </c>
      <c r="G266" s="27">
        <f t="shared" si="108"/>
        <v>2340</v>
      </c>
      <c r="H266" s="27">
        <v>585</v>
      </c>
      <c r="I266" s="27">
        <v>4</v>
      </c>
      <c r="J266" s="27" t="s">
        <v>80</v>
      </c>
      <c r="K266" s="27">
        <v>2024</v>
      </c>
      <c r="L266" s="27">
        <v>10.494999999999999</v>
      </c>
      <c r="M266" s="27">
        <f>M265</f>
        <v>32.299999999999997</v>
      </c>
      <c r="N266" s="27">
        <f>N265</f>
        <v>3.2</v>
      </c>
      <c r="O266" s="27">
        <f>O265</f>
        <v>3.2</v>
      </c>
      <c r="P266" s="22">
        <f t="shared" si="114"/>
        <v>1</v>
      </c>
      <c r="Q266" s="22">
        <f t="shared" si="114"/>
        <v>1</v>
      </c>
      <c r="R266" s="22">
        <f t="shared" si="114"/>
        <v>0.65</v>
      </c>
      <c r="S266" s="22">
        <f t="shared" si="114"/>
        <v>48</v>
      </c>
      <c r="T266" s="22">
        <f t="shared" si="114"/>
        <v>48</v>
      </c>
      <c r="U266" s="27">
        <v>71</v>
      </c>
      <c r="V266" s="27">
        <f>V265</f>
        <v>896.65599999999995</v>
      </c>
      <c r="W266" s="27">
        <v>61395</v>
      </c>
      <c r="X266" s="23">
        <f t="shared" si="109"/>
        <v>245580</v>
      </c>
      <c r="Y266" s="22">
        <f t="shared" si="113"/>
        <v>0</v>
      </c>
      <c r="Z266" s="27" t="str">
        <f t="shared" si="113"/>
        <v>-</v>
      </c>
      <c r="AA266" s="27" t="str">
        <f t="shared" si="113"/>
        <v>-</v>
      </c>
      <c r="AB266" s="27" t="str">
        <f t="shared" si="113"/>
        <v>-</v>
      </c>
      <c r="AC266" s="27" t="str">
        <f t="shared" si="113"/>
        <v>-</v>
      </c>
      <c r="AD266" s="27">
        <f t="shared" si="113"/>
        <v>0</v>
      </c>
      <c r="AE266" s="27">
        <f t="shared" si="113"/>
        <v>0</v>
      </c>
      <c r="AF266" s="27">
        <f t="shared" si="113"/>
        <v>-26.775649999999999</v>
      </c>
      <c r="AG266" s="28">
        <f t="shared" si="113"/>
        <v>29.352119999999999</v>
      </c>
      <c r="AH266" s="11"/>
      <c r="AI266" s="20"/>
      <c r="AJ266" s="20"/>
      <c r="AK266" s="11"/>
      <c r="AL266" s="11"/>
      <c r="AM266" s="11"/>
      <c r="AN266" s="12"/>
      <c r="AO266" s="12"/>
    </row>
    <row r="267" spans="1:41" hidden="1" x14ac:dyDescent="0.25">
      <c r="A267" s="21" t="s">
        <v>682</v>
      </c>
      <c r="B267" s="16" t="s">
        <v>111</v>
      </c>
      <c r="C267" s="16" t="s">
        <v>76</v>
      </c>
      <c r="D267" s="22" t="s">
        <v>112</v>
      </c>
      <c r="E267" s="22" t="s">
        <v>78</v>
      </c>
      <c r="F267" s="22" t="str">
        <f t="shared" si="107"/>
        <v>fixed</v>
      </c>
      <c r="G267" s="22">
        <v>1854</v>
      </c>
      <c r="H267" s="22">
        <v>930</v>
      </c>
      <c r="I267" s="22">
        <v>2</v>
      </c>
      <c r="J267" s="27" t="s">
        <v>80</v>
      </c>
      <c r="K267" s="22">
        <v>2047</v>
      </c>
      <c r="L267" s="22">
        <v>11.111000000000001</v>
      </c>
      <c r="M267" s="22">
        <v>8.5</v>
      </c>
      <c r="N267" s="22" t="s">
        <v>80</v>
      </c>
      <c r="O267" s="22" t="s">
        <v>80</v>
      </c>
      <c r="P267" s="22"/>
      <c r="Q267" s="22"/>
      <c r="R267" s="22"/>
      <c r="S267" s="22"/>
      <c r="T267" s="22"/>
      <c r="U267" s="22">
        <v>45</v>
      </c>
      <c r="V267" s="22">
        <v>1187</v>
      </c>
      <c r="W267" s="22"/>
      <c r="X267" s="23">
        <f t="shared" si="109"/>
        <v>0</v>
      </c>
      <c r="Y267" s="22">
        <f t="shared" si="113"/>
        <v>0</v>
      </c>
      <c r="Z267" s="22" t="s">
        <v>80</v>
      </c>
      <c r="AA267" s="22" t="s">
        <v>80</v>
      </c>
      <c r="AB267" s="22" t="s">
        <v>80</v>
      </c>
      <c r="AC267" s="22" t="s">
        <v>80</v>
      </c>
      <c r="AD267" s="22"/>
      <c r="AE267" s="22"/>
      <c r="AF267" s="22">
        <v>-33.673593539999999</v>
      </c>
      <c r="AG267" s="24">
        <v>18.428246999999999</v>
      </c>
      <c r="AH267" s="11"/>
      <c r="AI267" s="20"/>
      <c r="AJ267" s="20"/>
      <c r="AK267" s="11"/>
      <c r="AL267" s="11"/>
      <c r="AM267" s="11"/>
      <c r="AN267" s="12"/>
      <c r="AO267" s="12"/>
    </row>
    <row r="268" spans="1:41" hidden="1" x14ac:dyDescent="0.25">
      <c r="A268" s="21" t="s">
        <v>682</v>
      </c>
      <c r="B268" s="16" t="s">
        <v>113</v>
      </c>
      <c r="C268" s="16" t="s">
        <v>76</v>
      </c>
      <c r="D268" s="7" t="s">
        <v>114</v>
      </c>
      <c r="E268" s="7" t="s">
        <v>115</v>
      </c>
      <c r="F268" s="22" t="str">
        <f t="shared" si="107"/>
        <v>fixed</v>
      </c>
      <c r="G268" s="7">
        <v>1000</v>
      </c>
      <c r="H268" s="7">
        <v>250</v>
      </c>
      <c r="I268" s="7">
        <v>4</v>
      </c>
      <c r="J268" s="7" t="s">
        <v>80</v>
      </c>
      <c r="K268" s="7" t="s">
        <v>96</v>
      </c>
      <c r="L268" s="7" t="s">
        <v>80</v>
      </c>
      <c r="M268" s="7" t="s">
        <v>80</v>
      </c>
      <c r="N268" s="7" t="s">
        <v>80</v>
      </c>
      <c r="O268" s="7" t="s">
        <v>80</v>
      </c>
      <c r="P268" s="7"/>
      <c r="Q268" s="7"/>
      <c r="R268" s="7"/>
      <c r="S268" s="7"/>
      <c r="T268" s="7"/>
      <c r="U268" s="7">
        <v>1E-4</v>
      </c>
      <c r="V268" s="7">
        <v>222</v>
      </c>
      <c r="W268" s="7"/>
      <c r="X268" s="23">
        <f t="shared" si="109"/>
        <v>0</v>
      </c>
      <c r="Y268" s="22">
        <f t="shared" si="113"/>
        <v>0</v>
      </c>
      <c r="Z268" s="7">
        <v>0.73699999999999999</v>
      </c>
      <c r="AA268" s="7">
        <f>I268</f>
        <v>4</v>
      </c>
      <c r="AB268" s="7">
        <f>H268</f>
        <v>250</v>
      </c>
      <c r="AC268" s="7">
        <v>21.7</v>
      </c>
      <c r="AD268" s="7"/>
      <c r="AE268" s="7"/>
      <c r="AF268" s="7">
        <v>-28.562830000000002</v>
      </c>
      <c r="AG268" s="29">
        <v>29.082750000000001</v>
      </c>
      <c r="AH268" s="11"/>
      <c r="AI268" s="20"/>
      <c r="AJ268" s="20"/>
      <c r="AK268" s="11"/>
      <c r="AL268" s="11"/>
      <c r="AM268" s="11"/>
      <c r="AN268" s="12"/>
      <c r="AO268" s="12"/>
    </row>
    <row r="269" spans="1:41" hidden="1" x14ac:dyDescent="0.25">
      <c r="A269" s="21" t="s">
        <v>682</v>
      </c>
      <c r="B269" s="16" t="s">
        <v>116</v>
      </c>
      <c r="C269" s="16" t="s">
        <v>76</v>
      </c>
      <c r="D269" s="22" t="s">
        <v>114</v>
      </c>
      <c r="E269" s="22" t="s">
        <v>115</v>
      </c>
      <c r="F269" s="22" t="str">
        <f t="shared" si="107"/>
        <v>fixed</v>
      </c>
      <c r="G269" s="22">
        <f>H269*I269</f>
        <v>1332</v>
      </c>
      <c r="H269" s="22">
        <v>333</v>
      </c>
      <c r="I269" s="22">
        <v>4</v>
      </c>
      <c r="J269" s="22" t="s">
        <v>80</v>
      </c>
      <c r="K269" s="22" t="s">
        <v>96</v>
      </c>
      <c r="L269" s="22" t="s">
        <v>80</v>
      </c>
      <c r="M269" s="22" t="s">
        <v>80</v>
      </c>
      <c r="N269" s="22" t="s">
        <v>80</v>
      </c>
      <c r="O269" s="22" t="s">
        <v>80</v>
      </c>
      <c r="P269" s="22"/>
      <c r="Q269" s="22"/>
      <c r="R269" s="22"/>
      <c r="S269" s="22"/>
      <c r="T269" s="22"/>
      <c r="U269" s="22">
        <v>2.0000000000000001E-4</v>
      </c>
      <c r="V269" s="22">
        <v>2796</v>
      </c>
      <c r="W269" s="22"/>
      <c r="X269" s="23">
        <f t="shared" si="109"/>
        <v>0</v>
      </c>
      <c r="Y269" s="22">
        <f t="shared" ref="Y269:Y283" si="115">Y268</f>
        <v>0</v>
      </c>
      <c r="Z269" s="22">
        <v>0.78</v>
      </c>
      <c r="AA269" s="22">
        <f>I269</f>
        <v>4</v>
      </c>
      <c r="AB269" s="22">
        <f>H269</f>
        <v>333</v>
      </c>
      <c r="AC269" s="22">
        <v>27.4</v>
      </c>
      <c r="AD269" s="22"/>
      <c r="AE269" s="22"/>
      <c r="AF269" s="22">
        <v>-28.164999999999999</v>
      </c>
      <c r="AG269" s="24">
        <v>29.351199999999999</v>
      </c>
      <c r="AH269" s="11"/>
      <c r="AI269" s="20"/>
      <c r="AJ269" s="20"/>
      <c r="AK269" s="11"/>
      <c r="AL269" s="11"/>
      <c r="AM269" s="11"/>
      <c r="AN269" s="12"/>
      <c r="AO269" s="12"/>
    </row>
    <row r="270" spans="1:41" hidden="1" x14ac:dyDescent="0.25">
      <c r="A270" s="21" t="s">
        <v>682</v>
      </c>
      <c r="B270" s="16" t="s">
        <v>117</v>
      </c>
      <c r="C270" s="16" t="s">
        <v>76</v>
      </c>
      <c r="D270" s="7" t="s">
        <v>114</v>
      </c>
      <c r="E270" s="7" t="s">
        <v>115</v>
      </c>
      <c r="F270" s="22" t="str">
        <f t="shared" si="107"/>
        <v>fixed</v>
      </c>
      <c r="G270" s="7">
        <v>400</v>
      </c>
      <c r="H270" s="7">
        <v>200</v>
      </c>
      <c r="I270" s="7">
        <v>2</v>
      </c>
      <c r="J270" s="7" t="s">
        <v>80</v>
      </c>
      <c r="K270" s="7" t="s">
        <v>96</v>
      </c>
      <c r="L270" s="7" t="s">
        <v>80</v>
      </c>
      <c r="M270" s="7" t="s">
        <v>80</v>
      </c>
      <c r="N270" s="7" t="s">
        <v>80</v>
      </c>
      <c r="O270" s="7" t="s">
        <v>80</v>
      </c>
      <c r="P270" s="7"/>
      <c r="Q270" s="7"/>
      <c r="R270" s="7"/>
      <c r="S270" s="7"/>
      <c r="T270" s="7"/>
      <c r="U270" s="7">
        <v>2.9999999999999997E-4</v>
      </c>
      <c r="V270" s="7">
        <v>222</v>
      </c>
      <c r="W270" s="7"/>
      <c r="X270" s="23">
        <f t="shared" si="109"/>
        <v>0</v>
      </c>
      <c r="Y270" s="22">
        <f t="shared" si="115"/>
        <v>0</v>
      </c>
      <c r="Z270" s="7">
        <v>0.77900000000000003</v>
      </c>
      <c r="AA270" s="7">
        <f>I270</f>
        <v>2</v>
      </c>
      <c r="AB270" s="7">
        <f>H270</f>
        <v>200</v>
      </c>
      <c r="AC270" s="7">
        <v>10</v>
      </c>
      <c r="AD270" s="7"/>
      <c r="AE270" s="7"/>
      <c r="AF270" s="7">
        <v>-34.197220000000002</v>
      </c>
      <c r="AG270" s="29">
        <v>18.973610000000001</v>
      </c>
      <c r="AH270" s="11"/>
      <c r="AI270" s="20"/>
      <c r="AJ270" s="20"/>
      <c r="AK270" s="11"/>
      <c r="AL270" s="11"/>
      <c r="AM270" s="11"/>
      <c r="AN270" s="12"/>
      <c r="AO270" s="12"/>
    </row>
    <row r="271" spans="1:41" hidden="1" x14ac:dyDescent="0.25">
      <c r="A271" s="21" t="s">
        <v>682</v>
      </c>
      <c r="B271" s="16" t="s">
        <v>118</v>
      </c>
      <c r="C271" s="16" t="s">
        <v>76</v>
      </c>
      <c r="D271" s="22" t="s">
        <v>119</v>
      </c>
      <c r="E271" s="22" t="s">
        <v>78</v>
      </c>
      <c r="F271" s="22" t="str">
        <f t="shared" si="107"/>
        <v>fixed</v>
      </c>
      <c r="G271" s="22">
        <f t="shared" ref="G271:G276" si="116">H271*I271</f>
        <v>360</v>
      </c>
      <c r="H271" s="22">
        <v>90</v>
      </c>
      <c r="I271" s="22">
        <v>4</v>
      </c>
      <c r="J271" s="22" t="s">
        <v>80</v>
      </c>
      <c r="K271" s="22" t="s">
        <v>96</v>
      </c>
      <c r="L271" s="22" t="s">
        <v>80</v>
      </c>
      <c r="M271" s="22" t="s">
        <v>80</v>
      </c>
      <c r="N271" s="22" t="s">
        <v>80</v>
      </c>
      <c r="O271" s="22" t="s">
        <v>80</v>
      </c>
      <c r="P271" s="22"/>
      <c r="Q271" s="22"/>
      <c r="R271" s="22"/>
      <c r="S271" s="22"/>
      <c r="T271" s="22"/>
      <c r="U271" s="22">
        <v>350</v>
      </c>
      <c r="V271" s="22">
        <v>0</v>
      </c>
      <c r="W271" s="22"/>
      <c r="X271" s="23">
        <f t="shared" si="109"/>
        <v>0</v>
      </c>
      <c r="Y271" s="22">
        <f t="shared" si="115"/>
        <v>0</v>
      </c>
      <c r="Z271" s="22" t="s">
        <v>80</v>
      </c>
      <c r="AA271" s="22" t="s">
        <v>80</v>
      </c>
      <c r="AB271" s="22" t="s">
        <v>80</v>
      </c>
      <c r="AC271" s="22" t="s">
        <v>80</v>
      </c>
      <c r="AD271" s="22"/>
      <c r="AE271" s="22"/>
      <c r="AF271" s="22">
        <v>-30.62396</v>
      </c>
      <c r="AG271" s="24">
        <v>25.50403</v>
      </c>
      <c r="AH271" s="11"/>
      <c r="AI271" s="20"/>
      <c r="AJ271" s="20"/>
      <c r="AK271" s="11"/>
      <c r="AL271" s="11"/>
      <c r="AM271" s="11"/>
      <c r="AN271" s="12"/>
      <c r="AO271" s="12"/>
    </row>
    <row r="272" spans="1:41" hidden="1" x14ac:dyDescent="0.25">
      <c r="A272" s="21" t="s">
        <v>682</v>
      </c>
      <c r="B272" s="16" t="s">
        <v>120</v>
      </c>
      <c r="C272" s="16" t="s">
        <v>76</v>
      </c>
      <c r="D272" s="7" t="s">
        <v>119</v>
      </c>
      <c r="E272" s="7" t="s">
        <v>78</v>
      </c>
      <c r="F272" s="22" t="str">
        <f t="shared" si="107"/>
        <v>fixed</v>
      </c>
      <c r="G272" s="7">
        <f t="shared" si="116"/>
        <v>240</v>
      </c>
      <c r="H272" s="7">
        <v>120</v>
      </c>
      <c r="I272" s="7">
        <v>2</v>
      </c>
      <c r="J272" s="7" t="s">
        <v>80</v>
      </c>
      <c r="K272" s="7" t="s">
        <v>96</v>
      </c>
      <c r="L272" s="7" t="s">
        <v>80</v>
      </c>
      <c r="M272" s="7" t="s">
        <v>80</v>
      </c>
      <c r="N272" s="7" t="s">
        <v>80</v>
      </c>
      <c r="O272" s="7" t="s">
        <v>80</v>
      </c>
      <c r="P272" s="7"/>
      <c r="Q272" s="7"/>
      <c r="R272" s="7"/>
      <c r="S272" s="7"/>
      <c r="T272" s="7"/>
      <c r="U272" s="7">
        <v>350</v>
      </c>
      <c r="V272" s="7">
        <v>0</v>
      </c>
      <c r="W272" s="7"/>
      <c r="X272" s="23">
        <f t="shared" si="109"/>
        <v>0</v>
      </c>
      <c r="Y272" s="22">
        <f t="shared" si="115"/>
        <v>0</v>
      </c>
      <c r="Z272" s="7" t="s">
        <v>80</v>
      </c>
      <c r="AA272" s="7" t="s">
        <v>80</v>
      </c>
      <c r="AB272" s="7" t="s">
        <v>80</v>
      </c>
      <c r="AC272" s="7" t="s">
        <v>80</v>
      </c>
      <c r="AD272" s="7"/>
      <c r="AE272" s="7"/>
      <c r="AF272" s="7">
        <v>-29.993369999999999</v>
      </c>
      <c r="AG272" s="29">
        <v>24.733840000000001</v>
      </c>
      <c r="AH272" s="11"/>
      <c r="AI272" s="20"/>
      <c r="AJ272" s="20"/>
      <c r="AK272" s="11"/>
      <c r="AL272" s="11"/>
      <c r="AM272" s="11"/>
      <c r="AN272" s="12"/>
      <c r="AO272" s="12"/>
    </row>
    <row r="273" spans="1:41" hidden="1" x14ac:dyDescent="0.25">
      <c r="A273" s="21" t="s">
        <v>682</v>
      </c>
      <c r="B273" s="16" t="s">
        <v>121</v>
      </c>
      <c r="C273" s="16" t="s">
        <v>76</v>
      </c>
      <c r="D273" s="22" t="s">
        <v>122</v>
      </c>
      <c r="E273" s="22" t="s">
        <v>78</v>
      </c>
      <c r="F273" s="22" t="str">
        <f t="shared" si="107"/>
        <v>fixed</v>
      </c>
      <c r="G273" s="22">
        <f t="shared" si="116"/>
        <v>171</v>
      </c>
      <c r="H273" s="22">
        <v>57</v>
      </c>
      <c r="I273" s="22">
        <v>3</v>
      </c>
      <c r="J273" s="22" t="s">
        <v>80</v>
      </c>
      <c r="K273" s="22">
        <v>2026</v>
      </c>
      <c r="L273" s="22">
        <v>11.519</v>
      </c>
      <c r="M273" s="22">
        <v>284.39999999999998</v>
      </c>
      <c r="N273" s="22">
        <v>3.4</v>
      </c>
      <c r="O273" s="22">
        <v>3.4</v>
      </c>
      <c r="P273" s="22"/>
      <c r="Q273" s="22"/>
      <c r="R273" s="22"/>
      <c r="S273" s="22"/>
      <c r="T273" s="22"/>
      <c r="U273" s="22">
        <v>3</v>
      </c>
      <c r="V273" s="22">
        <v>196</v>
      </c>
      <c r="W273" s="22"/>
      <c r="X273" s="23">
        <f t="shared" si="109"/>
        <v>0</v>
      </c>
      <c r="Y273" s="22">
        <f t="shared" si="115"/>
        <v>0</v>
      </c>
      <c r="Z273" s="22" t="s">
        <v>80</v>
      </c>
      <c r="AA273" s="22" t="s">
        <v>80</v>
      </c>
      <c r="AB273" s="22" t="s">
        <v>80</v>
      </c>
      <c r="AC273" s="22" t="s">
        <v>80</v>
      </c>
      <c r="AD273" s="22"/>
      <c r="AE273" s="22"/>
      <c r="AF273" s="22">
        <v>-33.884079999999997</v>
      </c>
      <c r="AG273" s="24">
        <v>18.533609999999999</v>
      </c>
      <c r="AH273" s="11"/>
      <c r="AI273" s="20"/>
      <c r="AJ273" s="20"/>
      <c r="AK273" s="11"/>
      <c r="AL273" s="11"/>
      <c r="AM273" s="11"/>
      <c r="AN273" s="12"/>
      <c r="AO273" s="12"/>
    </row>
    <row r="274" spans="1:41" hidden="1" x14ac:dyDescent="0.25">
      <c r="A274" s="21" t="s">
        <v>682</v>
      </c>
      <c r="B274" s="16" t="s">
        <v>123</v>
      </c>
      <c r="C274" s="16" t="s">
        <v>76</v>
      </c>
      <c r="D274" s="7" t="s">
        <v>124</v>
      </c>
      <c r="E274" s="7" t="s">
        <v>78</v>
      </c>
      <c r="F274" s="22" t="str">
        <f t="shared" si="107"/>
        <v>fixed</v>
      </c>
      <c r="G274" s="7">
        <f t="shared" si="116"/>
        <v>1332</v>
      </c>
      <c r="H274" s="7">
        <v>148</v>
      </c>
      <c r="I274" s="7">
        <v>9</v>
      </c>
      <c r="J274" s="7" t="s">
        <v>80</v>
      </c>
      <c r="K274" s="7">
        <v>2039</v>
      </c>
      <c r="L274" s="7">
        <v>11.519</v>
      </c>
      <c r="M274" s="7">
        <v>263.39999999999998</v>
      </c>
      <c r="N274" s="7">
        <v>9</v>
      </c>
      <c r="O274" s="7">
        <v>9</v>
      </c>
      <c r="P274" s="7"/>
      <c r="Q274" s="7"/>
      <c r="R274" s="7"/>
      <c r="S274" s="7"/>
      <c r="T274" s="7"/>
      <c r="U274" s="7">
        <v>3</v>
      </c>
      <c r="V274" s="7">
        <v>196</v>
      </c>
      <c r="W274" s="7"/>
      <c r="X274" s="23">
        <f t="shared" si="109"/>
        <v>0</v>
      </c>
      <c r="Y274" s="22">
        <f t="shared" si="115"/>
        <v>0</v>
      </c>
      <c r="Z274" s="7" t="s">
        <v>80</v>
      </c>
      <c r="AA274" s="7" t="s">
        <v>80</v>
      </c>
      <c r="AB274" s="7" t="s">
        <v>80</v>
      </c>
      <c r="AC274" s="7" t="s">
        <v>80</v>
      </c>
      <c r="AD274" s="7"/>
      <c r="AE274" s="7"/>
      <c r="AF274" s="7">
        <v>-33.591999999999999</v>
      </c>
      <c r="AG274" s="29">
        <v>18.460699999999999</v>
      </c>
      <c r="AH274" s="11"/>
      <c r="AI274" s="20"/>
      <c r="AJ274" s="20"/>
      <c r="AK274" s="11"/>
      <c r="AL274" s="11"/>
      <c r="AM274" s="11"/>
      <c r="AN274" s="12"/>
      <c r="AO274" s="12"/>
    </row>
    <row r="275" spans="1:41" hidden="1" x14ac:dyDescent="0.25">
      <c r="A275" s="21" t="s">
        <v>682</v>
      </c>
      <c r="B275" s="16" t="s">
        <v>125</v>
      </c>
      <c r="C275" s="16" t="s">
        <v>76</v>
      </c>
      <c r="D275" s="22" t="s">
        <v>124</v>
      </c>
      <c r="E275" s="22" t="s">
        <v>78</v>
      </c>
      <c r="F275" s="22" t="str">
        <f t="shared" si="107"/>
        <v>fixed</v>
      </c>
      <c r="G275" s="22">
        <f t="shared" si="116"/>
        <v>740</v>
      </c>
      <c r="H275" s="22">
        <v>148</v>
      </c>
      <c r="I275" s="22">
        <v>5</v>
      </c>
      <c r="J275" s="22" t="s">
        <v>80</v>
      </c>
      <c r="K275" s="22">
        <v>2038</v>
      </c>
      <c r="L275" s="22">
        <v>11.519</v>
      </c>
      <c r="M275" s="22">
        <v>263.39999999999998</v>
      </c>
      <c r="N275" s="22">
        <v>9</v>
      </c>
      <c r="O275" s="22">
        <v>9</v>
      </c>
      <c r="P275" s="22"/>
      <c r="Q275" s="22"/>
      <c r="R275" s="22"/>
      <c r="S275" s="22"/>
      <c r="T275" s="22"/>
      <c r="U275" s="22">
        <v>3</v>
      </c>
      <c r="V275" s="22">
        <v>196</v>
      </c>
      <c r="W275" s="22"/>
      <c r="X275" s="23">
        <f t="shared" si="109"/>
        <v>0</v>
      </c>
      <c r="Y275" s="22">
        <f t="shared" si="115"/>
        <v>0</v>
      </c>
      <c r="Z275" s="22" t="s">
        <v>80</v>
      </c>
      <c r="AA275" s="22" t="s">
        <v>80</v>
      </c>
      <c r="AB275" s="22" t="s">
        <v>80</v>
      </c>
      <c r="AC275" s="22" t="s">
        <v>80</v>
      </c>
      <c r="AD275" s="22"/>
      <c r="AE275" s="22"/>
      <c r="AF275" s="22">
        <v>-34.165260000000004</v>
      </c>
      <c r="AG275" s="24">
        <v>21.96077</v>
      </c>
      <c r="AH275" s="11"/>
      <c r="AI275" s="20"/>
      <c r="AJ275" s="20"/>
      <c r="AK275" s="11"/>
      <c r="AL275" s="11"/>
      <c r="AM275" s="11"/>
      <c r="AN275" s="12"/>
      <c r="AO275" s="12"/>
    </row>
    <row r="276" spans="1:41" hidden="1" x14ac:dyDescent="0.25">
      <c r="A276" s="21" t="s">
        <v>682</v>
      </c>
      <c r="B276" s="31" t="s">
        <v>126</v>
      </c>
      <c r="C276" s="16" t="s">
        <v>76</v>
      </c>
      <c r="D276" s="7" t="s">
        <v>122</v>
      </c>
      <c r="E276" s="7" t="s">
        <v>78</v>
      </c>
      <c r="F276" s="22" t="str">
        <f t="shared" si="107"/>
        <v>fixed</v>
      </c>
      <c r="G276" s="7">
        <f t="shared" si="116"/>
        <v>171</v>
      </c>
      <c r="H276" s="7">
        <v>57</v>
      </c>
      <c r="I276" s="7">
        <v>3</v>
      </c>
      <c r="J276" s="7" t="s">
        <v>80</v>
      </c>
      <c r="K276" s="7">
        <v>2026</v>
      </c>
      <c r="L276" s="7">
        <v>11.519</v>
      </c>
      <c r="M276" s="7">
        <v>284.39999999999998</v>
      </c>
      <c r="N276" s="7">
        <v>3.4</v>
      </c>
      <c r="O276" s="7">
        <v>3.4</v>
      </c>
      <c r="P276" s="7"/>
      <c r="Q276" s="7"/>
      <c r="R276" s="7"/>
      <c r="S276" s="7"/>
      <c r="T276" s="7"/>
      <c r="U276" s="7">
        <v>3</v>
      </c>
      <c r="V276" s="7">
        <v>196</v>
      </c>
      <c r="W276" s="7"/>
      <c r="X276" s="23">
        <f t="shared" si="109"/>
        <v>0</v>
      </c>
      <c r="Y276" s="22">
        <f t="shared" si="115"/>
        <v>0</v>
      </c>
      <c r="Z276" s="7" t="s">
        <v>80</v>
      </c>
      <c r="AA276" s="7" t="s">
        <v>80</v>
      </c>
      <c r="AB276" s="7" t="s">
        <v>80</v>
      </c>
      <c r="AC276" s="7" t="s">
        <v>80</v>
      </c>
      <c r="AD276" s="7"/>
      <c r="AE276" s="7"/>
      <c r="AF276" s="7">
        <v>-33.027389999999997</v>
      </c>
      <c r="AG276" s="29">
        <v>27.88382</v>
      </c>
      <c r="AH276" s="11"/>
      <c r="AI276" s="20"/>
      <c r="AJ276" s="20"/>
      <c r="AK276" s="11"/>
      <c r="AL276" s="11"/>
      <c r="AM276" s="11"/>
      <c r="AN276" s="12"/>
      <c r="AO276" s="12"/>
    </row>
    <row r="277" spans="1:41" x14ac:dyDescent="0.25">
      <c r="A277" s="21" t="s">
        <v>682</v>
      </c>
      <c r="B277" s="16" t="s">
        <v>127</v>
      </c>
      <c r="C277" s="16" t="s">
        <v>128</v>
      </c>
      <c r="D277" s="22" t="s">
        <v>77</v>
      </c>
      <c r="E277" s="22" t="s">
        <v>78</v>
      </c>
      <c r="F277" s="22" t="str">
        <f t="shared" si="107"/>
        <v>fixed</v>
      </c>
      <c r="G277" s="22">
        <v>160</v>
      </c>
      <c r="H277" s="22" t="s">
        <v>80</v>
      </c>
      <c r="I277" s="22">
        <v>2</v>
      </c>
      <c r="J277" s="22" t="s">
        <v>80</v>
      </c>
      <c r="K277" s="22">
        <v>2027</v>
      </c>
      <c r="L277" s="22">
        <v>12.372</v>
      </c>
      <c r="M277" s="22">
        <v>15.6</v>
      </c>
      <c r="N277" s="22">
        <v>0.5</v>
      </c>
      <c r="O277" s="22">
        <v>0.5</v>
      </c>
      <c r="P277" s="22"/>
      <c r="Q277" s="22"/>
      <c r="R277" s="22">
        <v>0.65</v>
      </c>
      <c r="S277" s="22"/>
      <c r="T277" s="22"/>
      <c r="U277" s="22">
        <v>80</v>
      </c>
      <c r="V277">
        <v>965.36</v>
      </c>
      <c r="W277" s="22">
        <v>180848</v>
      </c>
      <c r="X277" s="23">
        <f t="shared" si="109"/>
        <v>361696</v>
      </c>
      <c r="Y277" s="22">
        <f t="shared" si="115"/>
        <v>0</v>
      </c>
      <c r="Z277" s="22" t="s">
        <v>80</v>
      </c>
      <c r="AA277" s="22"/>
      <c r="AB277" s="22"/>
      <c r="AC277" s="22"/>
      <c r="AD277" s="22"/>
      <c r="AE277" s="22"/>
      <c r="AF277" s="22">
        <v>-26.658000000000001</v>
      </c>
      <c r="AG277" s="24">
        <v>28.113800000000001</v>
      </c>
      <c r="AH277" s="11"/>
      <c r="AI277" s="20"/>
      <c r="AJ277" s="20"/>
      <c r="AK277" s="11"/>
      <c r="AL277" s="11"/>
      <c r="AM277" s="11"/>
      <c r="AN277" s="12"/>
      <c r="AO277" s="12"/>
    </row>
    <row r="278" spans="1:41" x14ac:dyDescent="0.25">
      <c r="A278" s="21" t="s">
        <v>682</v>
      </c>
      <c r="B278" s="16" t="s">
        <v>129</v>
      </c>
      <c r="C278" s="16" t="s">
        <v>130</v>
      </c>
      <c r="D278" s="7" t="s">
        <v>137</v>
      </c>
      <c r="E278" s="7" t="s">
        <v>78</v>
      </c>
      <c r="F278" s="22" t="str">
        <f t="shared" si="107"/>
        <v>fixed</v>
      </c>
      <c r="G278" s="7">
        <v>600</v>
      </c>
      <c r="H278" s="7" t="s">
        <v>80</v>
      </c>
      <c r="I278" s="7">
        <v>20</v>
      </c>
      <c r="J278" s="7" t="s">
        <v>80</v>
      </c>
      <c r="K278" s="7">
        <v>2039</v>
      </c>
      <c r="L278" s="7">
        <v>12.372</v>
      </c>
      <c r="M278" s="7">
        <v>15.6</v>
      </c>
      <c r="N278" s="7">
        <v>0.5</v>
      </c>
      <c r="O278" s="7">
        <v>0.5</v>
      </c>
      <c r="P278" s="7"/>
      <c r="Q278" s="7"/>
      <c r="R278" s="7">
        <v>0.65</v>
      </c>
      <c r="S278" s="7"/>
      <c r="T278" s="7"/>
      <c r="U278" s="7">
        <v>71</v>
      </c>
      <c r="V278">
        <v>965.36</v>
      </c>
      <c r="W278" s="7">
        <v>180848</v>
      </c>
      <c r="X278" s="23">
        <f t="shared" si="109"/>
        <v>3616960</v>
      </c>
      <c r="Y278" s="22">
        <f t="shared" si="115"/>
        <v>0</v>
      </c>
      <c r="Z278" s="7" t="s">
        <v>80</v>
      </c>
      <c r="AA278" s="7"/>
      <c r="AB278" s="7"/>
      <c r="AC278" s="7"/>
      <c r="AD278" s="7"/>
      <c r="AE278" s="7"/>
      <c r="AF278" s="7">
        <v>-26.503599999999999</v>
      </c>
      <c r="AG278" s="29">
        <v>29.180299999999999</v>
      </c>
      <c r="AH278" s="11"/>
      <c r="AI278" s="20"/>
      <c r="AJ278" s="20"/>
      <c r="AK278" s="11"/>
      <c r="AL278" s="11"/>
      <c r="AM278" s="11"/>
      <c r="AN278" s="12"/>
      <c r="AO278" s="12"/>
    </row>
    <row r="279" spans="1:41" hidden="1" x14ac:dyDescent="0.25">
      <c r="A279" s="21" t="s">
        <v>682</v>
      </c>
      <c r="B279" s="16" t="s">
        <v>131</v>
      </c>
      <c r="C279" s="16" t="s">
        <v>128</v>
      </c>
      <c r="D279" s="22" t="s">
        <v>124</v>
      </c>
      <c r="E279" s="22" t="s">
        <v>78</v>
      </c>
      <c r="F279" s="22" t="str">
        <f t="shared" si="107"/>
        <v>fixed</v>
      </c>
      <c r="G279" s="22">
        <v>670</v>
      </c>
      <c r="H279" s="22">
        <v>167.5</v>
      </c>
      <c r="I279" s="22">
        <v>4</v>
      </c>
      <c r="J279" s="22" t="s">
        <v>80</v>
      </c>
      <c r="K279" s="22">
        <v>2046</v>
      </c>
      <c r="L279" s="22">
        <v>11.519</v>
      </c>
      <c r="M279" s="22">
        <v>263.39999999999998</v>
      </c>
      <c r="N279" s="22">
        <v>11</v>
      </c>
      <c r="O279" s="22">
        <v>11</v>
      </c>
      <c r="P279" s="22"/>
      <c r="Q279" s="22"/>
      <c r="R279" s="22">
        <v>0</v>
      </c>
      <c r="S279" s="22"/>
      <c r="T279" s="22"/>
      <c r="U279" s="22">
        <v>3</v>
      </c>
      <c r="V279" s="22">
        <v>169</v>
      </c>
      <c r="W279" s="22"/>
      <c r="X279" s="23">
        <f t="shared" si="109"/>
        <v>0</v>
      </c>
      <c r="Y279" s="22">
        <f t="shared" si="115"/>
        <v>0</v>
      </c>
      <c r="Z279" s="22" t="s">
        <v>80</v>
      </c>
      <c r="AA279" s="22"/>
      <c r="AB279" s="22"/>
      <c r="AC279" s="22"/>
      <c r="AD279" s="22"/>
      <c r="AE279" s="22"/>
      <c r="AF279" s="22">
        <v>-29.251000000000001</v>
      </c>
      <c r="AG279" s="24">
        <v>31.094100000000001</v>
      </c>
      <c r="AH279" s="11"/>
      <c r="AI279" s="20"/>
      <c r="AJ279" s="20"/>
      <c r="AK279" s="11"/>
      <c r="AL279" s="11"/>
      <c r="AM279" s="11"/>
      <c r="AN279" s="12"/>
      <c r="AO279" s="12"/>
    </row>
    <row r="280" spans="1:41" hidden="1" x14ac:dyDescent="0.25">
      <c r="A280" s="21" t="s">
        <v>682</v>
      </c>
      <c r="B280" s="16" t="s">
        <v>132</v>
      </c>
      <c r="C280" s="16" t="s">
        <v>128</v>
      </c>
      <c r="D280" s="7" t="s">
        <v>124</v>
      </c>
      <c r="E280" s="7" t="s">
        <v>78</v>
      </c>
      <c r="F280" s="22" t="str">
        <f t="shared" si="107"/>
        <v>fixed</v>
      </c>
      <c r="G280" s="7">
        <v>335</v>
      </c>
      <c r="H280" s="7">
        <v>167.5</v>
      </c>
      <c r="I280" s="7">
        <v>2</v>
      </c>
      <c r="J280" s="7" t="s">
        <v>80</v>
      </c>
      <c r="K280" s="7">
        <v>2046</v>
      </c>
      <c r="L280" s="7">
        <v>11.519</v>
      </c>
      <c r="M280" s="7">
        <v>263.39999999999998</v>
      </c>
      <c r="N280" s="7">
        <v>11</v>
      </c>
      <c r="O280" s="7">
        <v>11</v>
      </c>
      <c r="P280" s="7"/>
      <c r="Q280" s="7"/>
      <c r="R280" s="7">
        <v>0</v>
      </c>
      <c r="S280" s="7"/>
      <c r="T280" s="7"/>
      <c r="U280" s="7">
        <v>3</v>
      </c>
      <c r="V280" s="7">
        <v>169</v>
      </c>
      <c r="W280" s="7"/>
      <c r="X280" s="23">
        <f t="shared" si="109"/>
        <v>0</v>
      </c>
      <c r="Y280" s="22">
        <f t="shared" si="115"/>
        <v>0</v>
      </c>
      <c r="Z280" s="7" t="s">
        <v>80</v>
      </c>
      <c r="AA280" s="7"/>
      <c r="AB280" s="7"/>
      <c r="AC280" s="7"/>
      <c r="AD280" s="7"/>
      <c r="AE280" s="7"/>
      <c r="AF280" s="7">
        <v>-33.443300000000001</v>
      </c>
      <c r="AG280" s="29">
        <v>25.402200000000001</v>
      </c>
      <c r="AH280" s="11"/>
      <c r="AI280" s="20"/>
      <c r="AJ280" s="20"/>
      <c r="AK280" s="11"/>
      <c r="AL280" s="11"/>
      <c r="AM280" s="11"/>
      <c r="AN280" s="12"/>
      <c r="AO280" s="12"/>
    </row>
    <row r="281" spans="1:41" hidden="1" x14ac:dyDescent="0.25">
      <c r="A281" s="21" t="s">
        <v>682</v>
      </c>
      <c r="B281" s="16" t="s">
        <v>133</v>
      </c>
      <c r="C281" s="16" t="s">
        <v>130</v>
      </c>
      <c r="D281" s="22" t="s">
        <v>138</v>
      </c>
      <c r="E281" s="22" t="s">
        <v>78</v>
      </c>
      <c r="F281" s="22" t="str">
        <f t="shared" si="107"/>
        <v>fixed</v>
      </c>
      <c r="G281" s="22">
        <v>175</v>
      </c>
      <c r="H281" s="22">
        <v>9.6999999999999993</v>
      </c>
      <c r="I281" s="22">
        <v>18</v>
      </c>
      <c r="J281" s="22" t="s">
        <v>80</v>
      </c>
      <c r="K281" s="22" t="s">
        <v>96</v>
      </c>
      <c r="L281" s="22">
        <v>7.6</v>
      </c>
      <c r="M281" s="22">
        <v>75</v>
      </c>
      <c r="N281" s="22">
        <v>8</v>
      </c>
      <c r="O281" s="22">
        <v>8</v>
      </c>
      <c r="P281" s="22"/>
      <c r="Q281" s="22"/>
      <c r="R281" s="22">
        <v>0</v>
      </c>
      <c r="S281" s="22"/>
      <c r="T281" s="22"/>
      <c r="U281" s="22">
        <v>71</v>
      </c>
      <c r="V281" s="22">
        <v>0</v>
      </c>
      <c r="W281" s="22"/>
      <c r="X281" s="23">
        <f t="shared" si="109"/>
        <v>0</v>
      </c>
      <c r="Y281" s="22">
        <f t="shared" si="115"/>
        <v>0</v>
      </c>
      <c r="Z281" s="22" t="s">
        <v>80</v>
      </c>
      <c r="AA281" s="22"/>
      <c r="AB281" s="22"/>
      <c r="AC281" s="22"/>
      <c r="AD281" s="22"/>
      <c r="AE281" s="22"/>
      <c r="AF281" s="22">
        <v>-26.810199999999998</v>
      </c>
      <c r="AG281" s="24">
        <v>27.8277</v>
      </c>
      <c r="AH281" s="11"/>
      <c r="AI281" s="20"/>
      <c r="AJ281" s="20"/>
      <c r="AK281" s="11"/>
      <c r="AL281" s="11"/>
      <c r="AM281" s="11"/>
      <c r="AN281" s="12"/>
      <c r="AO281" s="12"/>
    </row>
    <row r="282" spans="1:41" hidden="1" x14ac:dyDescent="0.25">
      <c r="A282" s="21" t="s">
        <v>682</v>
      </c>
      <c r="B282" s="16" t="s">
        <v>134</v>
      </c>
      <c r="C282" s="16" t="s">
        <v>130</v>
      </c>
      <c r="D282" s="22" t="s">
        <v>138</v>
      </c>
      <c r="E282" s="7" t="s">
        <v>78</v>
      </c>
      <c r="F282" s="22" t="str">
        <f t="shared" si="107"/>
        <v>fixed</v>
      </c>
      <c r="G282" s="7">
        <v>250</v>
      </c>
      <c r="H282" s="7">
        <v>50</v>
      </c>
      <c r="I282" s="7">
        <v>5</v>
      </c>
      <c r="J282" s="7" t="s">
        <v>80</v>
      </c>
      <c r="K282" s="7" t="s">
        <v>96</v>
      </c>
      <c r="L282" s="7">
        <v>11.519</v>
      </c>
      <c r="M282" s="7">
        <v>75</v>
      </c>
      <c r="N282" s="7">
        <v>2</v>
      </c>
      <c r="O282" s="7">
        <v>2</v>
      </c>
      <c r="P282" s="7"/>
      <c r="Q282" s="7"/>
      <c r="R282" s="7">
        <v>0</v>
      </c>
      <c r="S282" s="7"/>
      <c r="T282" s="7"/>
      <c r="U282" s="7">
        <v>3</v>
      </c>
      <c r="V282" s="7">
        <v>0</v>
      </c>
      <c r="W282" s="7"/>
      <c r="X282" s="23">
        <f t="shared" si="109"/>
        <v>0</v>
      </c>
      <c r="Y282" s="22">
        <f t="shared" si="115"/>
        <v>0</v>
      </c>
      <c r="Z282" s="7" t="s">
        <v>80</v>
      </c>
      <c r="AA282" s="7"/>
      <c r="AB282" s="7"/>
      <c r="AC282" s="7"/>
      <c r="AD282" s="7"/>
      <c r="AE282" s="7"/>
      <c r="AF282" s="7">
        <v>-26.810199999999998</v>
      </c>
      <c r="AG282" s="29">
        <v>27.8277</v>
      </c>
      <c r="AH282" s="11"/>
      <c r="AI282" s="20"/>
      <c r="AJ282" s="20"/>
      <c r="AK282" s="11"/>
      <c r="AL282" s="11"/>
      <c r="AM282" s="11"/>
      <c r="AN282" s="12"/>
      <c r="AO282" s="12"/>
    </row>
    <row r="283" spans="1:41" hidden="1" x14ac:dyDescent="0.25">
      <c r="A283" s="21" t="s">
        <v>682</v>
      </c>
      <c r="B283" s="31" t="s">
        <v>135</v>
      </c>
      <c r="C283" s="31" t="s">
        <v>136</v>
      </c>
      <c r="D283" s="33" t="s">
        <v>114</v>
      </c>
      <c r="E283" s="33" t="s">
        <v>115</v>
      </c>
      <c r="F283" s="33" t="str">
        <f t="shared" si="107"/>
        <v>fixed</v>
      </c>
      <c r="G283" s="33">
        <v>180</v>
      </c>
      <c r="H283" s="33">
        <v>45</v>
      </c>
      <c r="I283" s="33">
        <v>4</v>
      </c>
      <c r="J283" s="33" t="s">
        <v>80</v>
      </c>
      <c r="K283" s="33" t="s">
        <v>96</v>
      </c>
      <c r="L283" s="33" t="s">
        <v>80</v>
      </c>
      <c r="M283" s="33" t="s">
        <v>80</v>
      </c>
      <c r="N283" s="33" t="s">
        <v>80</v>
      </c>
      <c r="O283" s="33" t="s">
        <v>80</v>
      </c>
      <c r="P283" s="33"/>
      <c r="Q283" s="33"/>
      <c r="R283" s="33">
        <v>0</v>
      </c>
      <c r="S283" s="33"/>
      <c r="T283" s="33"/>
      <c r="U283" s="33">
        <v>4.0000000000000002E-4</v>
      </c>
      <c r="V283" s="33">
        <v>222</v>
      </c>
      <c r="W283" s="33"/>
      <c r="X283" s="23">
        <f t="shared" si="109"/>
        <v>0</v>
      </c>
      <c r="Y283" s="22">
        <f t="shared" si="115"/>
        <v>0</v>
      </c>
      <c r="Z283" s="33">
        <v>0.72</v>
      </c>
      <c r="AA283" s="33" t="str">
        <f>F283</f>
        <v>fixed</v>
      </c>
      <c r="AB283" s="33" t="str">
        <f>E283</f>
        <v>StorageUnit</v>
      </c>
      <c r="AC283" s="33">
        <v>2.7</v>
      </c>
      <c r="AD283" s="33"/>
      <c r="AE283" s="33"/>
      <c r="AF283" s="33">
        <v>-34.152999999999999</v>
      </c>
      <c r="AG283" s="34">
        <v>18.899999999999999</v>
      </c>
      <c r="AH283" s="11"/>
      <c r="AI283" s="20"/>
      <c r="AJ283" s="20"/>
      <c r="AK283" s="11"/>
      <c r="AL283" s="11"/>
      <c r="AM283" s="11"/>
      <c r="AN283" s="12"/>
      <c r="AO283" s="12"/>
    </row>
  </sheetData>
  <autoFilter ref="A1:AG283" xr:uid="{00000000-0009-0000-0000-000001000000}">
    <filterColumn colId="0">
      <filters>
        <filter val="coal_out_2040"/>
        <filter val="eskom_plan"/>
      </filters>
    </filterColumn>
    <filterColumn colId="3">
      <filters>
        <filter val="coal"/>
        <filter val="sasol_coal"/>
      </filters>
    </filterColumn>
  </autoFilter>
  <conditionalFormatting sqref="A2:A189">
    <cfRule type="containsText" dxfId="28" priority="3" operator="containsText" text="ignore">
      <formula>NOT(ISERROR(SEARCH("ignore",A2)))</formula>
    </cfRule>
  </conditionalFormatting>
  <conditionalFormatting sqref="A237:A283">
    <cfRule type="containsText" dxfId="27" priority="1" operator="containsText" text="ignore">
      <formula>NOT(ISERROR(SEARCH("ignore",A237)))</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2"/>
  <sheetViews>
    <sheetView zoomScale="115" zoomScaleNormal="115" workbookViewId="0">
      <pane ySplit="1" topLeftCell="A2" activePane="bottomLeft" state="frozen"/>
      <selection pane="bottomLeft" activeCell="D157" sqref="D157:D158"/>
    </sheetView>
  </sheetViews>
  <sheetFormatPr baseColWidth="10" defaultColWidth="8.5703125" defaultRowHeight="15" x14ac:dyDescent="0.25"/>
  <cols>
    <col min="2" max="2" width="35.85546875" customWidth="1"/>
    <col min="3" max="3" width="15.140625" style="7" customWidth="1"/>
    <col min="4" max="4" width="11.85546875" style="7" customWidth="1"/>
    <col min="5" max="5" width="12.42578125" customWidth="1"/>
    <col min="6" max="6" width="15.7109375" style="7" customWidth="1"/>
    <col min="7" max="7" width="19" style="7" customWidth="1"/>
    <col min="8" max="8" width="27.85546875" style="7" customWidth="1"/>
    <col min="9" max="9" width="16.85546875" style="7" customWidth="1"/>
    <col min="10" max="10" width="13.28515625" style="7" customWidth="1"/>
    <col min="11" max="11" width="15.85546875" style="7" customWidth="1"/>
    <col min="12" max="12" width="20.5703125" style="7" customWidth="1"/>
    <col min="13" max="13" width="25.7109375" style="7" customWidth="1"/>
    <col min="14" max="14" width="29.5703125" style="7" customWidth="1"/>
    <col min="15" max="15" width="11.85546875" style="7" customWidth="1"/>
    <col min="16" max="16" width="13.5703125" style="7" customWidth="1"/>
    <col min="17" max="17" width="16" customWidth="1"/>
  </cols>
  <sheetData>
    <row r="1" spans="1:16" ht="31.5" customHeight="1" x14ac:dyDescent="0.25">
      <c r="B1" s="2" t="s">
        <v>43</v>
      </c>
      <c r="C1" s="3" t="s">
        <v>139</v>
      </c>
      <c r="D1" s="3" t="s">
        <v>44</v>
      </c>
      <c r="E1" s="3" t="s">
        <v>45</v>
      </c>
      <c r="F1" s="9" t="s">
        <v>48</v>
      </c>
      <c r="G1" s="3" t="s">
        <v>62</v>
      </c>
      <c r="H1" s="3" t="s">
        <v>63</v>
      </c>
      <c r="I1" s="3" t="s">
        <v>140</v>
      </c>
      <c r="J1" s="3" t="s">
        <v>141</v>
      </c>
      <c r="K1" s="3" t="s">
        <v>142</v>
      </c>
      <c r="L1" s="3" t="s">
        <v>143</v>
      </c>
      <c r="M1" s="3" t="s">
        <v>51</v>
      </c>
      <c r="N1" s="3" t="s">
        <v>52</v>
      </c>
      <c r="O1" s="3" t="s">
        <v>73</v>
      </c>
      <c r="P1" s="3" t="s">
        <v>74</v>
      </c>
    </row>
    <row r="2" spans="1:16" x14ac:dyDescent="0.25">
      <c r="A2" s="35" t="s">
        <v>13</v>
      </c>
      <c r="B2" s="36" t="s">
        <v>144</v>
      </c>
      <c r="C2" s="37" t="s">
        <v>145</v>
      </c>
      <c r="D2" s="37" t="s">
        <v>146</v>
      </c>
      <c r="E2" s="22" t="s">
        <v>147</v>
      </c>
      <c r="F2" s="22">
        <v>9.65</v>
      </c>
      <c r="G2" s="22">
        <f>IF(D2="BW1",3649,IF(D2="BW2",2176,IF(D2="BW3",1165, IF(D2="BW4",872, IF(D2="BW5",600, IF(D2="BW6",600))))))</f>
        <v>3649</v>
      </c>
      <c r="H2" s="22">
        <v>0</v>
      </c>
      <c r="I2" s="22" t="s">
        <v>148</v>
      </c>
      <c r="J2" s="22">
        <v>1.1399999999999999</v>
      </c>
      <c r="K2" s="22" t="s">
        <v>80</v>
      </c>
      <c r="L2" s="22"/>
      <c r="M2" s="22">
        <v>2014</v>
      </c>
      <c r="N2" s="22">
        <f t="shared" ref="N2:N33" si="0">M2+25</f>
        <v>2039</v>
      </c>
      <c r="O2" s="22">
        <v>-29.496506</v>
      </c>
      <c r="P2" s="22">
        <v>20.785119000000002</v>
      </c>
    </row>
    <row r="3" spans="1:16" x14ac:dyDescent="0.25">
      <c r="A3" s="35" t="s">
        <v>13</v>
      </c>
      <c r="B3" s="36" t="s">
        <v>149</v>
      </c>
      <c r="C3" s="37" t="s">
        <v>150</v>
      </c>
      <c r="D3" s="37" t="s">
        <v>146</v>
      </c>
      <c r="E3" s="25" t="s">
        <v>147</v>
      </c>
      <c r="F3" s="25">
        <v>48.25</v>
      </c>
      <c r="G3" s="25">
        <f t="shared" ref="G3:G33" si="1">IF(D3="BW1",3649,IF(D3="BW2",2176,IF(D3="BW3",1165, IF(D3="BW4",872, IF(D3="BW5",600, IF(D3="BW6",600))))))</f>
        <v>3649</v>
      </c>
      <c r="H3" s="25">
        <f>0</f>
        <v>0</v>
      </c>
      <c r="I3" s="25" t="s">
        <v>148</v>
      </c>
      <c r="J3" s="25">
        <v>1.04</v>
      </c>
      <c r="K3" s="25" t="s">
        <v>80</v>
      </c>
      <c r="L3" s="25"/>
      <c r="M3" s="25">
        <v>2014</v>
      </c>
      <c r="N3" s="25">
        <f t="shared" si="0"/>
        <v>2039</v>
      </c>
      <c r="O3" s="25">
        <v>-30.619</v>
      </c>
      <c r="P3" s="25">
        <v>24.033888999999999</v>
      </c>
    </row>
    <row r="4" spans="1:16" x14ac:dyDescent="0.25">
      <c r="A4" s="35" t="s">
        <v>13</v>
      </c>
      <c r="B4" s="36" t="s">
        <v>151</v>
      </c>
      <c r="C4" s="37" t="s">
        <v>152</v>
      </c>
      <c r="D4" s="37" t="s">
        <v>146</v>
      </c>
      <c r="E4" s="22" t="s">
        <v>147</v>
      </c>
      <c r="F4" s="22">
        <v>48.25</v>
      </c>
      <c r="G4" s="22">
        <f t="shared" si="1"/>
        <v>3649</v>
      </c>
      <c r="H4" s="22">
        <f>0</f>
        <v>0</v>
      </c>
      <c r="I4" s="22" t="s">
        <v>148</v>
      </c>
      <c r="J4" s="22">
        <v>1.04</v>
      </c>
      <c r="K4" s="22" t="s">
        <v>80</v>
      </c>
      <c r="L4" s="22"/>
      <c r="M4" s="22">
        <v>2014</v>
      </c>
      <c r="N4" s="22">
        <f t="shared" si="0"/>
        <v>2039</v>
      </c>
      <c r="O4" s="22">
        <v>-28.611999999999998</v>
      </c>
      <c r="P4" s="22">
        <v>24.757999999999999</v>
      </c>
    </row>
    <row r="5" spans="1:16" x14ac:dyDescent="0.25">
      <c r="A5" s="35" t="s">
        <v>13</v>
      </c>
      <c r="B5" s="36" t="s">
        <v>153</v>
      </c>
      <c r="C5" s="37" t="s">
        <v>154</v>
      </c>
      <c r="D5" s="37" t="s">
        <v>146</v>
      </c>
      <c r="E5" s="25" t="s">
        <v>147</v>
      </c>
      <c r="F5" s="25">
        <v>10</v>
      </c>
      <c r="G5" s="25">
        <f t="shared" si="1"/>
        <v>3649</v>
      </c>
      <c r="H5" s="25">
        <f>0</f>
        <v>0</v>
      </c>
      <c r="I5" s="25" t="s">
        <v>155</v>
      </c>
      <c r="J5" s="25">
        <v>1.1000000000000001</v>
      </c>
      <c r="K5" s="25" t="s">
        <v>80</v>
      </c>
      <c r="L5" s="25"/>
      <c r="M5" s="25">
        <v>2014</v>
      </c>
      <c r="N5" s="25">
        <f t="shared" si="0"/>
        <v>2039</v>
      </c>
      <c r="O5" s="25">
        <v>-29.393781000000001</v>
      </c>
      <c r="P5" s="25">
        <v>23.307708000000002</v>
      </c>
    </row>
    <row r="6" spans="1:16" x14ac:dyDescent="0.25">
      <c r="A6" s="35" t="s">
        <v>13</v>
      </c>
      <c r="B6" s="36" t="s">
        <v>156</v>
      </c>
      <c r="C6" s="37" t="s">
        <v>157</v>
      </c>
      <c r="D6" s="37" t="s">
        <v>146</v>
      </c>
      <c r="E6" s="22" t="s">
        <v>147</v>
      </c>
      <c r="F6" s="22">
        <v>19.899999999999999</v>
      </c>
      <c r="G6" s="22">
        <f t="shared" si="1"/>
        <v>3649</v>
      </c>
      <c r="H6" s="22">
        <f>0</f>
        <v>0</v>
      </c>
      <c r="I6" s="22" t="s">
        <v>148</v>
      </c>
      <c r="J6" s="22">
        <v>1.1100000000000001</v>
      </c>
      <c r="K6" s="22" t="s">
        <v>80</v>
      </c>
      <c r="L6" s="22"/>
      <c r="M6" s="22">
        <v>2014</v>
      </c>
      <c r="N6" s="22">
        <f t="shared" si="0"/>
        <v>2039</v>
      </c>
      <c r="O6" s="22">
        <v>-29.000931000000001</v>
      </c>
      <c r="P6" s="22">
        <v>23.799932999999999</v>
      </c>
    </row>
    <row r="7" spans="1:16" x14ac:dyDescent="0.25">
      <c r="A7" s="35" t="s">
        <v>13</v>
      </c>
      <c r="B7" s="36" t="s">
        <v>158</v>
      </c>
      <c r="C7" s="37" t="s">
        <v>158</v>
      </c>
      <c r="D7" s="37" t="s">
        <v>146</v>
      </c>
      <c r="E7" s="25" t="s">
        <v>147</v>
      </c>
      <c r="F7" s="25">
        <v>72.5</v>
      </c>
      <c r="G7" s="25">
        <f t="shared" si="1"/>
        <v>3649</v>
      </c>
      <c r="H7" s="25">
        <f>0</f>
        <v>0</v>
      </c>
      <c r="I7" s="25" t="s">
        <v>148</v>
      </c>
      <c r="J7" s="25">
        <v>1.03</v>
      </c>
      <c r="K7" s="25" t="s">
        <v>80</v>
      </c>
      <c r="L7" s="25"/>
      <c r="M7" s="25">
        <v>2014</v>
      </c>
      <c r="N7" s="25">
        <f t="shared" si="0"/>
        <v>2039</v>
      </c>
      <c r="O7" s="25">
        <v>-30.160833</v>
      </c>
      <c r="P7" s="25">
        <v>24.135833000000002</v>
      </c>
    </row>
    <row r="8" spans="1:16" x14ac:dyDescent="0.25">
      <c r="A8" s="35" t="s">
        <v>13</v>
      </c>
      <c r="B8" s="36" t="s">
        <v>159</v>
      </c>
      <c r="C8" s="37" t="s">
        <v>160</v>
      </c>
      <c r="D8" s="37" t="s">
        <v>146</v>
      </c>
      <c r="E8" s="22" t="s">
        <v>147</v>
      </c>
      <c r="F8" s="22">
        <v>75</v>
      </c>
      <c r="G8" s="22">
        <f t="shared" si="1"/>
        <v>3649</v>
      </c>
      <c r="H8" s="22">
        <f>0</f>
        <v>0</v>
      </c>
      <c r="I8" s="22" t="s">
        <v>155</v>
      </c>
      <c r="J8" s="22">
        <v>1.08</v>
      </c>
      <c r="K8" s="22" t="s">
        <v>80</v>
      </c>
      <c r="L8" s="22"/>
      <c r="M8" s="22">
        <v>2014</v>
      </c>
      <c r="N8" s="22">
        <f t="shared" si="0"/>
        <v>2039</v>
      </c>
      <c r="O8" s="22">
        <v>-27.612908000000001</v>
      </c>
      <c r="P8" s="22">
        <v>23.025886</v>
      </c>
    </row>
    <row r="9" spans="1:16" x14ac:dyDescent="0.25">
      <c r="A9" s="35" t="s">
        <v>13</v>
      </c>
      <c r="B9" s="36" t="s">
        <v>161</v>
      </c>
      <c r="C9" s="37" t="s">
        <v>162</v>
      </c>
      <c r="D9" s="37" t="s">
        <v>146</v>
      </c>
      <c r="E9" s="25" t="s">
        <v>147</v>
      </c>
      <c r="F9" s="25">
        <v>9.65</v>
      </c>
      <c r="G9" s="25">
        <f t="shared" si="1"/>
        <v>3649</v>
      </c>
      <c r="H9" s="25">
        <f>0</f>
        <v>0</v>
      </c>
      <c r="I9" s="25" t="s">
        <v>148</v>
      </c>
      <c r="J9" s="25">
        <v>1.1399999999999999</v>
      </c>
      <c r="K9" s="25" t="s">
        <v>80</v>
      </c>
      <c r="L9" s="25"/>
      <c r="M9" s="25">
        <v>2014</v>
      </c>
      <c r="N9" s="25">
        <f t="shared" si="0"/>
        <v>2039</v>
      </c>
      <c r="O9" s="25">
        <v>-28.889147000000001</v>
      </c>
      <c r="P9" s="25">
        <v>19.555275000000002</v>
      </c>
    </row>
    <row r="10" spans="1:16" x14ac:dyDescent="0.25">
      <c r="A10" s="35" t="s">
        <v>13</v>
      </c>
      <c r="B10" s="36" t="s">
        <v>163</v>
      </c>
      <c r="C10" s="37" t="s">
        <v>164</v>
      </c>
      <c r="D10" s="37" t="s">
        <v>146</v>
      </c>
      <c r="E10" s="22" t="s">
        <v>147</v>
      </c>
      <c r="F10" s="22">
        <v>64</v>
      </c>
      <c r="G10" s="22">
        <f t="shared" si="1"/>
        <v>3649</v>
      </c>
      <c r="H10" s="22">
        <f>0</f>
        <v>0</v>
      </c>
      <c r="I10" s="22" t="s">
        <v>148</v>
      </c>
      <c r="J10" s="22">
        <v>1.17</v>
      </c>
      <c r="K10" s="22" t="s">
        <v>80</v>
      </c>
      <c r="L10" s="22"/>
      <c r="M10" s="22">
        <v>2014</v>
      </c>
      <c r="N10" s="22">
        <f t="shared" si="0"/>
        <v>2039</v>
      </c>
      <c r="O10" s="22">
        <v>-28.314167000000001</v>
      </c>
      <c r="P10" s="22">
        <v>23.365278</v>
      </c>
    </row>
    <row r="11" spans="1:16" x14ac:dyDescent="0.25">
      <c r="A11" s="35" t="s">
        <v>13</v>
      </c>
      <c r="B11" s="36" t="s">
        <v>165</v>
      </c>
      <c r="C11" s="37" t="s">
        <v>166</v>
      </c>
      <c r="D11" s="37" t="s">
        <v>146</v>
      </c>
      <c r="E11" s="25" t="s">
        <v>147</v>
      </c>
      <c r="F11" s="25">
        <v>64</v>
      </c>
      <c r="G11" s="25">
        <f t="shared" si="1"/>
        <v>3649</v>
      </c>
      <c r="H11" s="25">
        <f>0</f>
        <v>0</v>
      </c>
      <c r="I11" s="25" t="s">
        <v>148</v>
      </c>
      <c r="J11" s="25">
        <v>1.17</v>
      </c>
      <c r="K11" s="25" t="s">
        <v>80</v>
      </c>
      <c r="L11" s="25"/>
      <c r="M11" s="25">
        <v>2014</v>
      </c>
      <c r="N11" s="25">
        <f t="shared" si="0"/>
        <v>2039</v>
      </c>
      <c r="O11" s="25">
        <v>-28.919167000000002</v>
      </c>
      <c r="P11" s="25">
        <v>25.920278</v>
      </c>
    </row>
    <row r="12" spans="1:16" x14ac:dyDescent="0.25">
      <c r="A12" s="35" t="s">
        <v>13</v>
      </c>
      <c r="B12" s="36" t="s">
        <v>167</v>
      </c>
      <c r="C12" s="37" t="s">
        <v>168</v>
      </c>
      <c r="D12" s="37" t="s">
        <v>146</v>
      </c>
      <c r="E12" s="22" t="s">
        <v>147</v>
      </c>
      <c r="F12" s="22">
        <v>9.65</v>
      </c>
      <c r="G12" s="22">
        <f t="shared" si="1"/>
        <v>3649</v>
      </c>
      <c r="H12" s="22">
        <f>0</f>
        <v>0</v>
      </c>
      <c r="I12" s="22" t="s">
        <v>148</v>
      </c>
      <c r="J12" s="22">
        <v>1.04</v>
      </c>
      <c r="K12" s="22" t="s">
        <v>80</v>
      </c>
      <c r="L12" s="22"/>
      <c r="M12" s="22">
        <v>2014</v>
      </c>
      <c r="N12" s="22">
        <f t="shared" si="0"/>
        <v>2039</v>
      </c>
      <c r="O12" s="22">
        <v>-30.6279</v>
      </c>
      <c r="P12" s="22">
        <v>24.005452999999999</v>
      </c>
    </row>
    <row r="13" spans="1:16" x14ac:dyDescent="0.25">
      <c r="A13" s="35" t="s">
        <v>13</v>
      </c>
      <c r="B13" s="36" t="s">
        <v>169</v>
      </c>
      <c r="C13" s="37" t="s">
        <v>170</v>
      </c>
      <c r="D13" s="37" t="s">
        <v>146</v>
      </c>
      <c r="E13" s="25" t="s">
        <v>147</v>
      </c>
      <c r="F13" s="25">
        <v>19.899999999999999</v>
      </c>
      <c r="G13" s="25">
        <f t="shared" si="1"/>
        <v>3649</v>
      </c>
      <c r="H13" s="25">
        <f>0</f>
        <v>0</v>
      </c>
      <c r="I13" s="25" t="s">
        <v>148</v>
      </c>
      <c r="J13" s="25">
        <v>1.01</v>
      </c>
      <c r="K13" s="25" t="s">
        <v>80</v>
      </c>
      <c r="L13" s="25"/>
      <c r="M13" s="25">
        <v>2014</v>
      </c>
      <c r="N13" s="25">
        <f t="shared" si="0"/>
        <v>2039</v>
      </c>
      <c r="O13" s="25">
        <v>-29.967661</v>
      </c>
      <c r="P13" s="25">
        <v>22.319683000000001</v>
      </c>
    </row>
    <row r="14" spans="1:16" x14ac:dyDescent="0.25">
      <c r="A14" s="35" t="s">
        <v>13</v>
      </c>
      <c r="B14" s="36" t="s">
        <v>171</v>
      </c>
      <c r="C14" s="37" t="s">
        <v>172</v>
      </c>
      <c r="D14" s="37" t="s">
        <v>146</v>
      </c>
      <c r="E14" s="22" t="s">
        <v>147</v>
      </c>
      <c r="F14" s="22">
        <v>6.76</v>
      </c>
      <c r="G14" s="22">
        <f t="shared" si="1"/>
        <v>3649</v>
      </c>
      <c r="H14" s="22">
        <f>0</f>
        <v>0</v>
      </c>
      <c r="I14" s="22" t="s">
        <v>148</v>
      </c>
      <c r="J14" s="22">
        <v>1.04</v>
      </c>
      <c r="K14" s="22" t="s">
        <v>80</v>
      </c>
      <c r="L14" s="22"/>
      <c r="M14" s="22">
        <v>2013</v>
      </c>
      <c r="N14" s="22">
        <f t="shared" si="0"/>
        <v>2038</v>
      </c>
      <c r="O14" s="22">
        <v>-25.737891999999999</v>
      </c>
      <c r="P14" s="22">
        <v>27.418313999999999</v>
      </c>
    </row>
    <row r="15" spans="1:16" x14ac:dyDescent="0.25">
      <c r="A15" s="35" t="s">
        <v>13</v>
      </c>
      <c r="B15" s="36" t="s">
        <v>173</v>
      </c>
      <c r="C15" s="37" t="s">
        <v>174</v>
      </c>
      <c r="D15" s="37" t="s">
        <v>146</v>
      </c>
      <c r="E15" s="25" t="s">
        <v>147</v>
      </c>
      <c r="F15" s="25">
        <v>5</v>
      </c>
      <c r="G15" s="25">
        <f t="shared" si="1"/>
        <v>3649</v>
      </c>
      <c r="H15" s="25">
        <f>0</f>
        <v>0</v>
      </c>
      <c r="I15" s="25" t="s">
        <v>148</v>
      </c>
      <c r="J15" s="25">
        <v>1.2</v>
      </c>
      <c r="K15" s="25" t="s">
        <v>80</v>
      </c>
      <c r="L15" s="25"/>
      <c r="M15" s="25">
        <v>2015</v>
      </c>
      <c r="N15" s="25">
        <f t="shared" si="0"/>
        <v>2040</v>
      </c>
      <c r="O15" s="25">
        <v>-33.35</v>
      </c>
      <c r="P15" s="25">
        <v>18.529707999999999</v>
      </c>
    </row>
    <row r="16" spans="1:16" x14ac:dyDescent="0.25">
      <c r="A16" s="35" t="s">
        <v>13</v>
      </c>
      <c r="B16" s="36" t="s">
        <v>175</v>
      </c>
      <c r="C16" s="37" t="s">
        <v>176</v>
      </c>
      <c r="D16" s="37" t="s">
        <v>146</v>
      </c>
      <c r="E16" s="22" t="s">
        <v>147</v>
      </c>
      <c r="F16" s="22">
        <v>75</v>
      </c>
      <c r="G16" s="22">
        <f t="shared" si="1"/>
        <v>3649</v>
      </c>
      <c r="H16" s="22">
        <f>0</f>
        <v>0</v>
      </c>
      <c r="I16" s="22" t="s">
        <v>148</v>
      </c>
      <c r="J16" s="22">
        <v>1.1299999999999999</v>
      </c>
      <c r="K16" s="22" t="s">
        <v>80</v>
      </c>
      <c r="L16" s="22"/>
      <c r="M16" s="22">
        <v>2014</v>
      </c>
      <c r="N16" s="22">
        <f t="shared" si="0"/>
        <v>2039</v>
      </c>
      <c r="O16" s="22">
        <v>-30.604752999999999</v>
      </c>
      <c r="P16" s="22">
        <v>24.095238999999999</v>
      </c>
    </row>
    <row r="17" spans="1:16" x14ac:dyDescent="0.25">
      <c r="A17" s="35" t="s">
        <v>13</v>
      </c>
      <c r="B17" s="36" t="s">
        <v>177</v>
      </c>
      <c r="C17" s="37" t="s">
        <v>178</v>
      </c>
      <c r="D17" s="37" t="s">
        <v>146</v>
      </c>
      <c r="E17" s="25" t="s">
        <v>147</v>
      </c>
      <c r="F17" s="25">
        <v>28</v>
      </c>
      <c r="G17" s="25">
        <f t="shared" si="1"/>
        <v>3649</v>
      </c>
      <c r="H17" s="25">
        <f>0</f>
        <v>0</v>
      </c>
      <c r="I17" s="25" t="s">
        <v>148</v>
      </c>
      <c r="J17" s="25">
        <v>1.1100000000000001</v>
      </c>
      <c r="K17" s="25" t="s">
        <v>80</v>
      </c>
      <c r="L17" s="25"/>
      <c r="M17" s="25">
        <v>2014</v>
      </c>
      <c r="N17" s="25">
        <f t="shared" si="0"/>
        <v>2039</v>
      </c>
      <c r="O17" s="25">
        <v>-22.991667</v>
      </c>
      <c r="P17" s="25">
        <v>29.251667000000001</v>
      </c>
    </row>
    <row r="18" spans="1:16" x14ac:dyDescent="0.25">
      <c r="A18" s="35" t="s">
        <v>13</v>
      </c>
      <c r="B18" s="36" t="s">
        <v>179</v>
      </c>
      <c r="C18" s="37" t="s">
        <v>180</v>
      </c>
      <c r="D18" s="37" t="s">
        <v>146</v>
      </c>
      <c r="E18" s="22" t="s">
        <v>147</v>
      </c>
      <c r="F18" s="22">
        <v>36</v>
      </c>
      <c r="G18" s="22">
        <f t="shared" si="1"/>
        <v>3649</v>
      </c>
      <c r="H18" s="22">
        <f>0</f>
        <v>0</v>
      </c>
      <c r="I18" s="22" t="s">
        <v>155</v>
      </c>
      <c r="J18" s="22">
        <v>1</v>
      </c>
      <c r="K18" s="22" t="s">
        <v>80</v>
      </c>
      <c r="L18" s="22"/>
      <c r="M18" s="22">
        <v>2014</v>
      </c>
      <c r="N18" s="22">
        <f t="shared" si="0"/>
        <v>2039</v>
      </c>
      <c r="O18" s="22">
        <v>-33.410389000000002</v>
      </c>
      <c r="P18" s="22">
        <v>19.927600000000002</v>
      </c>
    </row>
    <row r="19" spans="1:16" x14ac:dyDescent="0.25">
      <c r="A19" s="35" t="s">
        <v>13</v>
      </c>
      <c r="B19" s="36" t="s">
        <v>181</v>
      </c>
      <c r="C19" s="37" t="s">
        <v>182</v>
      </c>
      <c r="D19" s="37" t="s">
        <v>146</v>
      </c>
      <c r="E19" s="25" t="s">
        <v>147</v>
      </c>
      <c r="F19" s="25">
        <v>30</v>
      </c>
      <c r="G19" s="25">
        <f t="shared" si="1"/>
        <v>3649</v>
      </c>
      <c r="H19" s="25">
        <f>0</f>
        <v>0</v>
      </c>
      <c r="I19" s="25" t="s">
        <v>155</v>
      </c>
      <c r="J19" s="25">
        <v>1.1000000000000001</v>
      </c>
      <c r="K19" s="25" t="s">
        <v>80</v>
      </c>
      <c r="L19" s="25"/>
      <c r="M19" s="25">
        <v>2014</v>
      </c>
      <c r="N19" s="25">
        <f t="shared" si="0"/>
        <v>2039</v>
      </c>
      <c r="O19" s="25">
        <v>-24.041667</v>
      </c>
      <c r="P19" s="25">
        <v>29.361667000000001</v>
      </c>
    </row>
    <row r="20" spans="1:16" x14ac:dyDescent="0.25">
      <c r="A20" s="35" t="s">
        <v>13</v>
      </c>
      <c r="B20" s="36" t="s">
        <v>183</v>
      </c>
      <c r="C20" s="37" t="s">
        <v>183</v>
      </c>
      <c r="D20" s="37" t="s">
        <v>184</v>
      </c>
      <c r="E20" s="22" t="s">
        <v>147</v>
      </c>
      <c r="F20" s="22">
        <v>9</v>
      </c>
      <c r="G20" s="22">
        <f t="shared" si="1"/>
        <v>2176</v>
      </c>
      <c r="H20" s="22">
        <f>0</f>
        <v>0</v>
      </c>
      <c r="I20" s="22" t="s">
        <v>148</v>
      </c>
      <c r="J20" s="22">
        <v>1.17</v>
      </c>
      <c r="K20" s="22" t="s">
        <v>80</v>
      </c>
      <c r="L20" s="22"/>
      <c r="M20" s="22">
        <v>2014</v>
      </c>
      <c r="N20" s="22">
        <f t="shared" si="0"/>
        <v>2039</v>
      </c>
      <c r="O20" s="22">
        <v>-32.641343999999997</v>
      </c>
      <c r="P20" s="22">
        <v>18.497288999999999</v>
      </c>
    </row>
    <row r="21" spans="1:16" x14ac:dyDescent="0.25">
      <c r="A21" s="35" t="s">
        <v>13</v>
      </c>
      <c r="B21" s="36" t="s">
        <v>185</v>
      </c>
      <c r="C21" s="37" t="s">
        <v>186</v>
      </c>
      <c r="D21" s="37" t="s">
        <v>184</v>
      </c>
      <c r="E21" s="25" t="s">
        <v>147</v>
      </c>
      <c r="F21" s="25">
        <v>60</v>
      </c>
      <c r="G21" s="25">
        <f t="shared" si="1"/>
        <v>2176</v>
      </c>
      <c r="H21" s="25">
        <f>0</f>
        <v>0</v>
      </c>
      <c r="I21" s="25" t="s">
        <v>155</v>
      </c>
      <c r="J21" s="25">
        <v>1.1000000000000001</v>
      </c>
      <c r="K21" s="25" t="s">
        <v>80</v>
      </c>
      <c r="L21" s="25"/>
      <c r="M21" s="25">
        <v>2014</v>
      </c>
      <c r="N21" s="25">
        <f t="shared" si="0"/>
        <v>2039</v>
      </c>
      <c r="O21" s="25">
        <v>-28.454999999999998</v>
      </c>
      <c r="P21" s="25">
        <v>25.192778000000001</v>
      </c>
    </row>
    <row r="22" spans="1:16" x14ac:dyDescent="0.25">
      <c r="A22" s="35" t="s">
        <v>13</v>
      </c>
      <c r="B22" s="36" t="s">
        <v>187</v>
      </c>
      <c r="C22" s="37" t="s">
        <v>188</v>
      </c>
      <c r="D22" s="37" t="s">
        <v>184</v>
      </c>
      <c r="E22" s="22" t="s">
        <v>147</v>
      </c>
      <c r="F22" s="22">
        <v>75</v>
      </c>
      <c r="G22" s="22">
        <f t="shared" si="1"/>
        <v>2176</v>
      </c>
      <c r="H22" s="22">
        <f>0</f>
        <v>0</v>
      </c>
      <c r="I22" s="22" t="s">
        <v>148</v>
      </c>
      <c r="J22" s="22">
        <v>1.28</v>
      </c>
      <c r="K22" s="22" t="s">
        <v>80</v>
      </c>
      <c r="L22" s="22"/>
      <c r="M22" s="22">
        <v>2014</v>
      </c>
      <c r="N22" s="22">
        <f t="shared" si="0"/>
        <v>2039</v>
      </c>
      <c r="O22" s="22">
        <v>-28.318982999999999</v>
      </c>
      <c r="P22" s="22">
        <v>23.351592</v>
      </c>
    </row>
    <row r="23" spans="1:16" x14ac:dyDescent="0.25">
      <c r="A23" s="35" t="s">
        <v>13</v>
      </c>
      <c r="B23" s="36" t="s">
        <v>189</v>
      </c>
      <c r="C23" s="37" t="s">
        <v>189</v>
      </c>
      <c r="D23" s="37" t="s">
        <v>184</v>
      </c>
      <c r="E23" s="25" t="s">
        <v>147</v>
      </c>
      <c r="F23" s="25">
        <v>36.799999999999997</v>
      </c>
      <c r="G23" s="25">
        <f t="shared" si="1"/>
        <v>2176</v>
      </c>
      <c r="H23" s="25">
        <f>0</f>
        <v>0</v>
      </c>
      <c r="I23" s="25" t="s">
        <v>155</v>
      </c>
      <c r="J23" s="25">
        <v>1</v>
      </c>
      <c r="K23" s="25" t="s">
        <v>80</v>
      </c>
      <c r="L23" s="25"/>
      <c r="M23" s="25">
        <v>2013</v>
      </c>
      <c r="N23" s="25">
        <f t="shared" si="0"/>
        <v>2038</v>
      </c>
      <c r="O23" s="25">
        <v>-31.001389</v>
      </c>
      <c r="P23" s="25">
        <v>24.655277999999999</v>
      </c>
    </row>
    <row r="24" spans="1:16" x14ac:dyDescent="0.25">
      <c r="A24" s="35" t="s">
        <v>13</v>
      </c>
      <c r="B24" s="36" t="s">
        <v>190</v>
      </c>
      <c r="C24" s="37" t="s">
        <v>191</v>
      </c>
      <c r="D24" s="37" t="s">
        <v>184</v>
      </c>
      <c r="E24" s="22" t="s">
        <v>147</v>
      </c>
      <c r="F24" s="22">
        <v>69.900000000000006</v>
      </c>
      <c r="G24" s="22">
        <f t="shared" si="1"/>
        <v>2176</v>
      </c>
      <c r="H24" s="22">
        <f>0</f>
        <v>0</v>
      </c>
      <c r="I24" s="22" t="s">
        <v>148</v>
      </c>
      <c r="J24" s="22">
        <v>1.07</v>
      </c>
      <c r="K24" s="22" t="s">
        <v>80</v>
      </c>
      <c r="L24" s="22"/>
      <c r="M24" s="22">
        <v>2014</v>
      </c>
      <c r="N24" s="22">
        <f t="shared" si="0"/>
        <v>2039</v>
      </c>
      <c r="O24" s="22">
        <v>-30.833333</v>
      </c>
      <c r="P24" s="22">
        <v>26.210833000000001</v>
      </c>
    </row>
    <row r="25" spans="1:16" x14ac:dyDescent="0.25">
      <c r="A25" s="35" t="s">
        <v>13</v>
      </c>
      <c r="B25" s="36" t="s">
        <v>192</v>
      </c>
      <c r="C25" s="37" t="s">
        <v>193</v>
      </c>
      <c r="D25" s="37" t="s">
        <v>184</v>
      </c>
      <c r="E25" s="25" t="s">
        <v>147</v>
      </c>
      <c r="F25" s="25">
        <v>74</v>
      </c>
      <c r="G25" s="25">
        <f t="shared" si="1"/>
        <v>2176</v>
      </c>
      <c r="H25" s="25">
        <f>0</f>
        <v>0</v>
      </c>
      <c r="I25" s="25" t="s">
        <v>155</v>
      </c>
      <c r="J25" s="25">
        <v>1.27</v>
      </c>
      <c r="K25" s="25" t="s">
        <v>80</v>
      </c>
      <c r="L25" s="25"/>
      <c r="M25" s="25">
        <v>2014</v>
      </c>
      <c r="N25" s="25">
        <f t="shared" si="0"/>
        <v>2039</v>
      </c>
      <c r="O25" s="25">
        <v>-27.583611000000001</v>
      </c>
      <c r="P25" s="25">
        <v>22.932777999999999</v>
      </c>
    </row>
    <row r="26" spans="1:16" x14ac:dyDescent="0.25">
      <c r="A26" s="35" t="s">
        <v>13</v>
      </c>
      <c r="B26" s="36" t="s">
        <v>194</v>
      </c>
      <c r="C26" s="37" t="s">
        <v>195</v>
      </c>
      <c r="D26" s="37" t="s">
        <v>184</v>
      </c>
      <c r="E26" s="22" t="s">
        <v>147</v>
      </c>
      <c r="F26" s="22">
        <v>75</v>
      </c>
      <c r="G26" s="22">
        <f t="shared" si="1"/>
        <v>2176</v>
      </c>
      <c r="H26" s="22">
        <f>0</f>
        <v>0</v>
      </c>
      <c r="I26" s="22" t="s">
        <v>148</v>
      </c>
      <c r="J26" s="22">
        <v>1</v>
      </c>
      <c r="K26" s="22" t="s">
        <v>80</v>
      </c>
      <c r="L26" s="22"/>
      <c r="M26" s="22">
        <v>2014</v>
      </c>
      <c r="N26" s="22">
        <f t="shared" si="0"/>
        <v>2039</v>
      </c>
      <c r="O26" s="22">
        <v>-30.604752999999999</v>
      </c>
      <c r="P26" s="22">
        <v>24.095238999999999</v>
      </c>
    </row>
    <row r="27" spans="1:16" x14ac:dyDescent="0.25">
      <c r="A27" s="35" t="s">
        <v>13</v>
      </c>
      <c r="B27" s="36" t="s">
        <v>196</v>
      </c>
      <c r="C27" s="37" t="s">
        <v>197</v>
      </c>
      <c r="D27" s="37" t="s">
        <v>184</v>
      </c>
      <c r="E27" s="25" t="s">
        <v>147</v>
      </c>
      <c r="F27" s="25">
        <v>8.9</v>
      </c>
      <c r="G27" s="25">
        <f t="shared" si="1"/>
        <v>2176</v>
      </c>
      <c r="H27" s="25">
        <f>0</f>
        <v>0</v>
      </c>
      <c r="I27" s="25" t="s">
        <v>148</v>
      </c>
      <c r="J27" s="25">
        <v>1.1200000000000001</v>
      </c>
      <c r="K27" s="25" t="s">
        <v>80</v>
      </c>
      <c r="L27" s="25"/>
      <c r="M27" s="25">
        <v>2014</v>
      </c>
      <c r="N27" s="25">
        <f t="shared" si="0"/>
        <v>2039</v>
      </c>
      <c r="O27" s="25">
        <v>-28.4</v>
      </c>
      <c r="P27" s="25">
        <v>21.268000000000001</v>
      </c>
    </row>
    <row r="28" spans="1:16" x14ac:dyDescent="0.25">
      <c r="A28" s="35" t="s">
        <v>13</v>
      </c>
      <c r="B28" s="36" t="s">
        <v>198</v>
      </c>
      <c r="C28" s="37" t="s">
        <v>198</v>
      </c>
      <c r="D28" s="37" t="s">
        <v>184</v>
      </c>
      <c r="E28" s="22" t="s">
        <v>147</v>
      </c>
      <c r="F28" s="22">
        <v>8.8000000000000007</v>
      </c>
      <c r="G28" s="22">
        <f t="shared" si="1"/>
        <v>2176</v>
      </c>
      <c r="H28" s="22">
        <f>0</f>
        <v>0</v>
      </c>
      <c r="I28" s="22" t="s">
        <v>148</v>
      </c>
      <c r="J28" s="22">
        <v>1.19</v>
      </c>
      <c r="K28" s="22" t="s">
        <v>80</v>
      </c>
      <c r="L28" s="22"/>
      <c r="M28" s="22">
        <v>2014</v>
      </c>
      <c r="N28" s="22">
        <f t="shared" si="0"/>
        <v>2039</v>
      </c>
      <c r="O28" s="22">
        <v>-31.634886000000002</v>
      </c>
      <c r="P28" s="22">
        <v>18.505355999999999</v>
      </c>
    </row>
    <row r="29" spans="1:16" x14ac:dyDescent="0.25">
      <c r="A29" s="35" t="s">
        <v>13</v>
      </c>
      <c r="B29" s="36" t="s">
        <v>199</v>
      </c>
      <c r="C29" s="37" t="s">
        <v>200</v>
      </c>
      <c r="D29" s="37" t="s">
        <v>201</v>
      </c>
      <c r="E29" s="25" t="s">
        <v>147</v>
      </c>
      <c r="F29" s="25">
        <v>75</v>
      </c>
      <c r="G29" s="25">
        <f t="shared" si="1"/>
        <v>1165</v>
      </c>
      <c r="H29" s="25">
        <f>0</f>
        <v>0</v>
      </c>
      <c r="I29" s="25" t="s">
        <v>148</v>
      </c>
      <c r="J29" s="25">
        <v>1.1000000000000001</v>
      </c>
      <c r="K29" s="25" t="s">
        <v>80</v>
      </c>
      <c r="L29" s="25"/>
      <c r="M29" s="25">
        <v>2017</v>
      </c>
      <c r="N29" s="25">
        <f t="shared" si="0"/>
        <v>2042</v>
      </c>
      <c r="O29" s="25">
        <v>-27.378969000000001</v>
      </c>
      <c r="P29" s="25">
        <v>23.012989000000001</v>
      </c>
    </row>
    <row r="30" spans="1:16" x14ac:dyDescent="0.25">
      <c r="A30" s="35" t="s">
        <v>13</v>
      </c>
      <c r="B30" s="36" t="s">
        <v>202</v>
      </c>
      <c r="C30" s="37" t="s">
        <v>203</v>
      </c>
      <c r="D30" s="37" t="s">
        <v>201</v>
      </c>
      <c r="E30" s="22" t="s">
        <v>147</v>
      </c>
      <c r="F30" s="22">
        <v>75</v>
      </c>
      <c r="G30" s="22">
        <f t="shared" si="1"/>
        <v>1165</v>
      </c>
      <c r="H30" s="22">
        <f>0</f>
        <v>0</v>
      </c>
      <c r="I30" s="22" t="s">
        <v>148</v>
      </c>
      <c r="J30" s="22">
        <v>1</v>
      </c>
      <c r="K30" s="22" t="s">
        <v>80</v>
      </c>
      <c r="L30" s="22"/>
      <c r="M30" s="22">
        <v>2016</v>
      </c>
      <c r="N30" s="22">
        <f t="shared" si="0"/>
        <v>2041</v>
      </c>
      <c r="O30" s="22">
        <v>-32.420971999999999</v>
      </c>
      <c r="P30" s="22">
        <v>18.734583000000001</v>
      </c>
    </row>
    <row r="31" spans="1:16" x14ac:dyDescent="0.25">
      <c r="A31" s="35" t="s">
        <v>13</v>
      </c>
      <c r="B31" s="36" t="s">
        <v>204</v>
      </c>
      <c r="C31" s="37" t="s">
        <v>205</v>
      </c>
      <c r="D31" s="37" t="s">
        <v>201</v>
      </c>
      <c r="E31" s="25" t="s">
        <v>147</v>
      </c>
      <c r="F31" s="25">
        <v>75</v>
      </c>
      <c r="G31" s="25">
        <f t="shared" si="1"/>
        <v>1165</v>
      </c>
      <c r="H31" s="25">
        <f>0</f>
        <v>0</v>
      </c>
      <c r="I31" s="25" t="s">
        <v>148</v>
      </c>
      <c r="J31" s="25">
        <v>1.1499999999999999</v>
      </c>
      <c r="K31" s="25" t="s">
        <v>80</v>
      </c>
      <c r="L31" s="25"/>
      <c r="M31" s="25">
        <v>2016</v>
      </c>
      <c r="N31" s="25">
        <f t="shared" si="0"/>
        <v>2041</v>
      </c>
      <c r="O31" s="25">
        <v>-30.037500000000001</v>
      </c>
      <c r="P31" s="25">
        <v>22.317222000000001</v>
      </c>
    </row>
    <row r="32" spans="1:16" x14ac:dyDescent="0.25">
      <c r="A32" s="35" t="s">
        <v>13</v>
      </c>
      <c r="B32" s="36" t="s">
        <v>206</v>
      </c>
      <c r="C32" s="37" t="s">
        <v>207</v>
      </c>
      <c r="D32" s="37" t="s">
        <v>201</v>
      </c>
      <c r="E32" s="22" t="s">
        <v>147</v>
      </c>
      <c r="F32" s="22">
        <v>75</v>
      </c>
      <c r="G32" s="22">
        <f t="shared" si="1"/>
        <v>1165</v>
      </c>
      <c r="H32" s="22">
        <f>0</f>
        <v>0</v>
      </c>
      <c r="I32" s="22" t="s">
        <v>155</v>
      </c>
      <c r="J32" s="22">
        <v>1.1499999999999999</v>
      </c>
      <c r="K32" s="22" t="s">
        <v>80</v>
      </c>
      <c r="L32" s="22"/>
      <c r="M32" s="22">
        <v>2016</v>
      </c>
      <c r="N32" s="22">
        <f t="shared" si="0"/>
        <v>2041</v>
      </c>
      <c r="O32" s="22">
        <v>-30.024443999999999</v>
      </c>
      <c r="P32" s="22">
        <v>22.362777999999999</v>
      </c>
    </row>
    <row r="33" spans="1:16" x14ac:dyDescent="0.25">
      <c r="A33" s="35" t="s">
        <v>13</v>
      </c>
      <c r="B33" s="36" t="s">
        <v>208</v>
      </c>
      <c r="C33" s="37" t="s">
        <v>209</v>
      </c>
      <c r="D33" s="37" t="s">
        <v>201</v>
      </c>
      <c r="E33" s="25" t="s">
        <v>147</v>
      </c>
      <c r="F33" s="25">
        <v>75</v>
      </c>
      <c r="G33" s="25">
        <f t="shared" si="1"/>
        <v>1165</v>
      </c>
      <c r="H33" s="25">
        <f>0</f>
        <v>0</v>
      </c>
      <c r="I33" s="25" t="s">
        <v>148</v>
      </c>
      <c r="J33" s="25">
        <v>1.1000000000000001</v>
      </c>
      <c r="K33" s="25" t="s">
        <v>80</v>
      </c>
      <c r="L33" s="25"/>
      <c r="M33" s="25">
        <v>2017</v>
      </c>
      <c r="N33" s="25">
        <f t="shared" si="0"/>
        <v>2042</v>
      </c>
      <c r="O33" s="25">
        <v>-29.086943999999999</v>
      </c>
      <c r="P33" s="25">
        <v>24.903333</v>
      </c>
    </row>
    <row r="34" spans="1:16" x14ac:dyDescent="0.25">
      <c r="A34" s="35" t="s">
        <v>13</v>
      </c>
      <c r="B34" s="36" t="s">
        <v>210</v>
      </c>
      <c r="C34" s="37" t="s">
        <v>211</v>
      </c>
      <c r="D34" s="37" t="s">
        <v>201</v>
      </c>
      <c r="E34" s="22" t="s">
        <v>147</v>
      </c>
      <c r="F34" s="22">
        <v>60</v>
      </c>
      <c r="G34" s="22">
        <f t="shared" ref="G34:G65" si="2">IF(D34="BW1",3649,IF(D34="BW2",2176,IF(D34="BW3",1165, IF(D34="BW4",872, IF(D34="BW5",600, IF(D34="BW6",600))))))</f>
        <v>1165</v>
      </c>
      <c r="H34" s="22">
        <f>0</f>
        <v>0</v>
      </c>
      <c r="I34" s="22" t="s">
        <v>148</v>
      </c>
      <c r="J34" s="22">
        <v>1.1000000000000001</v>
      </c>
      <c r="K34" s="22" t="s">
        <v>80</v>
      </c>
      <c r="L34" s="22"/>
      <c r="M34" s="22">
        <v>2016</v>
      </c>
      <c r="N34" s="22">
        <f t="shared" ref="N34:N65" si="3">M34+25</f>
        <v>2041</v>
      </c>
      <c r="O34" s="22">
        <v>-23.072778</v>
      </c>
      <c r="P34" s="22">
        <v>27.989443999999999</v>
      </c>
    </row>
    <row r="35" spans="1:16" x14ac:dyDescent="0.25">
      <c r="A35" s="35" t="s">
        <v>13</v>
      </c>
      <c r="B35" s="36" t="s">
        <v>212</v>
      </c>
      <c r="C35" s="37" t="s">
        <v>213</v>
      </c>
      <c r="D35" s="37" t="s">
        <v>214</v>
      </c>
      <c r="E35" s="25" t="s">
        <v>147</v>
      </c>
      <c r="F35" s="25">
        <v>40</v>
      </c>
      <c r="G35" s="25">
        <f t="shared" si="2"/>
        <v>872</v>
      </c>
      <c r="H35" s="25">
        <f>0</f>
        <v>0</v>
      </c>
      <c r="I35" s="25" t="s">
        <v>155</v>
      </c>
      <c r="J35" s="25">
        <v>1.1499999999999999</v>
      </c>
      <c r="K35" s="25" t="s">
        <v>80</v>
      </c>
      <c r="L35" s="25"/>
      <c r="M35" s="25">
        <v>2020</v>
      </c>
      <c r="N35" s="25">
        <f t="shared" si="3"/>
        <v>2045</v>
      </c>
      <c r="O35" s="25">
        <v>-29.235793999999999</v>
      </c>
      <c r="P35" s="25">
        <v>18.897656000000001</v>
      </c>
    </row>
    <row r="36" spans="1:16" x14ac:dyDescent="0.25">
      <c r="A36" s="35" t="s">
        <v>13</v>
      </c>
      <c r="B36" s="36" t="s">
        <v>215</v>
      </c>
      <c r="C36" s="37" t="s">
        <v>215</v>
      </c>
      <c r="D36" s="37" t="s">
        <v>214</v>
      </c>
      <c r="E36" s="22" t="s">
        <v>147</v>
      </c>
      <c r="F36" s="22">
        <v>67.900000000000006</v>
      </c>
      <c r="G36" s="22">
        <f t="shared" si="2"/>
        <v>872</v>
      </c>
      <c r="H36" s="22">
        <f>0</f>
        <v>0</v>
      </c>
      <c r="I36" s="22" t="s">
        <v>155</v>
      </c>
      <c r="J36" s="22">
        <v>1.1499999999999999</v>
      </c>
      <c r="K36" s="22" t="s">
        <v>80</v>
      </c>
      <c r="L36" s="22"/>
      <c r="M36" s="22">
        <v>2020</v>
      </c>
      <c r="N36" s="22">
        <f t="shared" si="3"/>
        <v>2045</v>
      </c>
      <c r="O36" s="22">
        <v>-26.854002390000002</v>
      </c>
      <c r="P36" s="22">
        <v>26.642110710000001</v>
      </c>
    </row>
    <row r="37" spans="1:16" x14ac:dyDescent="0.25">
      <c r="A37" s="35" t="s">
        <v>13</v>
      </c>
      <c r="B37" s="36" t="s">
        <v>216</v>
      </c>
      <c r="C37" s="37" t="s">
        <v>217</v>
      </c>
      <c r="D37" s="37" t="s">
        <v>214</v>
      </c>
      <c r="E37" s="25" t="s">
        <v>147</v>
      </c>
      <c r="F37" s="25">
        <v>50</v>
      </c>
      <c r="G37" s="25">
        <f t="shared" si="2"/>
        <v>872</v>
      </c>
      <c r="H37" s="25">
        <f>0</f>
        <v>0</v>
      </c>
      <c r="I37" s="25" t="s">
        <v>155</v>
      </c>
      <c r="J37" s="25">
        <v>1.1599999999999999</v>
      </c>
      <c r="K37" s="25" t="s">
        <v>80</v>
      </c>
      <c r="L37" s="25"/>
      <c r="M37" s="25">
        <v>2021</v>
      </c>
      <c r="N37" s="25">
        <f t="shared" si="3"/>
        <v>2046</v>
      </c>
      <c r="O37" s="25">
        <v>-25.609668729999999</v>
      </c>
      <c r="P37" s="25">
        <v>27.807654159999998</v>
      </c>
    </row>
    <row r="38" spans="1:16" x14ac:dyDescent="0.25">
      <c r="A38" s="35" t="s">
        <v>13</v>
      </c>
      <c r="B38" s="36" t="s">
        <v>218</v>
      </c>
      <c r="C38" s="37" t="s">
        <v>219</v>
      </c>
      <c r="D38" s="37" t="s">
        <v>214</v>
      </c>
      <c r="E38" s="22" t="s">
        <v>147</v>
      </c>
      <c r="F38" s="22">
        <v>75</v>
      </c>
      <c r="G38" s="22">
        <f t="shared" si="2"/>
        <v>872</v>
      </c>
      <c r="H38" s="22">
        <f>0</f>
        <v>0</v>
      </c>
      <c r="I38" s="22" t="s">
        <v>155</v>
      </c>
      <c r="J38" s="22">
        <v>1.1499999999999999</v>
      </c>
      <c r="K38" s="22" t="s">
        <v>80</v>
      </c>
      <c r="L38" s="22"/>
      <c r="M38" s="22">
        <v>2020</v>
      </c>
      <c r="N38" s="22">
        <f t="shared" si="3"/>
        <v>2045</v>
      </c>
      <c r="O38" s="22">
        <v>-28.566666999999999</v>
      </c>
      <c r="P38" s="22">
        <v>24.733332999999998</v>
      </c>
    </row>
    <row r="39" spans="1:16" x14ac:dyDescent="0.25">
      <c r="A39" s="35" t="s">
        <v>13</v>
      </c>
      <c r="B39" s="36" t="s">
        <v>220</v>
      </c>
      <c r="C39" s="37" t="s">
        <v>221</v>
      </c>
      <c r="D39" s="37" t="s">
        <v>214</v>
      </c>
      <c r="E39" s="25" t="s">
        <v>147</v>
      </c>
      <c r="F39" s="25">
        <v>75</v>
      </c>
      <c r="G39" s="25">
        <f t="shared" si="2"/>
        <v>872</v>
      </c>
      <c r="H39" s="25">
        <f>0</f>
        <v>0</v>
      </c>
      <c r="I39" s="25" t="s">
        <v>155</v>
      </c>
      <c r="J39" s="25">
        <v>1.1499999999999999</v>
      </c>
      <c r="K39" s="25" t="s">
        <v>80</v>
      </c>
      <c r="L39" s="25"/>
      <c r="M39" s="25">
        <v>2020</v>
      </c>
      <c r="N39" s="25">
        <f t="shared" si="3"/>
        <v>2045</v>
      </c>
      <c r="O39" s="25">
        <v>-28.573383</v>
      </c>
      <c r="P39" s="25">
        <v>21.072900000000001</v>
      </c>
    </row>
    <row r="40" spans="1:16" x14ac:dyDescent="0.25">
      <c r="A40" s="35" t="s">
        <v>13</v>
      </c>
      <c r="B40" s="36" t="s">
        <v>222</v>
      </c>
      <c r="C40" s="37" t="s">
        <v>223</v>
      </c>
      <c r="D40" s="37" t="s">
        <v>214</v>
      </c>
      <c r="E40" s="22" t="s">
        <v>147</v>
      </c>
      <c r="F40" s="22">
        <v>75</v>
      </c>
      <c r="G40" s="22">
        <f t="shared" si="2"/>
        <v>872</v>
      </c>
      <c r="H40" s="22">
        <f>0</f>
        <v>0</v>
      </c>
      <c r="I40" s="22" t="s">
        <v>155</v>
      </c>
      <c r="J40" s="22">
        <v>1.1499999999999999</v>
      </c>
      <c r="K40" s="22" t="s">
        <v>80</v>
      </c>
      <c r="L40" s="22"/>
      <c r="M40" s="22">
        <v>2020</v>
      </c>
      <c r="N40" s="22">
        <f t="shared" si="3"/>
        <v>2045</v>
      </c>
      <c r="O40" s="22">
        <v>-28.567775000000001</v>
      </c>
      <c r="P40" s="22">
        <v>21.056280999999998</v>
      </c>
    </row>
    <row r="41" spans="1:16" x14ac:dyDescent="0.25">
      <c r="A41" s="35" t="s">
        <v>13</v>
      </c>
      <c r="B41" s="36" t="s">
        <v>224</v>
      </c>
      <c r="C41" s="37" t="s">
        <v>225</v>
      </c>
      <c r="D41" s="37" t="s">
        <v>214</v>
      </c>
      <c r="E41" s="25" t="s">
        <v>147</v>
      </c>
      <c r="F41" s="25">
        <v>55</v>
      </c>
      <c r="G41" s="25">
        <f t="shared" si="2"/>
        <v>872</v>
      </c>
      <c r="H41" s="25">
        <f>0</f>
        <v>0</v>
      </c>
      <c r="I41" s="25" t="s">
        <v>155</v>
      </c>
      <c r="J41" s="25">
        <v>1.1499999999999999</v>
      </c>
      <c r="K41" s="25" t="s">
        <v>80</v>
      </c>
      <c r="L41" s="25"/>
      <c r="M41" s="25">
        <v>2021</v>
      </c>
      <c r="N41" s="25">
        <f t="shared" si="3"/>
        <v>2046</v>
      </c>
      <c r="O41" s="25">
        <v>-29.115135850000001</v>
      </c>
      <c r="P41" s="25">
        <v>23.749096600000001</v>
      </c>
    </row>
    <row r="42" spans="1:16" x14ac:dyDescent="0.25">
      <c r="A42" s="35" t="s">
        <v>13</v>
      </c>
      <c r="B42" s="36" t="s">
        <v>226</v>
      </c>
      <c r="C42" s="37" t="s">
        <v>227</v>
      </c>
      <c r="D42" s="37" t="s">
        <v>214</v>
      </c>
      <c r="E42" s="22" t="s">
        <v>147</v>
      </c>
      <c r="F42" s="22">
        <v>75</v>
      </c>
      <c r="G42" s="22">
        <f t="shared" si="2"/>
        <v>872</v>
      </c>
      <c r="H42" s="22">
        <f>0</f>
        <v>0</v>
      </c>
      <c r="I42" s="22" t="s">
        <v>155</v>
      </c>
      <c r="J42" s="22">
        <v>1.1499999999999999</v>
      </c>
      <c r="K42" s="22" t="s">
        <v>80</v>
      </c>
      <c r="L42" s="22"/>
      <c r="M42" s="22">
        <v>2020</v>
      </c>
      <c r="N42" s="22">
        <f t="shared" si="3"/>
        <v>2045</v>
      </c>
      <c r="O42" s="22">
        <v>-28.898810999999998</v>
      </c>
      <c r="P42" s="22">
        <v>19.557383000000002</v>
      </c>
    </row>
    <row r="43" spans="1:16" x14ac:dyDescent="0.25">
      <c r="A43" s="35" t="s">
        <v>13</v>
      </c>
      <c r="B43" s="36" t="s">
        <v>228</v>
      </c>
      <c r="C43" s="37" t="s">
        <v>229</v>
      </c>
      <c r="D43" s="37" t="s">
        <v>214</v>
      </c>
      <c r="E43" s="25" t="s">
        <v>147</v>
      </c>
      <c r="F43" s="25">
        <v>75</v>
      </c>
      <c r="G43" s="25">
        <f t="shared" si="2"/>
        <v>872</v>
      </c>
      <c r="H43" s="25">
        <f>0</f>
        <v>0</v>
      </c>
      <c r="I43" s="25" t="s">
        <v>155</v>
      </c>
      <c r="J43" s="25">
        <v>1.1499999999999999</v>
      </c>
      <c r="K43" s="25" t="s">
        <v>80</v>
      </c>
      <c r="L43" s="25"/>
      <c r="M43" s="25">
        <v>2023</v>
      </c>
      <c r="N43" s="25">
        <f t="shared" si="3"/>
        <v>2048</v>
      </c>
      <c r="O43" s="25">
        <v>-30.918108610000001</v>
      </c>
      <c r="P43" s="25">
        <v>19.441043459999999</v>
      </c>
    </row>
    <row r="44" spans="1:16" x14ac:dyDescent="0.25">
      <c r="A44" s="35" t="s">
        <v>13</v>
      </c>
      <c r="B44" s="36" t="s">
        <v>230</v>
      </c>
      <c r="C44" s="37" t="s">
        <v>231</v>
      </c>
      <c r="D44" s="37" t="s">
        <v>214</v>
      </c>
      <c r="E44" s="22" t="s">
        <v>147</v>
      </c>
      <c r="F44" s="22">
        <v>75</v>
      </c>
      <c r="G44" s="22">
        <f t="shared" si="2"/>
        <v>872</v>
      </c>
      <c r="H44" s="22">
        <f>0</f>
        <v>0</v>
      </c>
      <c r="I44" s="22" t="s">
        <v>155</v>
      </c>
      <c r="J44" s="22">
        <v>1.1499999999999999</v>
      </c>
      <c r="K44" s="22" t="s">
        <v>80</v>
      </c>
      <c r="L44" s="22"/>
      <c r="M44" s="22">
        <v>2020</v>
      </c>
      <c r="N44" s="22">
        <f t="shared" si="3"/>
        <v>2045</v>
      </c>
      <c r="O44" s="22">
        <v>-28.547360999999999</v>
      </c>
      <c r="P44" s="22">
        <v>21.094950000000001</v>
      </c>
    </row>
    <row r="45" spans="1:16" x14ac:dyDescent="0.25">
      <c r="A45" s="35" t="s">
        <v>13</v>
      </c>
      <c r="B45" s="36" t="s">
        <v>232</v>
      </c>
      <c r="C45" s="37" t="s">
        <v>233</v>
      </c>
      <c r="D45" s="37" t="s">
        <v>214</v>
      </c>
      <c r="E45" s="25" t="s">
        <v>147</v>
      </c>
      <c r="F45" s="25">
        <v>75</v>
      </c>
      <c r="G45" s="25">
        <f t="shared" si="2"/>
        <v>872</v>
      </c>
      <c r="H45" s="25">
        <f>0</f>
        <v>0</v>
      </c>
      <c r="I45" s="25" t="s">
        <v>155</v>
      </c>
      <c r="J45" s="25">
        <v>1.1499999999999999</v>
      </c>
      <c r="K45" s="25" t="s">
        <v>80</v>
      </c>
      <c r="L45" s="25"/>
      <c r="M45" s="25">
        <v>2020</v>
      </c>
      <c r="N45" s="25">
        <f t="shared" si="3"/>
        <v>2045</v>
      </c>
      <c r="O45" s="25">
        <v>-26.938164879999999</v>
      </c>
      <c r="P45" s="25">
        <v>24.70485455</v>
      </c>
    </row>
    <row r="46" spans="1:16" x14ac:dyDescent="0.25">
      <c r="A46" s="35" t="s">
        <v>13</v>
      </c>
      <c r="B46" s="36" t="s">
        <v>234</v>
      </c>
      <c r="C46" s="37" t="s">
        <v>234</v>
      </c>
      <c r="D46" s="37" t="s">
        <v>214</v>
      </c>
      <c r="E46" s="22" t="s">
        <v>147</v>
      </c>
      <c r="F46" s="22">
        <v>75</v>
      </c>
      <c r="G46" s="22">
        <f t="shared" si="2"/>
        <v>872</v>
      </c>
      <c r="H46" s="22">
        <f>0</f>
        <v>0</v>
      </c>
      <c r="I46" s="22" t="s">
        <v>155</v>
      </c>
      <c r="J46" s="22">
        <v>1.1499999999999999</v>
      </c>
      <c r="K46" s="22" t="s">
        <v>80</v>
      </c>
      <c r="L46" s="22"/>
      <c r="M46" s="22">
        <v>2021</v>
      </c>
      <c r="N46" s="22">
        <f t="shared" si="3"/>
        <v>2046</v>
      </c>
      <c r="O46" s="22">
        <v>-25.236580010000001</v>
      </c>
      <c r="P46" s="22">
        <v>26.082419359999999</v>
      </c>
    </row>
    <row r="47" spans="1:16" x14ac:dyDescent="0.25">
      <c r="A47" s="35" t="s">
        <v>235</v>
      </c>
      <c r="B47" s="36" t="s">
        <v>236</v>
      </c>
      <c r="C47" s="37" t="s">
        <v>237</v>
      </c>
      <c r="D47" s="37" t="s">
        <v>238</v>
      </c>
      <c r="E47" s="25" t="s">
        <v>147</v>
      </c>
      <c r="F47" s="25">
        <v>75</v>
      </c>
      <c r="G47" s="25">
        <f t="shared" si="2"/>
        <v>600</v>
      </c>
      <c r="H47" s="25">
        <f>0</f>
        <v>0</v>
      </c>
      <c r="I47" s="25" t="s">
        <v>155</v>
      </c>
      <c r="J47" s="25">
        <v>1.1499999999999999</v>
      </c>
      <c r="K47" s="25" t="s">
        <v>80</v>
      </c>
      <c r="L47" s="25"/>
      <c r="M47" s="25">
        <v>2025</v>
      </c>
      <c r="N47" s="25">
        <f t="shared" si="3"/>
        <v>2050</v>
      </c>
      <c r="O47" s="25">
        <v>-28.747199999999999</v>
      </c>
      <c r="P47" s="25">
        <v>25.711099999999998</v>
      </c>
    </row>
    <row r="48" spans="1:16" x14ac:dyDescent="0.25">
      <c r="A48" s="35" t="s">
        <v>235</v>
      </c>
      <c r="B48" s="36" t="s">
        <v>239</v>
      </c>
      <c r="C48" s="37" t="s">
        <v>240</v>
      </c>
      <c r="D48" s="37" t="s">
        <v>238</v>
      </c>
      <c r="E48" s="22" t="s">
        <v>147</v>
      </c>
      <c r="F48" s="22">
        <v>75</v>
      </c>
      <c r="G48" s="22">
        <f t="shared" si="2"/>
        <v>600</v>
      </c>
      <c r="H48" s="22">
        <f>0</f>
        <v>0</v>
      </c>
      <c r="I48" s="22" t="s">
        <v>155</v>
      </c>
      <c r="J48" s="22">
        <v>1.1499999999999999</v>
      </c>
      <c r="K48" s="22" t="s">
        <v>80</v>
      </c>
      <c r="L48" s="22"/>
      <c r="M48" s="22">
        <v>2025</v>
      </c>
      <c r="N48" s="22">
        <f t="shared" si="3"/>
        <v>2050</v>
      </c>
      <c r="O48" s="22">
        <v>-30.631499999999999</v>
      </c>
      <c r="P48" s="22">
        <v>24.0398</v>
      </c>
    </row>
    <row r="49" spans="1:16" x14ac:dyDescent="0.25">
      <c r="A49" s="35" t="s">
        <v>235</v>
      </c>
      <c r="B49" s="36" t="s">
        <v>241</v>
      </c>
      <c r="C49" s="37" t="s">
        <v>242</v>
      </c>
      <c r="D49" s="37" t="s">
        <v>238</v>
      </c>
      <c r="E49" s="25" t="s">
        <v>147</v>
      </c>
      <c r="F49" s="25">
        <v>75</v>
      </c>
      <c r="G49" s="25">
        <f t="shared" si="2"/>
        <v>600</v>
      </c>
      <c r="H49" s="25">
        <f>0</f>
        <v>0</v>
      </c>
      <c r="I49" s="25" t="s">
        <v>155</v>
      </c>
      <c r="J49" s="25">
        <v>1.1499999999999999</v>
      </c>
      <c r="K49" s="25" t="s">
        <v>80</v>
      </c>
      <c r="L49" s="25"/>
      <c r="M49" s="25">
        <v>2025</v>
      </c>
      <c r="N49" s="25">
        <f t="shared" si="3"/>
        <v>2050</v>
      </c>
      <c r="O49" s="25">
        <v>-29.366199999999999</v>
      </c>
      <c r="P49" s="25">
        <v>24.417000000000002</v>
      </c>
    </row>
    <row r="50" spans="1:16" x14ac:dyDescent="0.25">
      <c r="A50" s="35" t="s">
        <v>235</v>
      </c>
      <c r="B50" s="36" t="s">
        <v>243</v>
      </c>
      <c r="C50" s="37" t="s">
        <v>244</v>
      </c>
      <c r="D50" s="37" t="s">
        <v>238</v>
      </c>
      <c r="E50" s="22" t="s">
        <v>147</v>
      </c>
      <c r="F50" s="22">
        <v>75</v>
      </c>
      <c r="G50" s="22">
        <f t="shared" si="2"/>
        <v>600</v>
      </c>
      <c r="H50" s="22">
        <f>0</f>
        <v>0</v>
      </c>
      <c r="I50" s="22" t="s">
        <v>155</v>
      </c>
      <c r="J50" s="22">
        <v>1.1499999999999999</v>
      </c>
      <c r="K50" s="22" t="s">
        <v>80</v>
      </c>
      <c r="L50" s="22"/>
      <c r="M50" s="22">
        <v>2025</v>
      </c>
      <c r="N50" s="22">
        <f t="shared" si="3"/>
        <v>2050</v>
      </c>
      <c r="O50" s="22">
        <v>-32.968246999999998</v>
      </c>
      <c r="P50" s="22">
        <v>19.949009</v>
      </c>
    </row>
    <row r="51" spans="1:16" x14ac:dyDescent="0.25">
      <c r="A51" s="35" t="s">
        <v>235</v>
      </c>
      <c r="B51" s="36" t="s">
        <v>245</v>
      </c>
      <c r="C51" s="37" t="s">
        <v>246</v>
      </c>
      <c r="D51" s="37" t="s">
        <v>238</v>
      </c>
      <c r="E51" s="25" t="s">
        <v>147</v>
      </c>
      <c r="F51" s="25">
        <v>75</v>
      </c>
      <c r="G51" s="25">
        <f t="shared" si="2"/>
        <v>600</v>
      </c>
      <c r="H51" s="25">
        <f>0</f>
        <v>0</v>
      </c>
      <c r="I51" s="25" t="s">
        <v>155</v>
      </c>
      <c r="J51" s="25">
        <v>1.1499999999999999</v>
      </c>
      <c r="K51" s="25" t="s">
        <v>80</v>
      </c>
      <c r="L51" s="25"/>
      <c r="M51" s="25">
        <v>2025</v>
      </c>
      <c r="N51" s="25">
        <f t="shared" si="3"/>
        <v>2050</v>
      </c>
      <c r="O51" s="25">
        <v>-32.988604000000002</v>
      </c>
      <c r="P51" s="25">
        <v>19.96048</v>
      </c>
    </row>
    <row r="52" spans="1:16" x14ac:dyDescent="0.25">
      <c r="A52" s="35" t="s">
        <v>235</v>
      </c>
      <c r="B52" s="36" t="s">
        <v>247</v>
      </c>
      <c r="C52" s="37" t="s">
        <v>248</v>
      </c>
      <c r="D52" s="37" t="s">
        <v>238</v>
      </c>
      <c r="E52" s="22" t="s">
        <v>147</v>
      </c>
      <c r="F52" s="22">
        <v>75</v>
      </c>
      <c r="G52" s="22">
        <f t="shared" si="2"/>
        <v>600</v>
      </c>
      <c r="H52" s="22">
        <f>0</f>
        <v>0</v>
      </c>
      <c r="I52" s="22" t="s">
        <v>155</v>
      </c>
      <c r="J52" s="22">
        <v>1.1499999999999999</v>
      </c>
      <c r="K52" s="22" t="s">
        <v>80</v>
      </c>
      <c r="L52" s="22"/>
      <c r="M52" s="22">
        <v>2025</v>
      </c>
      <c r="N52" s="22">
        <f t="shared" si="3"/>
        <v>2050</v>
      </c>
      <c r="O52" s="22">
        <v>-32.978746999999998</v>
      </c>
      <c r="P52" s="22">
        <v>19.970199999999998</v>
      </c>
    </row>
    <row r="53" spans="1:16" x14ac:dyDescent="0.25">
      <c r="A53" s="35" t="s">
        <v>235</v>
      </c>
      <c r="B53" s="36" t="s">
        <v>249</v>
      </c>
      <c r="C53" s="37" t="s">
        <v>250</v>
      </c>
      <c r="D53" s="37" t="s">
        <v>238</v>
      </c>
      <c r="E53" s="25" t="s">
        <v>147</v>
      </c>
      <c r="F53" s="25">
        <v>75</v>
      </c>
      <c r="G53" s="25">
        <f t="shared" si="2"/>
        <v>600</v>
      </c>
      <c r="H53" s="25">
        <f>0</f>
        <v>0</v>
      </c>
      <c r="I53" s="25" t="s">
        <v>155</v>
      </c>
      <c r="J53" s="25">
        <v>1.1499999999999999</v>
      </c>
      <c r="K53" s="25" t="s">
        <v>80</v>
      </c>
      <c r="L53" s="25"/>
      <c r="M53" s="25">
        <v>2025</v>
      </c>
      <c r="N53" s="25">
        <f t="shared" si="3"/>
        <v>2050</v>
      </c>
      <c r="O53" s="25">
        <v>-27.733885000000001</v>
      </c>
      <c r="P53" s="25">
        <v>26.768301999999998</v>
      </c>
    </row>
    <row r="54" spans="1:16" x14ac:dyDescent="0.25">
      <c r="A54" s="35" t="s">
        <v>235</v>
      </c>
      <c r="B54" s="36" t="s">
        <v>251</v>
      </c>
      <c r="C54" s="37" t="s">
        <v>252</v>
      </c>
      <c r="D54" s="37" t="s">
        <v>238</v>
      </c>
      <c r="E54" s="22" t="s">
        <v>147</v>
      </c>
      <c r="F54" s="22">
        <v>75</v>
      </c>
      <c r="G54" s="22">
        <f t="shared" si="2"/>
        <v>600</v>
      </c>
      <c r="H54" s="22">
        <f>0</f>
        <v>0</v>
      </c>
      <c r="I54" s="22" t="s">
        <v>155</v>
      </c>
      <c r="J54" s="22">
        <v>1.1499999999999999</v>
      </c>
      <c r="K54" s="22" t="s">
        <v>80</v>
      </c>
      <c r="L54" s="22"/>
      <c r="M54" s="22">
        <v>2025</v>
      </c>
      <c r="N54" s="22">
        <f t="shared" si="3"/>
        <v>2050</v>
      </c>
      <c r="O54" s="22">
        <v>-28.616700000000002</v>
      </c>
      <c r="P54" s="22">
        <v>25.716699999999999</v>
      </c>
    </row>
    <row r="55" spans="1:16" x14ac:dyDescent="0.25">
      <c r="A55" s="35" t="s">
        <v>235</v>
      </c>
      <c r="B55" s="36" t="s">
        <v>253</v>
      </c>
      <c r="C55" s="37" t="s">
        <v>254</v>
      </c>
      <c r="D55" s="37" t="s">
        <v>238</v>
      </c>
      <c r="E55" s="25" t="s">
        <v>147</v>
      </c>
      <c r="F55" s="25">
        <v>75</v>
      </c>
      <c r="G55" s="25">
        <f t="shared" si="2"/>
        <v>600</v>
      </c>
      <c r="H55" s="25">
        <f>0</f>
        <v>0</v>
      </c>
      <c r="I55" s="25" t="s">
        <v>155</v>
      </c>
      <c r="J55" s="25">
        <v>1.1499999999999999</v>
      </c>
      <c r="K55" s="25" t="s">
        <v>80</v>
      </c>
      <c r="L55" s="25"/>
      <c r="M55" s="25">
        <v>2025</v>
      </c>
      <c r="N55" s="25">
        <f t="shared" si="3"/>
        <v>2050</v>
      </c>
      <c r="O55" s="25">
        <v>-28.686283</v>
      </c>
      <c r="P55" s="25">
        <v>25.740608000000002</v>
      </c>
    </row>
    <row r="56" spans="1:16" x14ac:dyDescent="0.25">
      <c r="A56" s="35" t="s">
        <v>235</v>
      </c>
      <c r="B56" s="36" t="s">
        <v>255</v>
      </c>
      <c r="C56" s="37" t="s">
        <v>256</v>
      </c>
      <c r="D56" s="37" t="s">
        <v>238</v>
      </c>
      <c r="E56" s="22" t="s">
        <v>147</v>
      </c>
      <c r="F56" s="22">
        <v>75</v>
      </c>
      <c r="G56" s="22">
        <f t="shared" si="2"/>
        <v>600</v>
      </c>
      <c r="H56" s="22">
        <f>0</f>
        <v>0</v>
      </c>
      <c r="I56" s="22" t="s">
        <v>155</v>
      </c>
      <c r="J56" s="22">
        <v>1.1499999999999999</v>
      </c>
      <c r="K56" s="22" t="s">
        <v>80</v>
      </c>
      <c r="L56" s="22"/>
      <c r="M56" s="22">
        <v>2025</v>
      </c>
      <c r="N56" s="22">
        <f t="shared" si="3"/>
        <v>2050</v>
      </c>
      <c r="O56" s="22">
        <v>-28.663900000000002</v>
      </c>
      <c r="P56" s="22">
        <v>25.7501</v>
      </c>
    </row>
    <row r="57" spans="1:16" x14ac:dyDescent="0.25">
      <c r="A57" s="35" t="s">
        <v>235</v>
      </c>
      <c r="B57" s="36" t="s">
        <v>257</v>
      </c>
      <c r="C57" s="37" t="s">
        <v>258</v>
      </c>
      <c r="D57" s="37" t="s">
        <v>238</v>
      </c>
      <c r="E57" s="25" t="s">
        <v>147</v>
      </c>
      <c r="F57" s="25">
        <v>75</v>
      </c>
      <c r="G57" s="25">
        <f t="shared" si="2"/>
        <v>600</v>
      </c>
      <c r="H57" s="25">
        <f>0</f>
        <v>0</v>
      </c>
      <c r="I57" s="25" t="s">
        <v>155</v>
      </c>
      <c r="J57" s="25">
        <v>1.1499999999999999</v>
      </c>
      <c r="K57" s="25" t="s">
        <v>80</v>
      </c>
      <c r="L57" s="25"/>
      <c r="M57" s="25">
        <v>2025</v>
      </c>
      <c r="N57" s="25">
        <f t="shared" si="3"/>
        <v>2050</v>
      </c>
      <c r="O57" s="25">
        <v>-28.691700000000001</v>
      </c>
      <c r="P57" s="25">
        <v>25.700099999999999</v>
      </c>
    </row>
    <row r="58" spans="1:16" x14ac:dyDescent="0.25">
      <c r="A58" s="35" t="s">
        <v>235</v>
      </c>
      <c r="B58" s="36" t="s">
        <v>259</v>
      </c>
      <c r="C58" s="37" t="s">
        <v>260</v>
      </c>
      <c r="D58" s="37" t="s">
        <v>238</v>
      </c>
      <c r="E58" s="22" t="s">
        <v>147</v>
      </c>
      <c r="F58" s="22">
        <v>75</v>
      </c>
      <c r="G58" s="22">
        <f t="shared" si="2"/>
        <v>600</v>
      </c>
      <c r="H58" s="22">
        <f>0</f>
        <v>0</v>
      </c>
      <c r="I58" s="22" t="s">
        <v>155</v>
      </c>
      <c r="J58" s="22">
        <v>1.1499999999999999</v>
      </c>
      <c r="K58" s="22" t="s">
        <v>80</v>
      </c>
      <c r="L58" s="22"/>
      <c r="M58" s="22">
        <v>2025</v>
      </c>
      <c r="N58" s="22">
        <f t="shared" si="3"/>
        <v>2050</v>
      </c>
      <c r="O58" s="22">
        <v>-29.194887999999999</v>
      </c>
      <c r="P58" s="22">
        <v>26.588305999999999</v>
      </c>
    </row>
    <row r="59" spans="1:16" x14ac:dyDescent="0.25">
      <c r="A59" s="35" t="s">
        <v>235</v>
      </c>
      <c r="B59" s="36" t="s">
        <v>261</v>
      </c>
      <c r="C59" s="37" t="s">
        <v>262</v>
      </c>
      <c r="D59" s="37" t="s">
        <v>238</v>
      </c>
      <c r="E59" s="25" t="s">
        <v>147</v>
      </c>
      <c r="F59" s="25">
        <v>75</v>
      </c>
      <c r="G59" s="25">
        <f t="shared" si="2"/>
        <v>600</v>
      </c>
      <c r="H59" s="25">
        <f>0</f>
        <v>0</v>
      </c>
      <c r="I59" s="25" t="s">
        <v>155</v>
      </c>
      <c r="J59" s="25">
        <v>1.1499999999999999</v>
      </c>
      <c r="K59" s="25" t="s">
        <v>80</v>
      </c>
      <c r="L59" s="25"/>
      <c r="M59" s="25">
        <v>2025</v>
      </c>
      <c r="N59" s="25">
        <f t="shared" si="3"/>
        <v>2050</v>
      </c>
      <c r="O59" s="25">
        <v>-28.747199999999999</v>
      </c>
      <c r="P59" s="25">
        <v>25.7361</v>
      </c>
    </row>
    <row r="60" spans="1:16" x14ac:dyDescent="0.25">
      <c r="A60" s="35" t="s">
        <v>235</v>
      </c>
      <c r="B60" s="36" t="s">
        <v>263</v>
      </c>
      <c r="C60" s="37" t="s">
        <v>264</v>
      </c>
      <c r="D60" s="37" t="s">
        <v>265</v>
      </c>
      <c r="E60" s="22" t="s">
        <v>147</v>
      </c>
      <c r="F60" s="22">
        <v>150</v>
      </c>
      <c r="G60" s="22">
        <f t="shared" si="2"/>
        <v>600</v>
      </c>
      <c r="H60" s="22">
        <f>0</f>
        <v>0</v>
      </c>
      <c r="I60" s="22" t="s">
        <v>155</v>
      </c>
      <c r="J60" s="22">
        <v>1.1499999999999999</v>
      </c>
      <c r="K60" s="22" t="s">
        <v>80</v>
      </c>
      <c r="L60" s="22"/>
      <c r="M60" s="22">
        <v>2025</v>
      </c>
      <c r="N60" s="22">
        <f t="shared" si="3"/>
        <v>2050</v>
      </c>
      <c r="O60" s="22">
        <v>-26.014161999999999</v>
      </c>
      <c r="P60" s="22">
        <v>26.105823000000001</v>
      </c>
    </row>
    <row r="61" spans="1:16" x14ac:dyDescent="0.25">
      <c r="A61" s="35" t="s">
        <v>235</v>
      </c>
      <c r="B61" s="36" t="s">
        <v>266</v>
      </c>
      <c r="C61" s="37" t="s">
        <v>267</v>
      </c>
      <c r="D61" s="37" t="s">
        <v>265</v>
      </c>
      <c r="E61" s="25" t="s">
        <v>147</v>
      </c>
      <c r="F61" s="25">
        <v>120</v>
      </c>
      <c r="G61" s="25">
        <f t="shared" si="2"/>
        <v>600</v>
      </c>
      <c r="H61" s="25">
        <f>0</f>
        <v>0</v>
      </c>
      <c r="I61" s="25" t="s">
        <v>155</v>
      </c>
      <c r="J61" s="25">
        <v>1.1499999999999999</v>
      </c>
      <c r="K61" s="25" t="s">
        <v>80</v>
      </c>
      <c r="L61" s="25"/>
      <c r="M61" s="25">
        <v>2025</v>
      </c>
      <c r="N61" s="25">
        <f t="shared" si="3"/>
        <v>2050</v>
      </c>
      <c r="O61" s="25">
        <v>-26.726353</v>
      </c>
      <c r="P61" s="25">
        <v>26.620317</v>
      </c>
    </row>
    <row r="62" spans="1:16" x14ac:dyDescent="0.25">
      <c r="A62" s="35" t="s">
        <v>235</v>
      </c>
      <c r="B62" s="36" t="s">
        <v>268</v>
      </c>
      <c r="C62" s="37" t="s">
        <v>269</v>
      </c>
      <c r="D62" s="37" t="s">
        <v>265</v>
      </c>
      <c r="E62" s="22" t="s">
        <v>147</v>
      </c>
      <c r="F62" s="22">
        <v>200</v>
      </c>
      <c r="G62" s="22">
        <f t="shared" si="2"/>
        <v>600</v>
      </c>
      <c r="H62" s="22">
        <f>0</f>
        <v>0</v>
      </c>
      <c r="I62" s="22" t="s">
        <v>155</v>
      </c>
      <c r="J62" s="22">
        <v>1.1499999999999999</v>
      </c>
      <c r="K62" s="22" t="s">
        <v>80</v>
      </c>
      <c r="L62" s="22"/>
      <c r="M62" s="22">
        <v>2025</v>
      </c>
      <c r="N62" s="22">
        <f t="shared" si="3"/>
        <v>2050</v>
      </c>
      <c r="O62" s="22">
        <v>-28.647213059999999</v>
      </c>
      <c r="P62" s="22">
        <v>25.761109229999999</v>
      </c>
    </row>
    <row r="63" spans="1:16" x14ac:dyDescent="0.25">
      <c r="A63" s="35" t="s">
        <v>235</v>
      </c>
      <c r="B63" s="36" t="s">
        <v>270</v>
      </c>
      <c r="C63" s="37" t="s">
        <v>271</v>
      </c>
      <c r="D63" s="37" t="s">
        <v>265</v>
      </c>
      <c r="E63" s="25" t="s">
        <v>147</v>
      </c>
      <c r="F63" s="25">
        <v>150</v>
      </c>
      <c r="G63" s="25">
        <f t="shared" si="2"/>
        <v>600</v>
      </c>
      <c r="H63" s="25">
        <f>0</f>
        <v>0</v>
      </c>
      <c r="I63" s="25" t="s">
        <v>155</v>
      </c>
      <c r="J63" s="25">
        <v>1.1499999999999999</v>
      </c>
      <c r="K63" s="25" t="s">
        <v>80</v>
      </c>
      <c r="L63" s="25"/>
      <c r="M63" s="25">
        <v>2025</v>
      </c>
      <c r="N63" s="25">
        <f t="shared" si="3"/>
        <v>2050</v>
      </c>
      <c r="O63" s="25">
        <v>-26.029682999999999</v>
      </c>
      <c r="P63" s="25">
        <v>26.112373000000002</v>
      </c>
    </row>
    <row r="64" spans="1:16" x14ac:dyDescent="0.25">
      <c r="A64" s="35" t="s">
        <v>235</v>
      </c>
      <c r="B64" s="36" t="s">
        <v>272</v>
      </c>
      <c r="C64" s="37" t="s">
        <v>273</v>
      </c>
      <c r="D64" s="37" t="s">
        <v>265</v>
      </c>
      <c r="E64" s="22" t="s">
        <v>147</v>
      </c>
      <c r="F64" s="22">
        <v>140</v>
      </c>
      <c r="G64" s="22">
        <f t="shared" si="2"/>
        <v>600</v>
      </c>
      <c r="H64" s="22">
        <f>0</f>
        <v>0</v>
      </c>
      <c r="I64" s="22" t="s">
        <v>155</v>
      </c>
      <c r="J64" s="22">
        <v>1.1499999999999999</v>
      </c>
      <c r="K64" s="22" t="s">
        <v>80</v>
      </c>
      <c r="L64" s="22"/>
      <c r="M64" s="22">
        <v>2025</v>
      </c>
      <c r="N64" s="22">
        <f t="shared" si="3"/>
        <v>2050</v>
      </c>
      <c r="O64" s="22">
        <v>-28.652538</v>
      </c>
      <c r="P64" s="22">
        <v>25.653755</v>
      </c>
    </row>
    <row r="65" spans="1:16" x14ac:dyDescent="0.25">
      <c r="A65" s="35" t="s">
        <v>235</v>
      </c>
      <c r="B65" s="36" t="s">
        <v>274</v>
      </c>
      <c r="C65" s="37" t="s">
        <v>275</v>
      </c>
      <c r="D65" s="37" t="s">
        <v>265</v>
      </c>
      <c r="E65" s="25" t="s">
        <v>147</v>
      </c>
      <c r="F65" s="25">
        <v>240</v>
      </c>
      <c r="G65" s="25">
        <f t="shared" si="2"/>
        <v>600</v>
      </c>
      <c r="H65" s="25">
        <f>0</f>
        <v>0</v>
      </c>
      <c r="I65" s="25" t="s">
        <v>155</v>
      </c>
      <c r="J65" s="25">
        <v>1.1499999999999999</v>
      </c>
      <c r="K65" s="25" t="s">
        <v>80</v>
      </c>
      <c r="L65" s="25"/>
      <c r="M65" s="25">
        <v>2025</v>
      </c>
      <c r="N65" s="25">
        <f t="shared" si="3"/>
        <v>2050</v>
      </c>
      <c r="O65" s="25">
        <v>-28.212334999999999</v>
      </c>
      <c r="P65" s="25">
        <v>26.990031999999999</v>
      </c>
    </row>
    <row r="66" spans="1:16" x14ac:dyDescent="0.25">
      <c r="A66" s="35" t="s">
        <v>13</v>
      </c>
      <c r="B66" s="36" t="s">
        <v>276</v>
      </c>
      <c r="C66" s="37" t="s">
        <v>277</v>
      </c>
      <c r="D66" s="37" t="s">
        <v>146</v>
      </c>
      <c r="E66" s="22" t="s">
        <v>278</v>
      </c>
      <c r="F66" s="22">
        <v>135</v>
      </c>
      <c r="G66" s="22">
        <f t="shared" ref="G66:G97" si="4">IF(D66="BW1",1513,IF(D66="BW2",1186,IF(D66="BW3",868, IF(D66="BW4",687, IF(D66="BW5",600, IF(D66="BW6",600))))))</f>
        <v>1513</v>
      </c>
      <c r="H66" s="22">
        <f>0</f>
        <v>0</v>
      </c>
      <c r="I66" s="22" t="s">
        <v>80</v>
      </c>
      <c r="J66" s="22" t="s">
        <v>80</v>
      </c>
      <c r="K66" s="22">
        <v>115</v>
      </c>
      <c r="L66" s="22"/>
      <c r="M66" s="22">
        <v>2014</v>
      </c>
      <c r="N66" s="22">
        <f t="shared" ref="N66:N97" si="5">M66+20</f>
        <v>2034</v>
      </c>
      <c r="O66" s="22">
        <v>-29.665695729999999</v>
      </c>
      <c r="P66" s="22">
        <v>17.887764359999998</v>
      </c>
    </row>
    <row r="67" spans="1:16" x14ac:dyDescent="0.25">
      <c r="A67" s="35" t="s">
        <v>13</v>
      </c>
      <c r="B67" s="36" t="s">
        <v>279</v>
      </c>
      <c r="C67" s="37" t="s">
        <v>280</v>
      </c>
      <c r="D67" s="37" t="s">
        <v>146</v>
      </c>
      <c r="E67" s="25" t="s">
        <v>278</v>
      </c>
      <c r="F67" s="25">
        <v>26.19</v>
      </c>
      <c r="G67" s="25">
        <f t="shared" si="4"/>
        <v>1513</v>
      </c>
      <c r="H67" s="25">
        <f>0</f>
        <v>0</v>
      </c>
      <c r="I67" s="25" t="s">
        <v>80</v>
      </c>
      <c r="J67" s="25" t="s">
        <v>80</v>
      </c>
      <c r="K67" s="25">
        <v>91.5</v>
      </c>
      <c r="L67" s="25"/>
      <c r="M67" s="25">
        <v>2014</v>
      </c>
      <c r="N67" s="25">
        <f t="shared" si="5"/>
        <v>2034</v>
      </c>
      <c r="O67" s="25">
        <v>-32.409451740000002</v>
      </c>
      <c r="P67" s="25">
        <v>20.669836490000002</v>
      </c>
    </row>
    <row r="68" spans="1:16" x14ac:dyDescent="0.25">
      <c r="A68" s="35" t="s">
        <v>13</v>
      </c>
      <c r="B68" s="36" t="s">
        <v>281</v>
      </c>
      <c r="C68" s="37" t="s">
        <v>282</v>
      </c>
      <c r="D68" s="37" t="s">
        <v>146</v>
      </c>
      <c r="E68" s="22" t="s">
        <v>278</v>
      </c>
      <c r="F68" s="22">
        <v>65.400000000000006</v>
      </c>
      <c r="G68" s="22">
        <f t="shared" si="4"/>
        <v>1513</v>
      </c>
      <c r="H68" s="22">
        <f>0</f>
        <v>0</v>
      </c>
      <c r="I68" s="22" t="s">
        <v>80</v>
      </c>
      <c r="J68" s="22" t="s">
        <v>80</v>
      </c>
      <c r="K68" s="22">
        <v>99.5</v>
      </c>
      <c r="L68" s="22"/>
      <c r="M68" s="22">
        <v>2014</v>
      </c>
      <c r="N68" s="22">
        <f t="shared" si="5"/>
        <v>2034</v>
      </c>
      <c r="O68" s="22">
        <v>-30.918108610000001</v>
      </c>
      <c r="P68" s="22">
        <v>19.441043459999999</v>
      </c>
    </row>
    <row r="69" spans="1:16" x14ac:dyDescent="0.25">
      <c r="A69" s="35" t="s">
        <v>13</v>
      </c>
      <c r="B69" s="36" t="s">
        <v>283</v>
      </c>
      <c r="C69" s="37" t="s">
        <v>284</v>
      </c>
      <c r="D69" s="37" t="s">
        <v>146</v>
      </c>
      <c r="E69" s="25" t="s">
        <v>278</v>
      </c>
      <c r="F69" s="25">
        <v>133.86000000000001</v>
      </c>
      <c r="G69" s="25">
        <f t="shared" si="4"/>
        <v>1513</v>
      </c>
      <c r="H69" s="25">
        <f>0</f>
        <v>0</v>
      </c>
      <c r="I69" s="25" t="s">
        <v>80</v>
      </c>
      <c r="J69" s="25" t="s">
        <v>80</v>
      </c>
      <c r="K69" s="25">
        <v>80</v>
      </c>
      <c r="L69" s="25"/>
      <c r="M69" s="25">
        <v>2014</v>
      </c>
      <c r="N69" s="25">
        <f t="shared" si="5"/>
        <v>2034</v>
      </c>
      <c r="O69" s="25">
        <v>-34.001606610000003</v>
      </c>
      <c r="P69" s="25">
        <v>24.741628630000001</v>
      </c>
    </row>
    <row r="70" spans="1:16" x14ac:dyDescent="0.25">
      <c r="A70" s="35" t="s">
        <v>13</v>
      </c>
      <c r="B70" s="36" t="s">
        <v>285</v>
      </c>
      <c r="C70" s="37" t="s">
        <v>286</v>
      </c>
      <c r="D70" s="37" t="s">
        <v>146</v>
      </c>
      <c r="E70" s="22" t="s">
        <v>278</v>
      </c>
      <c r="F70" s="22">
        <v>77.599999999999994</v>
      </c>
      <c r="G70" s="22">
        <f t="shared" si="4"/>
        <v>1513</v>
      </c>
      <c r="H70" s="22">
        <f>0</f>
        <v>0</v>
      </c>
      <c r="I70" s="22" t="s">
        <v>80</v>
      </c>
      <c r="J70" s="22" t="s">
        <v>80</v>
      </c>
      <c r="K70" s="22">
        <v>99.5</v>
      </c>
      <c r="L70" s="22"/>
      <c r="M70" s="22">
        <v>2014</v>
      </c>
      <c r="N70" s="22">
        <f t="shared" si="5"/>
        <v>2034</v>
      </c>
      <c r="O70" s="22">
        <v>-30.918108610000001</v>
      </c>
      <c r="P70" s="22">
        <v>19.441043459999999</v>
      </c>
    </row>
    <row r="71" spans="1:16" x14ac:dyDescent="0.25">
      <c r="A71" s="35" t="s">
        <v>13</v>
      </c>
      <c r="B71" s="36" t="s">
        <v>287</v>
      </c>
      <c r="C71" s="37" t="s">
        <v>288</v>
      </c>
      <c r="D71" s="37" t="s">
        <v>146</v>
      </c>
      <c r="E71" s="25" t="s">
        <v>278</v>
      </c>
      <c r="F71" s="25">
        <v>86.6</v>
      </c>
      <c r="G71" s="25">
        <f t="shared" si="4"/>
        <v>1513</v>
      </c>
      <c r="H71" s="25">
        <f>0</f>
        <v>0</v>
      </c>
      <c r="I71" s="25" t="s">
        <v>80</v>
      </c>
      <c r="J71" s="25" t="s">
        <v>80</v>
      </c>
      <c r="K71" s="25">
        <v>80</v>
      </c>
      <c r="L71" s="25"/>
      <c r="M71" s="25">
        <v>2014</v>
      </c>
      <c r="N71" s="25">
        <f t="shared" si="5"/>
        <v>2034</v>
      </c>
      <c r="O71" s="25">
        <v>-30.659949999999998</v>
      </c>
      <c r="P71" s="25">
        <v>24.01981</v>
      </c>
    </row>
    <row r="72" spans="1:16" x14ac:dyDescent="0.25">
      <c r="A72" s="35" t="s">
        <v>13</v>
      </c>
      <c r="B72" s="36" t="s">
        <v>289</v>
      </c>
      <c r="C72" s="37" t="s">
        <v>290</v>
      </c>
      <c r="D72" s="37" t="s">
        <v>146</v>
      </c>
      <c r="E72" s="22" t="s">
        <v>278</v>
      </c>
      <c r="F72" s="22">
        <v>72.75</v>
      </c>
      <c r="G72" s="22">
        <f t="shared" si="4"/>
        <v>1513</v>
      </c>
      <c r="H72" s="22">
        <f>0</f>
        <v>0</v>
      </c>
      <c r="I72" s="22" t="s">
        <v>80</v>
      </c>
      <c r="J72" s="22" t="s">
        <v>80</v>
      </c>
      <c r="K72" s="22">
        <v>80</v>
      </c>
      <c r="L72" s="22"/>
      <c r="M72" s="22">
        <v>2014</v>
      </c>
      <c r="N72" s="22">
        <f t="shared" si="5"/>
        <v>2034</v>
      </c>
      <c r="O72" s="22">
        <v>-30.659949999999998</v>
      </c>
      <c r="P72" s="22">
        <v>24.01981</v>
      </c>
    </row>
    <row r="73" spans="1:16" x14ac:dyDescent="0.25">
      <c r="A73" s="35" t="s">
        <v>13</v>
      </c>
      <c r="B73" s="36" t="s">
        <v>291</v>
      </c>
      <c r="C73" s="37" t="s">
        <v>292</v>
      </c>
      <c r="D73" s="37" t="s">
        <v>146</v>
      </c>
      <c r="E73" s="25" t="s">
        <v>278</v>
      </c>
      <c r="F73" s="25">
        <v>110</v>
      </c>
      <c r="G73" s="25">
        <f t="shared" si="4"/>
        <v>1513</v>
      </c>
      <c r="H73" s="25">
        <f>0</f>
        <v>0</v>
      </c>
      <c r="I73" s="25" t="s">
        <v>80</v>
      </c>
      <c r="J73" s="25" t="s">
        <v>80</v>
      </c>
      <c r="K73" s="25">
        <v>90</v>
      </c>
      <c r="L73" s="25"/>
      <c r="M73" s="25">
        <v>2014</v>
      </c>
      <c r="N73" s="25">
        <f t="shared" si="5"/>
        <v>2034</v>
      </c>
      <c r="O73" s="25">
        <v>-33.804784990000002</v>
      </c>
      <c r="P73" s="25">
        <v>25.490491710000001</v>
      </c>
    </row>
    <row r="74" spans="1:16" x14ac:dyDescent="0.25">
      <c r="A74" s="35" t="s">
        <v>13</v>
      </c>
      <c r="B74" s="38" t="s">
        <v>293</v>
      </c>
      <c r="C74" s="37" t="s">
        <v>294</v>
      </c>
      <c r="D74" s="37" t="s">
        <v>146</v>
      </c>
      <c r="E74" s="22" t="s">
        <v>278</v>
      </c>
      <c r="F74" s="22">
        <v>100</v>
      </c>
      <c r="G74" s="22">
        <f t="shared" si="4"/>
        <v>1513</v>
      </c>
      <c r="H74" s="22">
        <f>0</f>
        <v>0</v>
      </c>
      <c r="I74" s="22" t="s">
        <v>80</v>
      </c>
      <c r="J74" s="22" t="s">
        <v>80</v>
      </c>
      <c r="K74" s="22">
        <v>80</v>
      </c>
      <c r="L74" s="22"/>
      <c r="M74" s="22">
        <v>2014</v>
      </c>
      <c r="N74" s="22">
        <f t="shared" si="5"/>
        <v>2034</v>
      </c>
      <c r="O74" s="22">
        <v>-31.422242229999998</v>
      </c>
      <c r="P74" s="22">
        <v>23.114920139999999</v>
      </c>
    </row>
    <row r="75" spans="1:16" x14ac:dyDescent="0.25">
      <c r="A75" s="35" t="s">
        <v>13</v>
      </c>
      <c r="B75" s="36" t="s">
        <v>295</v>
      </c>
      <c r="C75" s="37" t="s">
        <v>296</v>
      </c>
      <c r="D75" s="37" t="s">
        <v>184</v>
      </c>
      <c r="E75" s="25" t="s">
        <v>278</v>
      </c>
      <c r="F75" s="25">
        <v>137.9</v>
      </c>
      <c r="G75" s="25">
        <f t="shared" si="4"/>
        <v>1186</v>
      </c>
      <c r="H75" s="25">
        <f>0</f>
        <v>0</v>
      </c>
      <c r="I75" s="25" t="s">
        <v>80</v>
      </c>
      <c r="J75" s="25" t="s">
        <v>80</v>
      </c>
      <c r="K75" s="25">
        <v>80</v>
      </c>
      <c r="L75" s="25"/>
      <c r="M75" s="25">
        <v>2017</v>
      </c>
      <c r="N75" s="25">
        <f t="shared" si="5"/>
        <v>2037</v>
      </c>
      <c r="O75" s="25">
        <v>-32.746063650000004</v>
      </c>
      <c r="P75" s="25">
        <v>25.80701715</v>
      </c>
    </row>
    <row r="76" spans="1:16" x14ac:dyDescent="0.25">
      <c r="A76" s="35" t="s">
        <v>13</v>
      </c>
      <c r="B76" s="36" t="s">
        <v>297</v>
      </c>
      <c r="C76" s="37" t="s">
        <v>183</v>
      </c>
      <c r="D76" s="37" t="s">
        <v>184</v>
      </c>
      <c r="E76" s="22" t="s">
        <v>278</v>
      </c>
      <c r="F76" s="22">
        <v>90.8</v>
      </c>
      <c r="G76" s="22">
        <f t="shared" si="4"/>
        <v>1186</v>
      </c>
      <c r="H76" s="22">
        <f>0</f>
        <v>0</v>
      </c>
      <c r="I76" s="22" t="s">
        <v>80</v>
      </c>
      <c r="J76" s="22" t="s">
        <v>80</v>
      </c>
      <c r="K76" s="22">
        <v>99.5</v>
      </c>
      <c r="L76" s="22"/>
      <c r="M76" s="22">
        <v>2017</v>
      </c>
      <c r="N76" s="22">
        <f t="shared" si="5"/>
        <v>2037</v>
      </c>
      <c r="O76" s="22">
        <v>-31.183850970000002</v>
      </c>
      <c r="P76" s="22">
        <v>24.945973110000001</v>
      </c>
    </row>
    <row r="77" spans="1:16" x14ac:dyDescent="0.25">
      <c r="A77" s="35" t="s">
        <v>13</v>
      </c>
      <c r="B77" s="36" t="s">
        <v>298</v>
      </c>
      <c r="C77" s="37" t="s">
        <v>299</v>
      </c>
      <c r="D77" s="37" t="s">
        <v>184</v>
      </c>
      <c r="E77" s="25" t="s">
        <v>278</v>
      </c>
      <c r="F77" s="25">
        <v>20.6</v>
      </c>
      <c r="G77" s="25">
        <f t="shared" si="4"/>
        <v>1186</v>
      </c>
      <c r="H77" s="25">
        <f>0</f>
        <v>0</v>
      </c>
      <c r="I77" s="25" t="s">
        <v>80</v>
      </c>
      <c r="J77" s="25" t="s">
        <v>80</v>
      </c>
      <c r="K77" s="25">
        <v>100</v>
      </c>
      <c r="L77" s="25"/>
      <c r="M77" s="25">
        <v>2017</v>
      </c>
      <c r="N77" s="25">
        <f t="shared" si="5"/>
        <v>2037</v>
      </c>
      <c r="O77" s="25">
        <v>-32.746063650000004</v>
      </c>
      <c r="P77" s="25">
        <v>25.80701715</v>
      </c>
    </row>
    <row r="78" spans="1:16" x14ac:dyDescent="0.25">
      <c r="A78" s="35" t="s">
        <v>13</v>
      </c>
      <c r="B78" s="36" t="s">
        <v>300</v>
      </c>
      <c r="C78" s="37" t="s">
        <v>301</v>
      </c>
      <c r="D78" s="37" t="s">
        <v>184</v>
      </c>
      <c r="E78" s="22" t="s">
        <v>278</v>
      </c>
      <c r="F78" s="22">
        <v>135.19999999999999</v>
      </c>
      <c r="G78" s="22">
        <f t="shared" si="4"/>
        <v>1186</v>
      </c>
      <c r="H78" s="22">
        <f>0</f>
        <v>0</v>
      </c>
      <c r="I78" s="22" t="s">
        <v>80</v>
      </c>
      <c r="J78" s="22" t="s">
        <v>80</v>
      </c>
      <c r="K78" s="22">
        <v>91.5</v>
      </c>
      <c r="L78" s="22"/>
      <c r="M78" s="22">
        <v>2017</v>
      </c>
      <c r="N78" s="22">
        <f t="shared" si="5"/>
        <v>2037</v>
      </c>
      <c r="O78" s="22">
        <v>-34.001606610000003</v>
      </c>
      <c r="P78" s="22">
        <v>24.741628630000001</v>
      </c>
    </row>
    <row r="79" spans="1:16" x14ac:dyDescent="0.25">
      <c r="A79" s="35" t="s">
        <v>13</v>
      </c>
      <c r="B79" s="36" t="s">
        <v>302</v>
      </c>
      <c r="C79" s="37" t="s">
        <v>303</v>
      </c>
      <c r="D79" s="37" t="s">
        <v>184</v>
      </c>
      <c r="E79" s="25" t="s">
        <v>278</v>
      </c>
      <c r="F79" s="25">
        <v>59.8</v>
      </c>
      <c r="G79" s="25">
        <f t="shared" si="4"/>
        <v>1186</v>
      </c>
      <c r="H79" s="25">
        <f>0</f>
        <v>0</v>
      </c>
      <c r="I79" s="25" t="s">
        <v>80</v>
      </c>
      <c r="J79" s="25" t="s">
        <v>80</v>
      </c>
      <c r="K79" s="25">
        <v>115</v>
      </c>
      <c r="L79" s="25"/>
      <c r="M79" s="25">
        <v>2017</v>
      </c>
      <c r="N79" s="25">
        <f t="shared" si="5"/>
        <v>2037</v>
      </c>
      <c r="O79" s="25">
        <v>-33.339429269999997</v>
      </c>
      <c r="P79" s="25">
        <v>20.029258110000001</v>
      </c>
    </row>
    <row r="80" spans="1:16" x14ac:dyDescent="0.25">
      <c r="A80" s="35" t="s">
        <v>13</v>
      </c>
      <c r="B80" s="36" t="s">
        <v>304</v>
      </c>
      <c r="C80" s="37" t="s">
        <v>305</v>
      </c>
      <c r="D80" s="37" t="s">
        <v>184</v>
      </c>
      <c r="E80" s="22" t="s">
        <v>278</v>
      </c>
      <c r="F80" s="22">
        <v>94.8</v>
      </c>
      <c r="G80" s="22">
        <f t="shared" si="4"/>
        <v>1186</v>
      </c>
      <c r="H80" s="22">
        <f>0</f>
        <v>0</v>
      </c>
      <c r="I80" s="22" t="s">
        <v>80</v>
      </c>
      <c r="J80" s="22" t="s">
        <v>80</v>
      </c>
      <c r="K80" s="22">
        <v>91</v>
      </c>
      <c r="L80" s="22"/>
      <c r="M80" s="22">
        <v>2017</v>
      </c>
      <c r="N80" s="22">
        <f t="shared" si="5"/>
        <v>2037</v>
      </c>
      <c r="O80" s="22">
        <v>-34.001606610000003</v>
      </c>
      <c r="P80" s="22">
        <v>24.741628630000001</v>
      </c>
    </row>
    <row r="81" spans="1:16" x14ac:dyDescent="0.25">
      <c r="A81" s="35" t="s">
        <v>13</v>
      </c>
      <c r="B81" s="36" t="s">
        <v>306</v>
      </c>
      <c r="C81" s="37" t="s">
        <v>307</v>
      </c>
      <c r="D81" s="37" t="s">
        <v>184</v>
      </c>
      <c r="E81" s="25" t="s">
        <v>278</v>
      </c>
      <c r="F81" s="25">
        <v>23.4</v>
      </c>
      <c r="G81" s="25">
        <f t="shared" si="4"/>
        <v>1186</v>
      </c>
      <c r="H81" s="25">
        <f>0</f>
        <v>0</v>
      </c>
      <c r="I81" s="25" t="s">
        <v>80</v>
      </c>
      <c r="J81" s="25" t="s">
        <v>80</v>
      </c>
      <c r="K81" s="25">
        <v>100</v>
      </c>
      <c r="L81" s="25"/>
      <c r="M81" s="25">
        <v>2017</v>
      </c>
      <c r="N81" s="25">
        <f t="shared" si="5"/>
        <v>2037</v>
      </c>
      <c r="O81" s="25">
        <v>-32.409451740000002</v>
      </c>
      <c r="P81" s="25">
        <v>20.669836490000002</v>
      </c>
    </row>
    <row r="82" spans="1:16" x14ac:dyDescent="0.25">
      <c r="A82" s="35" t="s">
        <v>13</v>
      </c>
      <c r="B82" s="36" t="s">
        <v>308</v>
      </c>
      <c r="C82" s="37" t="s">
        <v>309</v>
      </c>
      <c r="D82" s="37" t="s">
        <v>201</v>
      </c>
      <c r="E82" s="22" t="s">
        <v>278</v>
      </c>
      <c r="F82" s="22">
        <v>97</v>
      </c>
      <c r="G82" s="22">
        <f t="shared" si="4"/>
        <v>868</v>
      </c>
      <c r="H82" s="22">
        <f>0</f>
        <v>0</v>
      </c>
      <c r="I82" s="22" t="s">
        <v>80</v>
      </c>
      <c r="J82" s="22" t="s">
        <v>80</v>
      </c>
      <c r="K82" s="22">
        <v>115</v>
      </c>
      <c r="L82" s="22"/>
      <c r="M82" s="22">
        <v>2018</v>
      </c>
      <c r="N82" s="22">
        <f t="shared" si="5"/>
        <v>2038</v>
      </c>
      <c r="O82" s="22">
        <v>-31.501799999999999</v>
      </c>
      <c r="P82" s="22">
        <v>18.1143</v>
      </c>
    </row>
    <row r="83" spans="1:16" x14ac:dyDescent="0.25">
      <c r="A83" s="35" t="s">
        <v>13</v>
      </c>
      <c r="B83" s="36" t="s">
        <v>310</v>
      </c>
      <c r="C83" s="37" t="s">
        <v>311</v>
      </c>
      <c r="D83" s="37" t="s">
        <v>201</v>
      </c>
      <c r="E83" s="25" t="s">
        <v>278</v>
      </c>
      <c r="F83" s="25">
        <v>137.69999999999999</v>
      </c>
      <c r="G83" s="25">
        <f t="shared" si="4"/>
        <v>868</v>
      </c>
      <c r="H83" s="25">
        <f>0</f>
        <v>0</v>
      </c>
      <c r="I83" s="25" t="s">
        <v>80</v>
      </c>
      <c r="J83" s="25" t="s">
        <v>80</v>
      </c>
      <c r="K83" s="25">
        <v>91.5</v>
      </c>
      <c r="L83" s="25"/>
      <c r="M83" s="25">
        <v>2018</v>
      </c>
      <c r="N83" s="25">
        <f t="shared" si="5"/>
        <v>2038</v>
      </c>
      <c r="O83" s="25">
        <v>-32.409451740000002</v>
      </c>
      <c r="P83" s="25">
        <v>20.669836490000002</v>
      </c>
    </row>
    <row r="84" spans="1:16" x14ac:dyDescent="0.25">
      <c r="A84" s="35" t="s">
        <v>13</v>
      </c>
      <c r="B84" s="36" t="s">
        <v>312</v>
      </c>
      <c r="C84" s="37" t="s">
        <v>313</v>
      </c>
      <c r="D84" s="37" t="s">
        <v>201</v>
      </c>
      <c r="E84" s="22" t="s">
        <v>278</v>
      </c>
      <c r="F84" s="22">
        <v>138.19999999999999</v>
      </c>
      <c r="G84" s="22">
        <f t="shared" si="4"/>
        <v>868</v>
      </c>
      <c r="H84" s="22">
        <f>0</f>
        <v>0</v>
      </c>
      <c r="I84" s="22" t="s">
        <v>80</v>
      </c>
      <c r="J84" s="22" t="s">
        <v>80</v>
      </c>
      <c r="K84" s="22">
        <v>94</v>
      </c>
      <c r="L84" s="22"/>
      <c r="M84" s="22">
        <v>2018</v>
      </c>
      <c r="N84" s="22">
        <f t="shared" si="5"/>
        <v>2038</v>
      </c>
      <c r="O84" s="22">
        <v>-34.015106780000004</v>
      </c>
      <c r="P84" s="22">
        <v>24.34462169</v>
      </c>
    </row>
    <row r="85" spans="1:16" x14ac:dyDescent="0.25">
      <c r="A85" s="35" t="s">
        <v>13</v>
      </c>
      <c r="B85" s="36" t="s">
        <v>314</v>
      </c>
      <c r="C85" s="37" t="s">
        <v>315</v>
      </c>
      <c r="D85" s="37" t="s">
        <v>201</v>
      </c>
      <c r="E85" s="25" t="s">
        <v>278</v>
      </c>
      <c r="F85" s="25">
        <v>139</v>
      </c>
      <c r="G85" s="25">
        <f t="shared" si="4"/>
        <v>868</v>
      </c>
      <c r="H85" s="25">
        <f>0</f>
        <v>0</v>
      </c>
      <c r="I85" s="25" t="s">
        <v>80</v>
      </c>
      <c r="J85" s="25" t="s">
        <v>80</v>
      </c>
      <c r="K85" s="25">
        <v>84</v>
      </c>
      <c r="L85" s="25"/>
      <c r="M85" s="25">
        <v>2018</v>
      </c>
      <c r="N85" s="25">
        <f t="shared" si="5"/>
        <v>2038</v>
      </c>
      <c r="O85" s="25">
        <v>-33.309010379999997</v>
      </c>
      <c r="P85" s="25">
        <v>26.531676869999998</v>
      </c>
    </row>
    <row r="86" spans="1:16" x14ac:dyDescent="0.25">
      <c r="A86" s="35" t="s">
        <v>13</v>
      </c>
      <c r="B86" s="36" t="s">
        <v>316</v>
      </c>
      <c r="C86" s="37" t="s">
        <v>317</v>
      </c>
      <c r="D86" s="37" t="s">
        <v>201</v>
      </c>
      <c r="E86" s="22" t="s">
        <v>278</v>
      </c>
      <c r="F86" s="22">
        <v>96.5</v>
      </c>
      <c r="G86" s="22">
        <f t="shared" si="4"/>
        <v>868</v>
      </c>
      <c r="H86" s="22">
        <f>0</f>
        <v>0</v>
      </c>
      <c r="I86" s="22" t="s">
        <v>80</v>
      </c>
      <c r="J86" s="22" t="s">
        <v>80</v>
      </c>
      <c r="K86" s="22">
        <v>117</v>
      </c>
      <c r="L86" s="22"/>
      <c r="M86" s="22">
        <v>2018</v>
      </c>
      <c r="N86" s="22">
        <f t="shared" si="5"/>
        <v>2038</v>
      </c>
      <c r="O86" s="22">
        <v>-33.28239705</v>
      </c>
      <c r="P86" s="22">
        <v>27.429813100000001</v>
      </c>
    </row>
    <row r="87" spans="1:16" x14ac:dyDescent="0.25">
      <c r="A87" s="35" t="s">
        <v>13</v>
      </c>
      <c r="B87" s="36" t="s">
        <v>318</v>
      </c>
      <c r="C87" s="37" t="s">
        <v>319</v>
      </c>
      <c r="D87" s="37" t="s">
        <v>201</v>
      </c>
      <c r="E87" s="25" t="s">
        <v>278</v>
      </c>
      <c r="F87" s="25">
        <v>86.6</v>
      </c>
      <c r="G87" s="25">
        <f t="shared" si="4"/>
        <v>868</v>
      </c>
      <c r="H87" s="25">
        <f>0</f>
        <v>0</v>
      </c>
      <c r="I87" s="25" t="s">
        <v>80</v>
      </c>
      <c r="J87" s="25" t="s">
        <v>80</v>
      </c>
      <c r="K87" s="25">
        <v>100</v>
      </c>
      <c r="L87" s="25"/>
      <c r="M87" s="25">
        <v>2018</v>
      </c>
      <c r="N87" s="25">
        <f t="shared" si="5"/>
        <v>2038</v>
      </c>
      <c r="O87" s="25">
        <v>-32.926927999999997</v>
      </c>
      <c r="P87" s="25">
        <v>22.545544</v>
      </c>
    </row>
    <row r="88" spans="1:16" x14ac:dyDescent="0.25">
      <c r="A88" s="35" t="s">
        <v>13</v>
      </c>
      <c r="B88" s="36" t="s">
        <v>320</v>
      </c>
      <c r="C88" s="37" t="s">
        <v>321</v>
      </c>
      <c r="D88" s="37" t="s">
        <v>201</v>
      </c>
      <c r="E88" s="22" t="s">
        <v>278</v>
      </c>
      <c r="F88" s="22">
        <v>79.099999999999994</v>
      </c>
      <c r="G88" s="22">
        <f t="shared" si="4"/>
        <v>868</v>
      </c>
      <c r="H88" s="22">
        <f>0</f>
        <v>0</v>
      </c>
      <c r="I88" s="22" t="s">
        <v>80</v>
      </c>
      <c r="J88" s="22" t="s">
        <v>80</v>
      </c>
      <c r="K88" s="22">
        <v>100</v>
      </c>
      <c r="L88" s="22"/>
      <c r="M88" s="22">
        <v>2018</v>
      </c>
      <c r="N88" s="22">
        <f t="shared" si="5"/>
        <v>2038</v>
      </c>
      <c r="O88" s="22">
        <v>-32.917005000000003</v>
      </c>
      <c r="P88" s="22">
        <v>20.506941000000001</v>
      </c>
    </row>
    <row r="89" spans="1:16" x14ac:dyDescent="0.25">
      <c r="A89" s="35" t="s">
        <v>13</v>
      </c>
      <c r="B89" s="36" t="s">
        <v>322</v>
      </c>
      <c r="C89" s="37" t="s">
        <v>323</v>
      </c>
      <c r="D89" s="37" t="s">
        <v>214</v>
      </c>
      <c r="E89" s="25" t="s">
        <v>278</v>
      </c>
      <c r="F89" s="25">
        <v>102</v>
      </c>
      <c r="G89" s="25">
        <f t="shared" si="4"/>
        <v>687</v>
      </c>
      <c r="H89" s="25">
        <f>0</f>
        <v>0</v>
      </c>
      <c r="I89" s="25" t="s">
        <v>80</v>
      </c>
      <c r="J89" s="25" t="s">
        <v>80</v>
      </c>
      <c r="K89" s="25">
        <v>100</v>
      </c>
      <c r="L89" s="25"/>
      <c r="M89" s="25">
        <v>2021</v>
      </c>
      <c r="N89" s="25">
        <f t="shared" si="5"/>
        <v>2041</v>
      </c>
      <c r="O89" s="25">
        <v>-31.677696000000001</v>
      </c>
      <c r="P89" s="25">
        <v>25.020206999999999</v>
      </c>
    </row>
    <row r="90" spans="1:16" x14ac:dyDescent="0.25">
      <c r="A90" s="35" t="s">
        <v>13</v>
      </c>
      <c r="B90" s="36" t="s">
        <v>324</v>
      </c>
      <c r="C90" s="37" t="s">
        <v>325</v>
      </c>
      <c r="D90" s="37" t="s">
        <v>214</v>
      </c>
      <c r="E90" s="22" t="s">
        <v>278</v>
      </c>
      <c r="F90" s="22">
        <v>31.9</v>
      </c>
      <c r="G90" s="22">
        <f t="shared" si="4"/>
        <v>687</v>
      </c>
      <c r="H90" s="22">
        <f>0</f>
        <v>0</v>
      </c>
      <c r="I90" s="22" t="s">
        <v>80</v>
      </c>
      <c r="J90" s="22" t="s">
        <v>80</v>
      </c>
      <c r="K90" s="22">
        <v>100</v>
      </c>
      <c r="L90" s="22"/>
      <c r="M90" s="22">
        <v>2021</v>
      </c>
      <c r="N90" s="22">
        <f t="shared" si="5"/>
        <v>2041</v>
      </c>
      <c r="O90" s="22">
        <v>-30.476099999999999</v>
      </c>
      <c r="P90" s="22">
        <v>19.652699999999999</v>
      </c>
    </row>
    <row r="91" spans="1:16" x14ac:dyDescent="0.25">
      <c r="A91" s="35" t="s">
        <v>13</v>
      </c>
      <c r="B91" s="36" t="s">
        <v>326</v>
      </c>
      <c r="C91" s="37" t="s">
        <v>327</v>
      </c>
      <c r="D91" s="37" t="s">
        <v>214</v>
      </c>
      <c r="E91" s="25" t="s">
        <v>278</v>
      </c>
      <c r="F91" s="25">
        <v>135.9</v>
      </c>
      <c r="G91" s="25">
        <f t="shared" si="4"/>
        <v>687</v>
      </c>
      <c r="H91" s="25">
        <f>0</f>
        <v>0</v>
      </c>
      <c r="I91" s="25" t="s">
        <v>80</v>
      </c>
      <c r="J91" s="25" t="s">
        <v>80</v>
      </c>
      <c r="K91" s="25">
        <v>100</v>
      </c>
      <c r="L91" s="25"/>
      <c r="M91" s="25">
        <v>2021</v>
      </c>
      <c r="N91" s="25">
        <f t="shared" si="5"/>
        <v>2041</v>
      </c>
      <c r="O91" s="25">
        <v>-31.259891</v>
      </c>
      <c r="P91" s="25">
        <v>24.856788999999999</v>
      </c>
    </row>
    <row r="92" spans="1:16" x14ac:dyDescent="0.25">
      <c r="A92" s="35" t="s">
        <v>13</v>
      </c>
      <c r="B92" s="36" t="s">
        <v>328</v>
      </c>
      <c r="C92" s="37" t="s">
        <v>329</v>
      </c>
      <c r="D92" s="37" t="s">
        <v>214</v>
      </c>
      <c r="E92" s="22" t="s">
        <v>278</v>
      </c>
      <c r="F92" s="22">
        <v>117.72</v>
      </c>
      <c r="G92" s="22">
        <f t="shared" si="4"/>
        <v>687</v>
      </c>
      <c r="H92" s="22">
        <f>0</f>
        <v>0</v>
      </c>
      <c r="I92" s="22" t="s">
        <v>80</v>
      </c>
      <c r="J92" s="22" t="s">
        <v>80</v>
      </c>
      <c r="K92" s="22">
        <v>100</v>
      </c>
      <c r="L92" s="22"/>
      <c r="M92" s="22">
        <v>2021</v>
      </c>
      <c r="N92" s="22">
        <f t="shared" si="5"/>
        <v>2041</v>
      </c>
      <c r="O92" s="22">
        <v>-33.0398361724369</v>
      </c>
      <c r="P92" s="22">
        <v>20.548901978210399</v>
      </c>
    </row>
    <row r="93" spans="1:16" x14ac:dyDescent="0.25">
      <c r="A93" s="35" t="s">
        <v>13</v>
      </c>
      <c r="B93" s="36" t="s">
        <v>330</v>
      </c>
      <c r="C93" s="37" t="s">
        <v>331</v>
      </c>
      <c r="D93" s="37" t="s">
        <v>214</v>
      </c>
      <c r="E93" s="25" t="s">
        <v>278</v>
      </c>
      <c r="F93" s="25">
        <v>136.69999999999999</v>
      </c>
      <c r="G93" s="25">
        <f t="shared" si="4"/>
        <v>687</v>
      </c>
      <c r="H93" s="25">
        <f>0</f>
        <v>0</v>
      </c>
      <c r="I93" s="25" t="s">
        <v>80</v>
      </c>
      <c r="J93" s="25" t="s">
        <v>80</v>
      </c>
      <c r="K93" s="25">
        <v>100</v>
      </c>
      <c r="L93" s="25"/>
      <c r="M93" s="25">
        <v>2021</v>
      </c>
      <c r="N93" s="25">
        <f t="shared" si="5"/>
        <v>2041</v>
      </c>
      <c r="O93" s="25">
        <v>-32.614897999999997</v>
      </c>
      <c r="P93" s="25">
        <v>20.967164</v>
      </c>
    </row>
    <row r="94" spans="1:16" x14ac:dyDescent="0.25">
      <c r="A94" s="35" t="s">
        <v>13</v>
      </c>
      <c r="B94" s="36" t="s">
        <v>332</v>
      </c>
      <c r="C94" s="37" t="s">
        <v>333</v>
      </c>
      <c r="D94" s="37" t="s">
        <v>214</v>
      </c>
      <c r="E94" s="22" t="s">
        <v>278</v>
      </c>
      <c r="F94" s="22">
        <v>139.80000000000001</v>
      </c>
      <c r="G94" s="22">
        <f t="shared" si="4"/>
        <v>687</v>
      </c>
      <c r="H94" s="22">
        <f>0</f>
        <v>0</v>
      </c>
      <c r="I94" s="22" t="s">
        <v>80</v>
      </c>
      <c r="J94" s="22" t="s">
        <v>80</v>
      </c>
      <c r="K94" s="22">
        <v>100</v>
      </c>
      <c r="L94" s="22"/>
      <c r="M94" s="22">
        <v>2021</v>
      </c>
      <c r="N94" s="22">
        <f t="shared" si="5"/>
        <v>2041</v>
      </c>
      <c r="O94" s="22">
        <v>-31.245097999999999</v>
      </c>
      <c r="P94" s="22">
        <v>25.010605999999999</v>
      </c>
    </row>
    <row r="95" spans="1:16" x14ac:dyDescent="0.25">
      <c r="A95" s="35" t="s">
        <v>13</v>
      </c>
      <c r="B95" s="36" t="s">
        <v>334</v>
      </c>
      <c r="C95" s="37" t="s">
        <v>335</v>
      </c>
      <c r="D95" s="37" t="s">
        <v>214</v>
      </c>
      <c r="E95" s="25" t="s">
        <v>278</v>
      </c>
      <c r="F95" s="25">
        <v>138.9</v>
      </c>
      <c r="G95" s="25">
        <f t="shared" si="4"/>
        <v>687</v>
      </c>
      <c r="H95" s="25">
        <f>0</f>
        <v>0</v>
      </c>
      <c r="I95" s="25" t="s">
        <v>80</v>
      </c>
      <c r="J95" s="25" t="s">
        <v>80</v>
      </c>
      <c r="K95" s="25">
        <v>100</v>
      </c>
      <c r="L95" s="25"/>
      <c r="M95" s="25">
        <v>2021</v>
      </c>
      <c r="N95" s="25">
        <f t="shared" si="5"/>
        <v>2041</v>
      </c>
      <c r="O95" s="25">
        <v>-32.411099999999998</v>
      </c>
      <c r="P95" s="25">
        <v>20.664400000000001</v>
      </c>
    </row>
    <row r="96" spans="1:16" x14ac:dyDescent="0.25">
      <c r="A96" s="35" t="s">
        <v>13</v>
      </c>
      <c r="B96" s="36" t="s">
        <v>336</v>
      </c>
      <c r="C96" s="37" t="s">
        <v>337</v>
      </c>
      <c r="D96" s="37" t="s">
        <v>214</v>
      </c>
      <c r="E96" s="22" t="s">
        <v>278</v>
      </c>
      <c r="F96" s="22">
        <v>140</v>
      </c>
      <c r="G96" s="22">
        <f t="shared" si="4"/>
        <v>687</v>
      </c>
      <c r="H96" s="22">
        <f>0</f>
        <v>0</v>
      </c>
      <c r="I96" s="22" t="s">
        <v>80</v>
      </c>
      <c r="J96" s="22" t="s">
        <v>80</v>
      </c>
      <c r="K96" s="22">
        <v>100</v>
      </c>
      <c r="L96" s="22"/>
      <c r="M96" s="22">
        <v>2021</v>
      </c>
      <c r="N96" s="22">
        <f t="shared" si="5"/>
        <v>2041</v>
      </c>
      <c r="O96" s="22">
        <v>-32.926927999999997</v>
      </c>
      <c r="P96" s="22">
        <v>22.545544</v>
      </c>
    </row>
    <row r="97" spans="1:16" x14ac:dyDescent="0.25">
      <c r="A97" s="35" t="s">
        <v>13</v>
      </c>
      <c r="B97" s="36" t="s">
        <v>338</v>
      </c>
      <c r="C97" s="37" t="s">
        <v>339</v>
      </c>
      <c r="D97" s="37" t="s">
        <v>214</v>
      </c>
      <c r="E97" s="25" t="s">
        <v>278</v>
      </c>
      <c r="F97" s="25">
        <v>107.76</v>
      </c>
      <c r="G97" s="25">
        <f t="shared" si="4"/>
        <v>687</v>
      </c>
      <c r="H97" s="25">
        <f>0</f>
        <v>0</v>
      </c>
      <c r="I97" s="25" t="s">
        <v>80</v>
      </c>
      <c r="J97" s="25" t="s">
        <v>80</v>
      </c>
      <c r="K97" s="25">
        <v>100</v>
      </c>
      <c r="L97" s="25"/>
      <c r="M97" s="25">
        <v>2021</v>
      </c>
      <c r="N97" s="25">
        <f t="shared" si="5"/>
        <v>2041</v>
      </c>
      <c r="O97" s="25">
        <v>-27.725611000000001</v>
      </c>
      <c r="P97" s="25">
        <v>30.501556999999998</v>
      </c>
    </row>
    <row r="98" spans="1:16" x14ac:dyDescent="0.25">
      <c r="A98" s="35" t="s">
        <v>13</v>
      </c>
      <c r="B98" s="36" t="s">
        <v>340</v>
      </c>
      <c r="C98" s="37" t="s">
        <v>341</v>
      </c>
      <c r="D98" s="37" t="s">
        <v>214</v>
      </c>
      <c r="E98" s="22" t="s">
        <v>278</v>
      </c>
      <c r="F98" s="22">
        <v>140</v>
      </c>
      <c r="G98" s="22">
        <f t="shared" ref="G98:G121" si="6">IF(D98="BW1",1513,IF(D98="BW2",1186,IF(D98="BW3",868, IF(D98="BW4",687, IF(D98="BW5",600, IF(D98="BW6",600))))))</f>
        <v>687</v>
      </c>
      <c r="H98" s="22">
        <f>0</f>
        <v>0</v>
      </c>
      <c r="I98" s="22" t="s">
        <v>80</v>
      </c>
      <c r="J98" s="22" t="s">
        <v>80</v>
      </c>
      <c r="K98" s="22">
        <v>100</v>
      </c>
      <c r="L98" s="22"/>
      <c r="M98" s="22">
        <v>2021</v>
      </c>
      <c r="N98" s="22">
        <f t="shared" ref="N98:N129" si="7">M98+20</f>
        <v>2041</v>
      </c>
      <c r="O98" s="22">
        <v>-33.249839999999999</v>
      </c>
      <c r="P98" s="22">
        <v>24.864702999999999</v>
      </c>
    </row>
    <row r="99" spans="1:16" x14ac:dyDescent="0.25">
      <c r="A99" s="35" t="s">
        <v>13</v>
      </c>
      <c r="B99" s="36" t="s">
        <v>342</v>
      </c>
      <c r="C99" s="37" t="s">
        <v>343</v>
      </c>
      <c r="D99" s="37" t="s">
        <v>214</v>
      </c>
      <c r="E99" s="25" t="s">
        <v>278</v>
      </c>
      <c r="F99" s="25">
        <v>139.4</v>
      </c>
      <c r="G99" s="25">
        <f t="shared" si="6"/>
        <v>687</v>
      </c>
      <c r="H99" s="25">
        <f>0</f>
        <v>0</v>
      </c>
      <c r="I99" s="25" t="s">
        <v>80</v>
      </c>
      <c r="J99" s="25" t="s">
        <v>80</v>
      </c>
      <c r="K99" s="25">
        <v>100</v>
      </c>
      <c r="L99" s="25"/>
      <c r="M99" s="25">
        <v>2021</v>
      </c>
      <c r="N99" s="25">
        <f t="shared" si="7"/>
        <v>2041</v>
      </c>
      <c r="O99" s="25">
        <v>-32.725138999999999</v>
      </c>
      <c r="P99" s="25">
        <v>20.744907000000001</v>
      </c>
    </row>
    <row r="100" spans="1:16" x14ac:dyDescent="0.25">
      <c r="A100" s="35" t="s">
        <v>235</v>
      </c>
      <c r="B100" s="36" t="s">
        <v>344</v>
      </c>
      <c r="C100" s="37" t="s">
        <v>345</v>
      </c>
      <c r="D100" s="37" t="s">
        <v>238</v>
      </c>
      <c r="E100" s="22" t="s">
        <v>278</v>
      </c>
      <c r="F100" s="22">
        <v>32.700000000000003</v>
      </c>
      <c r="G100" s="22">
        <f t="shared" si="6"/>
        <v>600</v>
      </c>
      <c r="H100" s="22">
        <f>0</f>
        <v>0</v>
      </c>
      <c r="I100" s="22" t="s">
        <v>80</v>
      </c>
      <c r="J100" s="22" t="s">
        <v>80</v>
      </c>
      <c r="K100" s="22">
        <v>100</v>
      </c>
      <c r="L100" s="22"/>
      <c r="M100" s="22">
        <v>2025</v>
      </c>
      <c r="N100" s="22">
        <f t="shared" si="7"/>
        <v>2045</v>
      </c>
      <c r="O100" s="22">
        <v>-32.979137999999999</v>
      </c>
      <c r="P100" s="22">
        <v>20.644572</v>
      </c>
    </row>
    <row r="101" spans="1:16" x14ac:dyDescent="0.25">
      <c r="A101" s="35" t="s">
        <v>235</v>
      </c>
      <c r="B101" s="36" t="str">
        <f t="shared" ref="B101:B135" si="8">C101</f>
        <v>Beaufort_west</v>
      </c>
      <c r="C101" s="37" t="s">
        <v>346</v>
      </c>
      <c r="D101" s="37" t="s">
        <v>238</v>
      </c>
      <c r="E101" s="25" t="s">
        <v>278</v>
      </c>
      <c r="F101" s="25">
        <v>140</v>
      </c>
      <c r="G101" s="25">
        <f t="shared" si="6"/>
        <v>600</v>
      </c>
      <c r="H101" s="25">
        <f>0</f>
        <v>0</v>
      </c>
      <c r="I101" s="25" t="s">
        <v>80</v>
      </c>
      <c r="J101" s="25" t="s">
        <v>80</v>
      </c>
      <c r="K101" s="25">
        <v>100</v>
      </c>
      <c r="L101" s="25"/>
      <c r="M101" s="25">
        <v>2025</v>
      </c>
      <c r="N101" s="25">
        <f t="shared" si="7"/>
        <v>2045</v>
      </c>
      <c r="O101" s="25">
        <v>-31.760392</v>
      </c>
      <c r="P101" s="25">
        <v>22.412618999999999</v>
      </c>
    </row>
    <row r="102" spans="1:16" x14ac:dyDescent="0.25">
      <c r="A102" s="35" t="s">
        <v>235</v>
      </c>
      <c r="B102" s="36" t="str">
        <f t="shared" si="8"/>
        <v>Brandvalley</v>
      </c>
      <c r="C102" s="37" t="s">
        <v>347</v>
      </c>
      <c r="D102" s="37" t="s">
        <v>238</v>
      </c>
      <c r="E102" s="22" t="s">
        <v>278</v>
      </c>
      <c r="F102" s="22">
        <v>140</v>
      </c>
      <c r="G102" s="22">
        <f t="shared" si="6"/>
        <v>600</v>
      </c>
      <c r="H102" s="22">
        <f>0</f>
        <v>0</v>
      </c>
      <c r="I102" s="22" t="s">
        <v>80</v>
      </c>
      <c r="J102" s="22" t="s">
        <v>80</v>
      </c>
      <c r="K102" s="22">
        <v>100</v>
      </c>
      <c r="L102" s="22"/>
      <c r="M102" s="22">
        <v>2025</v>
      </c>
      <c r="N102" s="22">
        <f t="shared" si="7"/>
        <v>2045</v>
      </c>
      <c r="O102" s="22">
        <v>-31.818117000000001</v>
      </c>
      <c r="P102" s="22">
        <v>22.471761000000001</v>
      </c>
    </row>
    <row r="103" spans="1:16" x14ac:dyDescent="0.25">
      <c r="A103" s="35" t="s">
        <v>235</v>
      </c>
      <c r="B103" s="36" t="str">
        <f t="shared" si="8"/>
        <v>Coleskop</v>
      </c>
      <c r="C103" s="37" t="s">
        <v>348</v>
      </c>
      <c r="D103" s="37" t="s">
        <v>238</v>
      </c>
      <c r="E103" s="25" t="s">
        <v>278</v>
      </c>
      <c r="F103" s="25">
        <v>140</v>
      </c>
      <c r="G103" s="25">
        <f t="shared" si="6"/>
        <v>600</v>
      </c>
      <c r="H103" s="25">
        <f>0</f>
        <v>0</v>
      </c>
      <c r="I103" s="25" t="s">
        <v>80</v>
      </c>
      <c r="J103" s="25" t="s">
        <v>80</v>
      </c>
      <c r="K103" s="25">
        <v>100</v>
      </c>
      <c r="L103" s="25"/>
      <c r="M103" s="25">
        <v>2025</v>
      </c>
      <c r="N103" s="25">
        <f t="shared" si="7"/>
        <v>2045</v>
      </c>
      <c r="O103" s="25">
        <v>-31.867486</v>
      </c>
      <c r="P103" s="25">
        <v>22.457816999999999</v>
      </c>
    </row>
    <row r="104" spans="1:16" x14ac:dyDescent="0.25">
      <c r="A104" s="35" t="s">
        <v>235</v>
      </c>
      <c r="B104" s="36" t="str">
        <f t="shared" si="8"/>
        <v>Dwarsrug</v>
      </c>
      <c r="C104" s="37" t="s">
        <v>349</v>
      </c>
      <c r="D104" s="37" t="s">
        <v>238</v>
      </c>
      <c r="E104" s="22" t="s">
        <v>278</v>
      </c>
      <c r="F104" s="22">
        <v>124</v>
      </c>
      <c r="G104" s="22">
        <f t="shared" si="6"/>
        <v>600</v>
      </c>
      <c r="H104" s="22">
        <f>0</f>
        <v>0</v>
      </c>
      <c r="I104" s="22" t="s">
        <v>80</v>
      </c>
      <c r="J104" s="22" t="s">
        <v>80</v>
      </c>
      <c r="K104" s="22">
        <v>100</v>
      </c>
      <c r="L104" s="22"/>
      <c r="M104" s="22">
        <v>2025</v>
      </c>
      <c r="N104" s="22">
        <f t="shared" si="7"/>
        <v>2045</v>
      </c>
      <c r="O104" s="22">
        <v>-32.743000000000002</v>
      </c>
      <c r="P104" s="22">
        <v>21.007000000000001</v>
      </c>
    </row>
    <row r="105" spans="1:16" x14ac:dyDescent="0.25">
      <c r="A105" s="35" t="s">
        <v>235</v>
      </c>
      <c r="B105" s="36" t="str">
        <f t="shared" si="8"/>
        <v>Phezukomoya</v>
      </c>
      <c r="C105" s="37" t="s">
        <v>350</v>
      </c>
      <c r="D105" s="37" t="s">
        <v>238</v>
      </c>
      <c r="E105" s="25" t="s">
        <v>278</v>
      </c>
      <c r="F105" s="25">
        <v>140</v>
      </c>
      <c r="G105" s="25">
        <f t="shared" si="6"/>
        <v>600</v>
      </c>
      <c r="H105" s="25">
        <f>0</f>
        <v>0</v>
      </c>
      <c r="I105" s="25" t="s">
        <v>80</v>
      </c>
      <c r="J105" s="25" t="s">
        <v>80</v>
      </c>
      <c r="K105" s="25">
        <v>100</v>
      </c>
      <c r="L105" s="25"/>
      <c r="M105" s="25">
        <v>2025</v>
      </c>
      <c r="N105" s="25">
        <f t="shared" si="7"/>
        <v>2045</v>
      </c>
      <c r="O105" s="25">
        <v>-32.784999999999997</v>
      </c>
      <c r="P105" s="25">
        <v>20.853000000000002</v>
      </c>
    </row>
    <row r="106" spans="1:16" x14ac:dyDescent="0.25">
      <c r="A106" s="35" t="s">
        <v>235</v>
      </c>
      <c r="B106" s="36" t="str">
        <f t="shared" si="8"/>
        <v>Rietkloof</v>
      </c>
      <c r="C106" s="37" t="s">
        <v>351</v>
      </c>
      <c r="D106" s="37" t="s">
        <v>238</v>
      </c>
      <c r="E106" s="22" t="s">
        <v>278</v>
      </c>
      <c r="F106" s="22">
        <v>140</v>
      </c>
      <c r="G106" s="22">
        <f t="shared" si="6"/>
        <v>600</v>
      </c>
      <c r="H106" s="22">
        <f>0</f>
        <v>0</v>
      </c>
      <c r="I106" s="22" t="s">
        <v>80</v>
      </c>
      <c r="J106" s="22" t="s">
        <v>80</v>
      </c>
      <c r="K106" s="22">
        <v>100</v>
      </c>
      <c r="L106" s="22"/>
      <c r="M106" s="22">
        <v>2025</v>
      </c>
      <c r="N106" s="22">
        <f t="shared" si="7"/>
        <v>2045</v>
      </c>
      <c r="O106" s="22">
        <v>-31.453569999999999</v>
      </c>
      <c r="P106" s="22">
        <v>26.455443299999999</v>
      </c>
    </row>
    <row r="107" spans="1:16" x14ac:dyDescent="0.25">
      <c r="A107" s="35" t="s">
        <v>235</v>
      </c>
      <c r="B107" s="36" t="str">
        <f t="shared" si="8"/>
        <v>Rietrug</v>
      </c>
      <c r="C107" s="37" t="s">
        <v>352</v>
      </c>
      <c r="D107" s="37" t="s">
        <v>238</v>
      </c>
      <c r="E107" s="25" t="s">
        <v>278</v>
      </c>
      <c r="F107" s="25">
        <v>140</v>
      </c>
      <c r="G107" s="25">
        <f t="shared" si="6"/>
        <v>600</v>
      </c>
      <c r="H107" s="25">
        <f>0</f>
        <v>0</v>
      </c>
      <c r="I107" s="25" t="s">
        <v>80</v>
      </c>
      <c r="J107" s="25" t="s">
        <v>80</v>
      </c>
      <c r="K107" s="25">
        <v>100</v>
      </c>
      <c r="L107" s="25"/>
      <c r="M107" s="25">
        <v>2025</v>
      </c>
      <c r="N107" s="25">
        <f t="shared" si="7"/>
        <v>2045</v>
      </c>
      <c r="O107" s="25">
        <v>-33.500447999999999</v>
      </c>
      <c r="P107" s="25">
        <v>19.217365999999998</v>
      </c>
    </row>
    <row r="108" spans="1:16" x14ac:dyDescent="0.25">
      <c r="A108" s="35" t="s">
        <v>235</v>
      </c>
      <c r="B108" s="36" t="str">
        <f t="shared" si="8"/>
        <v>San_Kraal</v>
      </c>
      <c r="C108" s="37" t="s">
        <v>353</v>
      </c>
      <c r="D108" s="37" t="s">
        <v>238</v>
      </c>
      <c r="E108" s="22" t="s">
        <v>278</v>
      </c>
      <c r="F108" s="22">
        <v>140</v>
      </c>
      <c r="G108" s="22">
        <f t="shared" si="6"/>
        <v>600</v>
      </c>
      <c r="H108" s="22">
        <f>0</f>
        <v>0</v>
      </c>
      <c r="I108" s="22" t="s">
        <v>80</v>
      </c>
      <c r="J108" s="22" t="s">
        <v>80</v>
      </c>
      <c r="K108" s="22">
        <v>100</v>
      </c>
      <c r="L108" s="22"/>
      <c r="M108" s="22">
        <v>2025</v>
      </c>
      <c r="N108" s="22">
        <f t="shared" si="7"/>
        <v>2045</v>
      </c>
      <c r="O108" s="22">
        <v>-32.681862000000002</v>
      </c>
      <c r="P108" s="22">
        <v>28.214666999999999</v>
      </c>
    </row>
    <row r="109" spans="1:16" x14ac:dyDescent="0.25">
      <c r="A109" s="35" t="s">
        <v>235</v>
      </c>
      <c r="B109" s="36" t="str">
        <f t="shared" si="8"/>
        <v>Sutherland</v>
      </c>
      <c r="C109" s="37" t="s">
        <v>354</v>
      </c>
      <c r="D109" s="37" t="s">
        <v>238</v>
      </c>
      <c r="E109" s="25" t="s">
        <v>278</v>
      </c>
      <c r="F109" s="25">
        <v>140</v>
      </c>
      <c r="G109" s="25">
        <f t="shared" si="6"/>
        <v>600</v>
      </c>
      <c r="H109" s="25">
        <f>0</f>
        <v>0</v>
      </c>
      <c r="I109" s="25" t="s">
        <v>80</v>
      </c>
      <c r="J109" s="25" t="s">
        <v>80</v>
      </c>
      <c r="K109" s="25">
        <v>100</v>
      </c>
      <c r="L109" s="25"/>
      <c r="M109" s="25">
        <v>2025</v>
      </c>
      <c r="N109" s="25">
        <f t="shared" si="7"/>
        <v>2045</v>
      </c>
      <c r="O109" s="25">
        <v>-32.827680000000001</v>
      </c>
      <c r="P109" s="25">
        <v>25.952670000000001</v>
      </c>
    </row>
    <row r="110" spans="1:16" x14ac:dyDescent="0.25">
      <c r="A110" s="35" t="s">
        <v>235</v>
      </c>
      <c r="B110" s="36" t="str">
        <f t="shared" si="8"/>
        <v>Trakas</v>
      </c>
      <c r="C110" s="37" t="s">
        <v>355</v>
      </c>
      <c r="D110" s="37" t="s">
        <v>238</v>
      </c>
      <c r="E110" s="22" t="s">
        <v>278</v>
      </c>
      <c r="F110" s="22">
        <v>140</v>
      </c>
      <c r="G110" s="22">
        <f t="shared" si="6"/>
        <v>600</v>
      </c>
      <c r="H110" s="22">
        <f>0</f>
        <v>0</v>
      </c>
      <c r="I110" s="22" t="s">
        <v>80</v>
      </c>
      <c r="J110" s="22" t="s">
        <v>80</v>
      </c>
      <c r="K110" s="22">
        <v>100</v>
      </c>
      <c r="L110" s="22"/>
      <c r="M110" s="22">
        <v>2025</v>
      </c>
      <c r="N110" s="22">
        <f t="shared" si="7"/>
        <v>2045</v>
      </c>
      <c r="O110" s="22">
        <v>-31.512497</v>
      </c>
      <c r="P110" s="22">
        <v>26.387263999999998</v>
      </c>
    </row>
    <row r="111" spans="1:16" x14ac:dyDescent="0.25">
      <c r="A111" s="35" t="s">
        <v>235</v>
      </c>
      <c r="B111" s="36" t="str">
        <f t="shared" si="8"/>
        <v>Waaihoek</v>
      </c>
      <c r="C111" s="37" t="s">
        <v>356</v>
      </c>
      <c r="D111" s="37" t="s">
        <v>238</v>
      </c>
      <c r="E111" s="25" t="s">
        <v>278</v>
      </c>
      <c r="F111" s="25">
        <v>140</v>
      </c>
      <c r="G111" s="25">
        <f t="shared" si="6"/>
        <v>600</v>
      </c>
      <c r="H111" s="25">
        <f>0</f>
        <v>0</v>
      </c>
      <c r="I111" s="25" t="s">
        <v>80</v>
      </c>
      <c r="J111" s="25" t="s">
        <v>80</v>
      </c>
      <c r="K111" s="25">
        <v>100</v>
      </c>
      <c r="L111" s="25"/>
      <c r="M111" s="25">
        <v>2025</v>
      </c>
      <c r="N111" s="25">
        <f t="shared" si="7"/>
        <v>2045</v>
      </c>
      <c r="O111" s="25">
        <v>-32.543899000000003</v>
      </c>
      <c r="P111" s="25">
        <v>22.517693999999999</v>
      </c>
    </row>
    <row r="112" spans="1:16" x14ac:dyDescent="0.25">
      <c r="A112" s="35" t="s">
        <v>235</v>
      </c>
      <c r="B112" s="36" t="str">
        <f t="shared" si="8"/>
        <v>Wolf</v>
      </c>
      <c r="C112" s="37" t="s">
        <v>357</v>
      </c>
      <c r="D112" s="37" t="s">
        <v>238</v>
      </c>
      <c r="E112" s="22" t="s">
        <v>278</v>
      </c>
      <c r="F112" s="22">
        <v>80</v>
      </c>
      <c r="G112" s="22">
        <f t="shared" si="6"/>
        <v>600</v>
      </c>
      <c r="H112" s="22">
        <f>0</f>
        <v>0</v>
      </c>
      <c r="I112" s="22" t="s">
        <v>80</v>
      </c>
      <c r="J112" s="22" t="s">
        <v>80</v>
      </c>
      <c r="K112" s="22">
        <v>100</v>
      </c>
      <c r="L112" s="22"/>
      <c r="M112" s="22">
        <v>2025</v>
      </c>
      <c r="N112" s="22">
        <f t="shared" si="7"/>
        <v>2045</v>
      </c>
      <c r="O112" s="22">
        <v>-32.502505999999997</v>
      </c>
      <c r="P112" s="22">
        <v>22.480609000000001</v>
      </c>
    </row>
    <row r="113" spans="1:16" x14ac:dyDescent="0.25">
      <c r="A113" s="35" t="s">
        <v>235</v>
      </c>
      <c r="B113" s="36" t="str">
        <f t="shared" si="8"/>
        <v>Maralla</v>
      </c>
      <c r="C113" s="37" t="s">
        <v>358</v>
      </c>
      <c r="D113" s="37" t="s">
        <v>265</v>
      </c>
      <c r="E113" s="25" t="s">
        <v>278</v>
      </c>
      <c r="F113" s="25">
        <v>153</v>
      </c>
      <c r="G113" s="25">
        <f t="shared" si="6"/>
        <v>600</v>
      </c>
      <c r="H113" s="25">
        <f>0</f>
        <v>0</v>
      </c>
      <c r="I113" s="25" t="s">
        <v>80</v>
      </c>
      <c r="J113" s="25" t="s">
        <v>80</v>
      </c>
      <c r="K113" s="25">
        <v>100</v>
      </c>
      <c r="L113" s="25"/>
      <c r="M113" s="25">
        <v>2027</v>
      </c>
      <c r="N113" s="25">
        <f t="shared" si="7"/>
        <v>2047</v>
      </c>
      <c r="O113" s="25">
        <v>-32.903055999999999</v>
      </c>
      <c r="P113" s="25">
        <v>22.664657999999999</v>
      </c>
    </row>
    <row r="114" spans="1:16" x14ac:dyDescent="0.25">
      <c r="A114" s="35" t="s">
        <v>235</v>
      </c>
      <c r="B114" s="36" t="str">
        <f t="shared" si="8"/>
        <v>Esizayo</v>
      </c>
      <c r="C114" s="37" t="s">
        <v>359</v>
      </c>
      <c r="D114" s="37" t="s">
        <v>265</v>
      </c>
      <c r="E114" s="22" t="s">
        <v>278</v>
      </c>
      <c r="F114" s="22">
        <v>140</v>
      </c>
      <c r="G114" s="22">
        <f t="shared" si="6"/>
        <v>600</v>
      </c>
      <c r="H114" s="22">
        <f>0</f>
        <v>0</v>
      </c>
      <c r="I114" s="22" t="s">
        <v>80</v>
      </c>
      <c r="J114" s="22" t="s">
        <v>80</v>
      </c>
      <c r="K114" s="22">
        <v>100</v>
      </c>
      <c r="L114" s="22"/>
      <c r="M114" s="22">
        <v>2027</v>
      </c>
      <c r="N114" s="22">
        <f t="shared" si="7"/>
        <v>2047</v>
      </c>
      <c r="O114" s="22">
        <v>-32.972794</v>
      </c>
      <c r="P114" s="22">
        <v>22.695761000000001</v>
      </c>
    </row>
    <row r="115" spans="1:16" x14ac:dyDescent="0.25">
      <c r="A115" s="35" t="s">
        <v>235</v>
      </c>
      <c r="B115" s="36" t="str">
        <f t="shared" si="8"/>
        <v>Nuweveld_north</v>
      </c>
      <c r="C115" s="37" t="s">
        <v>360</v>
      </c>
      <c r="D115" s="37" t="s">
        <v>265</v>
      </c>
      <c r="E115" s="25" t="s">
        <v>278</v>
      </c>
      <c r="F115" s="25">
        <v>238</v>
      </c>
      <c r="G115" s="25">
        <f t="shared" si="6"/>
        <v>600</v>
      </c>
      <c r="H115" s="25">
        <f>0</f>
        <v>0</v>
      </c>
      <c r="I115" s="25" t="s">
        <v>80</v>
      </c>
      <c r="J115" s="25" t="s">
        <v>80</v>
      </c>
      <c r="K115" s="25">
        <v>100</v>
      </c>
      <c r="L115" s="25"/>
      <c r="M115" s="25">
        <v>2027</v>
      </c>
      <c r="N115" s="25">
        <f t="shared" si="7"/>
        <v>2047</v>
      </c>
      <c r="O115" s="25">
        <v>-32.978468999999997</v>
      </c>
      <c r="P115" s="25">
        <v>22.807956000000001</v>
      </c>
    </row>
    <row r="116" spans="1:16" x14ac:dyDescent="0.25">
      <c r="A116" s="35" t="s">
        <v>235</v>
      </c>
      <c r="B116" s="36" t="str">
        <f t="shared" si="8"/>
        <v>Nuweveld_west</v>
      </c>
      <c r="C116" s="37" t="s">
        <v>361</v>
      </c>
      <c r="D116" s="37" t="s">
        <v>265</v>
      </c>
      <c r="E116" s="22" t="s">
        <v>278</v>
      </c>
      <c r="F116" s="22">
        <v>238</v>
      </c>
      <c r="G116" s="22">
        <f t="shared" si="6"/>
        <v>600</v>
      </c>
      <c r="H116" s="22">
        <f>0</f>
        <v>0</v>
      </c>
      <c r="I116" s="22" t="s">
        <v>80</v>
      </c>
      <c r="J116" s="22" t="s">
        <v>80</v>
      </c>
      <c r="K116" s="22">
        <v>100</v>
      </c>
      <c r="L116" s="22"/>
      <c r="M116" s="22">
        <v>2027</v>
      </c>
      <c r="N116" s="22">
        <f t="shared" si="7"/>
        <v>2047</v>
      </c>
      <c r="O116" s="22">
        <v>-33.038670799999998</v>
      </c>
      <c r="P116" s="22">
        <v>20.078626310000001</v>
      </c>
    </row>
    <row r="117" spans="1:16" x14ac:dyDescent="0.25">
      <c r="A117" s="35" t="s">
        <v>235</v>
      </c>
      <c r="B117" s="36" t="str">
        <f t="shared" si="8"/>
        <v>Nuweveld_east</v>
      </c>
      <c r="C117" s="37" t="s">
        <v>362</v>
      </c>
      <c r="D117" s="37" t="s">
        <v>265</v>
      </c>
      <c r="E117" s="25" t="s">
        <v>278</v>
      </c>
      <c r="F117" s="25">
        <v>238</v>
      </c>
      <c r="G117" s="25">
        <f t="shared" si="6"/>
        <v>600</v>
      </c>
      <c r="H117" s="25">
        <f>0</f>
        <v>0</v>
      </c>
      <c r="I117" s="25" t="s">
        <v>80</v>
      </c>
      <c r="J117" s="25" t="s">
        <v>80</v>
      </c>
      <c r="K117" s="25">
        <v>100</v>
      </c>
      <c r="L117" s="25"/>
      <c r="M117" s="25">
        <v>2027</v>
      </c>
      <c r="N117" s="25">
        <f t="shared" si="7"/>
        <v>2047</v>
      </c>
      <c r="O117" s="25">
        <v>-31.720300000000002</v>
      </c>
      <c r="P117" s="25">
        <v>23.712299999999999</v>
      </c>
    </row>
    <row r="118" spans="1:16" x14ac:dyDescent="0.25">
      <c r="A118" s="35" t="s">
        <v>235</v>
      </c>
      <c r="B118" s="36" t="str">
        <f t="shared" si="8"/>
        <v>Komsberg_east</v>
      </c>
      <c r="C118" s="37" t="s">
        <v>363</v>
      </c>
      <c r="D118" s="37" t="s">
        <v>265</v>
      </c>
      <c r="E118" s="22" t="s">
        <v>278</v>
      </c>
      <c r="F118" s="22">
        <v>240</v>
      </c>
      <c r="G118" s="22">
        <f t="shared" si="6"/>
        <v>600</v>
      </c>
      <c r="H118" s="22">
        <f>0</f>
        <v>0</v>
      </c>
      <c r="I118" s="22" t="s">
        <v>80</v>
      </c>
      <c r="J118" s="22" t="s">
        <v>80</v>
      </c>
      <c r="K118" s="22">
        <v>100</v>
      </c>
      <c r="L118" s="22"/>
      <c r="M118" s="22">
        <v>2027</v>
      </c>
      <c r="N118" s="22">
        <f t="shared" si="7"/>
        <v>2047</v>
      </c>
      <c r="O118" s="22">
        <v>-33.038670799999998</v>
      </c>
      <c r="P118" s="22">
        <v>20.078626310000001</v>
      </c>
    </row>
    <row r="119" spans="1:16" x14ac:dyDescent="0.25">
      <c r="A119" s="35" t="s">
        <v>235</v>
      </c>
      <c r="B119" s="36" t="str">
        <f t="shared" si="8"/>
        <v>Komsberg_west</v>
      </c>
      <c r="C119" s="37" t="s">
        <v>364</v>
      </c>
      <c r="D119" s="37" t="s">
        <v>265</v>
      </c>
      <c r="E119" s="25" t="s">
        <v>278</v>
      </c>
      <c r="F119" s="25">
        <v>240</v>
      </c>
      <c r="G119" s="25">
        <f t="shared" si="6"/>
        <v>600</v>
      </c>
      <c r="H119" s="25">
        <f>0</f>
        <v>0</v>
      </c>
      <c r="I119" s="25" t="s">
        <v>80</v>
      </c>
      <c r="J119" s="25" t="s">
        <v>80</v>
      </c>
      <c r="K119" s="25">
        <v>100</v>
      </c>
      <c r="L119" s="25"/>
      <c r="M119" s="25">
        <v>2027</v>
      </c>
      <c r="N119" s="25">
        <f t="shared" si="7"/>
        <v>2047</v>
      </c>
      <c r="O119" s="25">
        <v>-32.636839000000002</v>
      </c>
      <c r="P119" s="25">
        <v>27.969671999999999</v>
      </c>
    </row>
    <row r="120" spans="1:16" x14ac:dyDescent="0.25">
      <c r="A120" s="35" t="s">
        <v>235</v>
      </c>
      <c r="B120" s="36" t="str">
        <f t="shared" si="8"/>
        <v>Loperberg</v>
      </c>
      <c r="C120" s="37" t="s">
        <v>365</v>
      </c>
      <c r="D120" s="37" t="s">
        <v>265</v>
      </c>
      <c r="E120" s="22" t="s">
        <v>278</v>
      </c>
      <c r="F120" s="22">
        <v>240</v>
      </c>
      <c r="G120" s="22">
        <f t="shared" si="6"/>
        <v>600</v>
      </c>
      <c r="H120" s="22">
        <f>0</f>
        <v>0</v>
      </c>
      <c r="I120" s="22" t="s">
        <v>80</v>
      </c>
      <c r="J120" s="22" t="s">
        <v>80</v>
      </c>
      <c r="K120" s="22">
        <v>100</v>
      </c>
      <c r="L120" s="22"/>
      <c r="M120" s="22">
        <v>2027</v>
      </c>
      <c r="N120" s="22">
        <f t="shared" si="7"/>
        <v>2047</v>
      </c>
      <c r="O120" s="22">
        <v>-33.668128000000003</v>
      </c>
      <c r="P120" s="22">
        <v>25.667942</v>
      </c>
    </row>
    <row r="121" spans="1:16" x14ac:dyDescent="0.25">
      <c r="A121" s="35" t="s">
        <v>235</v>
      </c>
      <c r="B121" s="36" t="str">
        <f t="shared" si="8"/>
        <v>Wolseley</v>
      </c>
      <c r="C121" s="37" t="s">
        <v>366</v>
      </c>
      <c r="D121" s="37" t="s">
        <v>265</v>
      </c>
      <c r="E121" s="25" t="s">
        <v>278</v>
      </c>
      <c r="F121" s="25">
        <v>123.9</v>
      </c>
      <c r="G121" s="25">
        <f t="shared" si="6"/>
        <v>600</v>
      </c>
      <c r="H121" s="25">
        <f>0</f>
        <v>0</v>
      </c>
      <c r="I121" s="25" t="s">
        <v>80</v>
      </c>
      <c r="J121" s="25" t="s">
        <v>80</v>
      </c>
      <c r="K121" s="25">
        <v>100</v>
      </c>
      <c r="L121" s="25"/>
      <c r="M121" s="25">
        <v>2027</v>
      </c>
      <c r="N121" s="25">
        <f t="shared" si="7"/>
        <v>2047</v>
      </c>
      <c r="O121" s="25">
        <v>-34.211409000000003</v>
      </c>
      <c r="P121" s="25">
        <v>19.252044000000001</v>
      </c>
    </row>
    <row r="122" spans="1:16" x14ac:dyDescent="0.25">
      <c r="A122" s="35" t="s">
        <v>235</v>
      </c>
      <c r="B122" s="36" t="str">
        <f t="shared" si="8"/>
        <v>Haga_haga</v>
      </c>
      <c r="C122" s="37" t="s">
        <v>367</v>
      </c>
      <c r="D122" s="37" t="s">
        <v>368</v>
      </c>
      <c r="E122" s="22" t="s">
        <v>278</v>
      </c>
      <c r="F122" s="22">
        <v>140</v>
      </c>
      <c r="G122" s="22" t="s">
        <v>80</v>
      </c>
      <c r="H122" s="22">
        <f>0</f>
        <v>0</v>
      </c>
      <c r="I122" s="22" t="s">
        <v>80</v>
      </c>
      <c r="J122" s="22" t="s">
        <v>80</v>
      </c>
      <c r="K122" s="22">
        <v>80</v>
      </c>
      <c r="L122" s="22"/>
      <c r="M122" s="22">
        <v>2030</v>
      </c>
      <c r="N122" s="22">
        <f t="shared" si="7"/>
        <v>2050</v>
      </c>
      <c r="O122" s="22">
        <v>-32.687836240000003</v>
      </c>
      <c r="P122" s="22">
        <v>26.10644083</v>
      </c>
    </row>
    <row r="123" spans="1:16" x14ac:dyDescent="0.25">
      <c r="A123" s="35" t="s">
        <v>235</v>
      </c>
      <c r="B123" s="36" t="str">
        <f t="shared" si="8"/>
        <v>Golden_valley2</v>
      </c>
      <c r="C123" s="37" t="s">
        <v>369</v>
      </c>
      <c r="D123" s="37" t="s">
        <v>368</v>
      </c>
      <c r="E123" s="25" t="s">
        <v>278</v>
      </c>
      <c r="F123" s="25">
        <v>140</v>
      </c>
      <c r="G123" s="25" t="s">
        <v>80</v>
      </c>
      <c r="H123" s="25">
        <f>0</f>
        <v>0</v>
      </c>
      <c r="I123" s="25" t="s">
        <v>80</v>
      </c>
      <c r="J123" s="25" t="s">
        <v>80</v>
      </c>
      <c r="K123" s="25">
        <v>80</v>
      </c>
      <c r="L123" s="25"/>
      <c r="M123" s="22">
        <v>2030</v>
      </c>
      <c r="N123" s="25">
        <f t="shared" si="7"/>
        <v>2050</v>
      </c>
      <c r="O123" s="25">
        <v>-32.907881920000001</v>
      </c>
      <c r="P123" s="25">
        <v>17.995846709999999</v>
      </c>
    </row>
    <row r="124" spans="1:16" x14ac:dyDescent="0.25">
      <c r="A124" s="35" t="s">
        <v>235</v>
      </c>
      <c r="B124" s="36" t="str">
        <f t="shared" si="8"/>
        <v>Malabar</v>
      </c>
      <c r="C124" s="37" t="s">
        <v>370</v>
      </c>
      <c r="D124" s="37" t="s">
        <v>368</v>
      </c>
      <c r="E124" s="22" t="s">
        <v>278</v>
      </c>
      <c r="F124" s="22">
        <v>212.4</v>
      </c>
      <c r="G124" s="22" t="s">
        <v>80</v>
      </c>
      <c r="H124" s="22">
        <f>0</f>
        <v>0</v>
      </c>
      <c r="I124" s="22" t="s">
        <v>80</v>
      </c>
      <c r="J124" s="22" t="s">
        <v>80</v>
      </c>
      <c r="K124" s="22">
        <v>84</v>
      </c>
      <c r="L124" s="22"/>
      <c r="M124" s="22">
        <v>2030</v>
      </c>
      <c r="N124" s="22">
        <f t="shared" si="7"/>
        <v>2050</v>
      </c>
      <c r="O124" s="22">
        <v>-32.58791094</v>
      </c>
      <c r="P124" s="22">
        <v>27.8791875</v>
      </c>
    </row>
    <row r="125" spans="1:16" x14ac:dyDescent="0.25">
      <c r="A125" s="35" t="s">
        <v>235</v>
      </c>
      <c r="B125" s="36" t="str">
        <f t="shared" si="8"/>
        <v>Jessa_M</v>
      </c>
      <c r="C125" s="37" t="s">
        <v>371</v>
      </c>
      <c r="D125" s="37" t="s">
        <v>368</v>
      </c>
      <c r="E125" s="25" t="s">
        <v>278</v>
      </c>
      <c r="F125" s="25">
        <v>205.8</v>
      </c>
      <c r="G125" s="25" t="s">
        <v>80</v>
      </c>
      <c r="H125" s="25">
        <f>0</f>
        <v>0</v>
      </c>
      <c r="I125" s="25" t="s">
        <v>80</v>
      </c>
      <c r="J125" s="25" t="s">
        <v>80</v>
      </c>
      <c r="K125" s="25">
        <v>80</v>
      </c>
      <c r="L125" s="25"/>
      <c r="M125" s="22">
        <v>2030</v>
      </c>
      <c r="N125" s="25">
        <f t="shared" si="7"/>
        <v>2050</v>
      </c>
      <c r="O125" s="25">
        <v>-32.746063650000004</v>
      </c>
      <c r="P125" s="25">
        <v>25.80701715</v>
      </c>
    </row>
    <row r="126" spans="1:16" x14ac:dyDescent="0.25">
      <c r="A126" s="35" t="s">
        <v>235</v>
      </c>
      <c r="B126" s="36" t="str">
        <f t="shared" si="8"/>
        <v>Jessa_Z</v>
      </c>
      <c r="C126" s="37" t="s">
        <v>372</v>
      </c>
      <c r="D126" s="37" t="s">
        <v>368</v>
      </c>
      <c r="E126" s="22" t="s">
        <v>278</v>
      </c>
      <c r="F126" s="22">
        <v>205.8</v>
      </c>
      <c r="G126" s="22" t="s">
        <v>80</v>
      </c>
      <c r="H126" s="22">
        <f>0</f>
        <v>0</v>
      </c>
      <c r="I126" s="22" t="s">
        <v>80</v>
      </c>
      <c r="J126" s="22" t="s">
        <v>80</v>
      </c>
      <c r="K126" s="22">
        <v>100</v>
      </c>
      <c r="L126" s="22"/>
      <c r="M126" s="22">
        <v>2030</v>
      </c>
      <c r="N126" s="22">
        <f t="shared" si="7"/>
        <v>2050</v>
      </c>
      <c r="O126" s="22">
        <v>-29.964699119999999</v>
      </c>
      <c r="P126" s="22">
        <v>22.339438359999999</v>
      </c>
    </row>
    <row r="127" spans="1:16" x14ac:dyDescent="0.25">
      <c r="A127" s="35" t="s">
        <v>235</v>
      </c>
      <c r="B127" s="36" t="str">
        <f t="shared" si="8"/>
        <v>Kwagga1</v>
      </c>
      <c r="C127" s="37" t="s">
        <v>373</v>
      </c>
      <c r="D127" s="37" t="s">
        <v>368</v>
      </c>
      <c r="E127" s="25" t="s">
        <v>278</v>
      </c>
      <c r="F127" s="25">
        <v>225</v>
      </c>
      <c r="G127" s="25" t="s">
        <v>80</v>
      </c>
      <c r="H127" s="25">
        <f>0</f>
        <v>0</v>
      </c>
      <c r="I127" s="25" t="s">
        <v>80</v>
      </c>
      <c r="J127" s="25" t="s">
        <v>80</v>
      </c>
      <c r="K127" s="25">
        <v>90</v>
      </c>
      <c r="L127" s="25"/>
      <c r="M127" s="22">
        <v>2030</v>
      </c>
      <c r="N127" s="25">
        <f t="shared" si="7"/>
        <v>2050</v>
      </c>
      <c r="O127" s="25">
        <v>-34.232370000000003</v>
      </c>
      <c r="P127" s="25">
        <v>19.42878</v>
      </c>
    </row>
    <row r="128" spans="1:16" x14ac:dyDescent="0.25">
      <c r="A128" s="35" t="s">
        <v>235</v>
      </c>
      <c r="B128" s="36" t="str">
        <f t="shared" si="8"/>
        <v>Kwagga2</v>
      </c>
      <c r="C128" s="37" t="s">
        <v>374</v>
      </c>
      <c r="D128" s="37" t="s">
        <v>368</v>
      </c>
      <c r="E128" s="22" t="s">
        <v>278</v>
      </c>
      <c r="F128" s="22">
        <v>162</v>
      </c>
      <c r="G128" s="22" t="s">
        <v>80</v>
      </c>
      <c r="H128" s="22">
        <f>0</f>
        <v>0</v>
      </c>
      <c r="I128" s="22" t="s">
        <v>80</v>
      </c>
      <c r="J128" s="22" t="s">
        <v>80</v>
      </c>
      <c r="K128" s="22">
        <v>80</v>
      </c>
      <c r="L128" s="22"/>
      <c r="M128" s="22">
        <v>2030</v>
      </c>
      <c r="N128" s="22">
        <f t="shared" si="7"/>
        <v>2050</v>
      </c>
      <c r="O128" s="22">
        <v>-31.39628175</v>
      </c>
      <c r="P128" s="22">
        <v>26.353794969999999</v>
      </c>
    </row>
    <row r="129" spans="1:16" x14ac:dyDescent="0.25">
      <c r="A129" s="35" t="s">
        <v>235</v>
      </c>
      <c r="B129" s="36" t="str">
        <f t="shared" si="8"/>
        <v>Kwagga3</v>
      </c>
      <c r="C129" s="37" t="s">
        <v>375</v>
      </c>
      <c r="D129" s="37" t="s">
        <v>368</v>
      </c>
      <c r="E129" s="25" t="s">
        <v>278</v>
      </c>
      <c r="F129" s="25">
        <v>148.5</v>
      </c>
      <c r="G129" s="25" t="s">
        <v>80</v>
      </c>
      <c r="H129" s="25">
        <f>0</f>
        <v>0</v>
      </c>
      <c r="I129" s="25" t="s">
        <v>80</v>
      </c>
      <c r="J129" s="25" t="s">
        <v>80</v>
      </c>
      <c r="K129" s="25">
        <v>90</v>
      </c>
      <c r="L129" s="25"/>
      <c r="M129" s="22">
        <v>2030</v>
      </c>
      <c r="N129" s="25">
        <f t="shared" si="7"/>
        <v>2050</v>
      </c>
      <c r="O129" s="25">
        <v>-34.024677959999998</v>
      </c>
      <c r="P129" s="25">
        <v>20.431854900000001</v>
      </c>
    </row>
    <row r="130" spans="1:16" x14ac:dyDescent="0.25">
      <c r="A130" s="35" t="s">
        <v>235</v>
      </c>
      <c r="B130" s="36" t="str">
        <f t="shared" si="8"/>
        <v>Pienaarspoort1</v>
      </c>
      <c r="C130" s="37" t="s">
        <v>376</v>
      </c>
      <c r="D130" s="37" t="s">
        <v>368</v>
      </c>
      <c r="E130" s="22" t="s">
        <v>278</v>
      </c>
      <c r="F130" s="22">
        <v>180</v>
      </c>
      <c r="G130" s="22" t="s">
        <v>80</v>
      </c>
      <c r="H130" s="22">
        <f>0</f>
        <v>0</v>
      </c>
      <c r="I130" s="22" t="s">
        <v>80</v>
      </c>
      <c r="J130" s="22" t="s">
        <v>80</v>
      </c>
      <c r="K130" s="22">
        <v>100</v>
      </c>
      <c r="L130" s="22"/>
      <c r="M130" s="22">
        <v>2030</v>
      </c>
      <c r="N130" s="22">
        <f t="shared" ref="N130:N135" si="9">M130+20</f>
        <v>2050</v>
      </c>
      <c r="O130" s="22">
        <v>-29.964699119999999</v>
      </c>
      <c r="P130" s="22">
        <v>22.339438359999999</v>
      </c>
    </row>
    <row r="131" spans="1:16" x14ac:dyDescent="0.25">
      <c r="A131" s="35" t="s">
        <v>235</v>
      </c>
      <c r="B131" s="36" t="str">
        <f t="shared" si="8"/>
        <v>Ishwati_emoyeni</v>
      </c>
      <c r="C131" s="37" t="s">
        <v>377</v>
      </c>
      <c r="D131" s="37" t="s">
        <v>368</v>
      </c>
      <c r="E131" s="25" t="s">
        <v>278</v>
      </c>
      <c r="F131" s="25">
        <v>140</v>
      </c>
      <c r="G131" s="25" t="s">
        <v>80</v>
      </c>
      <c r="H131" s="25">
        <f>0</f>
        <v>0</v>
      </c>
      <c r="I131" s="25" t="s">
        <v>80</v>
      </c>
      <c r="J131" s="25" t="s">
        <v>80</v>
      </c>
      <c r="K131" s="25">
        <v>90</v>
      </c>
      <c r="L131" s="25"/>
      <c r="M131" s="22">
        <v>2030</v>
      </c>
      <c r="N131" s="25">
        <f t="shared" si="9"/>
        <v>2050</v>
      </c>
      <c r="O131" s="25">
        <v>-32.746063650000004</v>
      </c>
      <c r="P131" s="25">
        <v>25.80701715</v>
      </c>
    </row>
    <row r="132" spans="1:16" x14ac:dyDescent="0.25">
      <c r="A132" s="35" t="s">
        <v>235</v>
      </c>
      <c r="B132" s="36" t="str">
        <f t="shared" si="8"/>
        <v>Pienaarspoort2</v>
      </c>
      <c r="C132" s="37" t="s">
        <v>378</v>
      </c>
      <c r="D132" s="37" t="s">
        <v>368</v>
      </c>
      <c r="E132" s="22" t="s">
        <v>278</v>
      </c>
      <c r="F132" s="22">
        <v>140</v>
      </c>
      <c r="G132" s="22" t="s">
        <v>80</v>
      </c>
      <c r="H132" s="22">
        <f>0</f>
        <v>0</v>
      </c>
      <c r="I132" s="22" t="s">
        <v>80</v>
      </c>
      <c r="J132" s="22" t="s">
        <v>80</v>
      </c>
      <c r="K132" s="22">
        <v>100</v>
      </c>
      <c r="L132" s="22"/>
      <c r="M132" s="22">
        <v>2030</v>
      </c>
      <c r="N132" s="22">
        <f t="shared" si="9"/>
        <v>2050</v>
      </c>
      <c r="O132" s="22">
        <v>-33.294371609999999</v>
      </c>
      <c r="P132" s="22">
        <v>19.043998429999998</v>
      </c>
    </row>
    <row r="133" spans="1:16" x14ac:dyDescent="0.25">
      <c r="A133" s="35" t="s">
        <v>235</v>
      </c>
      <c r="B133" s="36" t="str">
        <f t="shared" si="8"/>
        <v>Great_kei</v>
      </c>
      <c r="C133" s="37" t="s">
        <v>379</v>
      </c>
      <c r="D133" s="37" t="s">
        <v>368</v>
      </c>
      <c r="E133" s="25" t="s">
        <v>278</v>
      </c>
      <c r="F133" s="25">
        <v>140</v>
      </c>
      <c r="G133" s="25" t="s">
        <v>80</v>
      </c>
      <c r="H133" s="25">
        <f>0</f>
        <v>0</v>
      </c>
      <c r="I133" s="25" t="s">
        <v>80</v>
      </c>
      <c r="J133" s="25" t="s">
        <v>80</v>
      </c>
      <c r="K133" s="25">
        <v>84</v>
      </c>
      <c r="L133" s="25"/>
      <c r="M133" s="22">
        <v>2030</v>
      </c>
      <c r="N133" s="25">
        <f t="shared" si="9"/>
        <v>2050</v>
      </c>
      <c r="O133" s="25">
        <v>-33.79566844</v>
      </c>
      <c r="P133" s="25">
        <v>25.67222108</v>
      </c>
    </row>
    <row r="134" spans="1:16" x14ac:dyDescent="0.25">
      <c r="A134" s="35" t="s">
        <v>235</v>
      </c>
      <c r="B134" s="36" t="str">
        <f t="shared" si="8"/>
        <v>Bayview</v>
      </c>
      <c r="C134" s="37" t="s">
        <v>380</v>
      </c>
      <c r="D134" s="37" t="s">
        <v>368</v>
      </c>
      <c r="E134" s="22" t="s">
        <v>278</v>
      </c>
      <c r="F134" s="22">
        <v>140</v>
      </c>
      <c r="G134" s="22" t="s">
        <v>80</v>
      </c>
      <c r="H134" s="22">
        <f>0</f>
        <v>0</v>
      </c>
      <c r="I134" s="22" t="s">
        <v>80</v>
      </c>
      <c r="J134" s="22" t="s">
        <v>80</v>
      </c>
      <c r="K134" s="22">
        <v>95</v>
      </c>
      <c r="L134" s="22"/>
      <c r="M134" s="22">
        <v>2030</v>
      </c>
      <c r="N134" s="22">
        <f t="shared" si="9"/>
        <v>2050</v>
      </c>
      <c r="O134" s="22">
        <v>-33.088182089999997</v>
      </c>
      <c r="P134" s="22">
        <v>18.399219009999999</v>
      </c>
    </row>
    <row r="135" spans="1:16" x14ac:dyDescent="0.25">
      <c r="A135" s="35" t="s">
        <v>235</v>
      </c>
      <c r="B135" s="36" t="str">
        <f t="shared" si="8"/>
        <v>Langhoogte</v>
      </c>
      <c r="C135" s="37" t="s">
        <v>381</v>
      </c>
      <c r="D135" s="37" t="s">
        <v>368</v>
      </c>
      <c r="E135" s="25" t="s">
        <v>278</v>
      </c>
      <c r="F135" s="25">
        <v>80</v>
      </c>
      <c r="G135" s="25" t="s">
        <v>80</v>
      </c>
      <c r="H135" s="25">
        <f>0</f>
        <v>0</v>
      </c>
      <c r="I135" s="25" t="s">
        <v>80</v>
      </c>
      <c r="J135" s="25" t="s">
        <v>80</v>
      </c>
      <c r="K135" s="25">
        <v>80</v>
      </c>
      <c r="L135" s="25"/>
      <c r="M135" s="22">
        <v>2030</v>
      </c>
      <c r="N135" s="25">
        <f t="shared" si="9"/>
        <v>2050</v>
      </c>
      <c r="O135" s="25">
        <v>-34.050486749999997</v>
      </c>
      <c r="P135" s="25">
        <v>24.906073330000002</v>
      </c>
    </row>
    <row r="136" spans="1:16" x14ac:dyDescent="0.25">
      <c r="A136" s="35" t="s">
        <v>13</v>
      </c>
      <c r="B136" s="36" t="s">
        <v>382</v>
      </c>
      <c r="C136" s="37" t="s">
        <v>383</v>
      </c>
      <c r="D136" s="37" t="s">
        <v>146</v>
      </c>
      <c r="E136" s="22" t="s">
        <v>384</v>
      </c>
      <c r="F136" s="22">
        <v>100</v>
      </c>
      <c r="G136" s="22">
        <v>3554</v>
      </c>
      <c r="H136" s="22">
        <v>0</v>
      </c>
      <c r="I136" s="22" t="s">
        <v>80</v>
      </c>
      <c r="J136" s="22" t="s">
        <v>80</v>
      </c>
      <c r="K136" s="22" t="s">
        <v>80</v>
      </c>
      <c r="L136" s="22">
        <v>3</v>
      </c>
      <c r="M136" s="22" t="s">
        <v>80</v>
      </c>
      <c r="N136" s="22">
        <v>2045</v>
      </c>
      <c r="O136" s="22">
        <v>-28.8799655116912</v>
      </c>
      <c r="P136" s="22">
        <v>19.593124003534601</v>
      </c>
    </row>
    <row r="137" spans="1:16" x14ac:dyDescent="0.25">
      <c r="A137" s="35" t="s">
        <v>13</v>
      </c>
      <c r="B137" s="36" t="s">
        <v>385</v>
      </c>
      <c r="C137" s="37" t="s">
        <v>386</v>
      </c>
      <c r="D137" s="37" t="s">
        <v>146</v>
      </c>
      <c r="E137" s="25" t="s">
        <v>384</v>
      </c>
      <c r="F137" s="25">
        <v>50</v>
      </c>
      <c r="G137" s="25">
        <v>3554</v>
      </c>
      <c r="H137" s="25">
        <v>0</v>
      </c>
      <c r="I137" s="25" t="s">
        <v>80</v>
      </c>
      <c r="J137" s="25" t="s">
        <v>80</v>
      </c>
      <c r="K137" s="25" t="s">
        <v>80</v>
      </c>
      <c r="L137" s="25">
        <v>6</v>
      </c>
      <c r="M137" s="25" t="s">
        <v>80</v>
      </c>
      <c r="N137" s="25">
        <v>2045</v>
      </c>
      <c r="O137" s="25">
        <v>-28.321400000000001</v>
      </c>
      <c r="P137" s="25">
        <v>21.439</v>
      </c>
    </row>
    <row r="138" spans="1:16" x14ac:dyDescent="0.25">
      <c r="A138" s="35" t="s">
        <v>13</v>
      </c>
      <c r="B138" s="36" t="s">
        <v>387</v>
      </c>
      <c r="C138" s="37" t="s">
        <v>388</v>
      </c>
      <c r="D138" s="37" t="s">
        <v>184</v>
      </c>
      <c r="E138" s="22" t="s">
        <v>384</v>
      </c>
      <c r="F138" s="22">
        <v>50</v>
      </c>
      <c r="G138" s="22">
        <v>3324</v>
      </c>
      <c r="H138" s="22">
        <v>0</v>
      </c>
      <c r="I138" s="22" t="s">
        <v>80</v>
      </c>
      <c r="J138" s="22" t="s">
        <v>80</v>
      </c>
      <c r="K138" s="22" t="s">
        <v>80</v>
      </c>
      <c r="L138" s="22">
        <v>9</v>
      </c>
      <c r="M138" s="22" t="s">
        <v>80</v>
      </c>
      <c r="N138" s="22">
        <v>2048</v>
      </c>
      <c r="O138" s="22">
        <v>-28.877855028206501</v>
      </c>
      <c r="P138" s="22">
        <v>21.919975876760699</v>
      </c>
    </row>
    <row r="139" spans="1:16" x14ac:dyDescent="0.25">
      <c r="A139" s="35" t="s">
        <v>13</v>
      </c>
      <c r="B139" s="36" t="s">
        <v>389</v>
      </c>
      <c r="C139" s="37" t="s">
        <v>390</v>
      </c>
      <c r="D139" s="37" t="s">
        <v>201</v>
      </c>
      <c r="E139" s="25" t="s">
        <v>384</v>
      </c>
      <c r="F139" s="25">
        <v>100</v>
      </c>
      <c r="G139" s="25">
        <v>3114</v>
      </c>
      <c r="H139" s="25">
        <v>0</v>
      </c>
      <c r="I139" s="25" t="s">
        <v>80</v>
      </c>
      <c r="J139" s="25" t="s">
        <v>80</v>
      </c>
      <c r="K139" s="25" t="s">
        <v>80</v>
      </c>
      <c r="L139" s="25">
        <v>6</v>
      </c>
      <c r="M139" s="25" t="s">
        <v>80</v>
      </c>
      <c r="N139" s="25">
        <v>2049</v>
      </c>
      <c r="O139" s="25">
        <v>-29.162091148510498</v>
      </c>
      <c r="P139" s="25">
        <v>19.386264306318001</v>
      </c>
    </row>
    <row r="140" spans="1:16" x14ac:dyDescent="0.25">
      <c r="A140" s="35" t="s">
        <v>13</v>
      </c>
      <c r="B140" s="36" t="s">
        <v>391</v>
      </c>
      <c r="C140" s="37" t="s">
        <v>392</v>
      </c>
      <c r="D140" s="37" t="s">
        <v>201</v>
      </c>
      <c r="E140" s="22" t="s">
        <v>384</v>
      </c>
      <c r="F140" s="22">
        <v>100</v>
      </c>
      <c r="G140" s="22">
        <v>3114</v>
      </c>
      <c r="H140" s="22">
        <v>0</v>
      </c>
      <c r="I140" s="22" t="s">
        <v>80</v>
      </c>
      <c r="J140" s="22" t="s">
        <v>80</v>
      </c>
      <c r="K140" s="22" t="s">
        <v>80</v>
      </c>
      <c r="L140" s="22">
        <v>6</v>
      </c>
      <c r="M140" s="22" t="s">
        <v>80</v>
      </c>
      <c r="N140" s="22">
        <v>2049</v>
      </c>
      <c r="O140" s="22">
        <v>-28.414926727986401</v>
      </c>
      <c r="P140" s="22">
        <v>21.221905297254199</v>
      </c>
    </row>
    <row r="141" spans="1:16" x14ac:dyDescent="0.25">
      <c r="A141" s="35" t="s">
        <v>13</v>
      </c>
      <c r="B141" s="36" t="s">
        <v>393</v>
      </c>
      <c r="C141" s="37" t="s">
        <v>160</v>
      </c>
      <c r="D141" s="37" t="s">
        <v>394</v>
      </c>
      <c r="E141" s="25" t="s">
        <v>384</v>
      </c>
      <c r="F141" s="25">
        <v>100</v>
      </c>
      <c r="G141" s="25">
        <v>2902</v>
      </c>
      <c r="H141" s="25">
        <v>0</v>
      </c>
      <c r="I141" s="25" t="s">
        <v>80</v>
      </c>
      <c r="J141" s="25" t="s">
        <v>80</v>
      </c>
      <c r="K141" s="25" t="s">
        <v>80</v>
      </c>
      <c r="L141" s="25">
        <v>6</v>
      </c>
      <c r="M141" s="25" t="s">
        <v>80</v>
      </c>
      <c r="N141" s="25" t="s">
        <v>96</v>
      </c>
      <c r="O141" s="25">
        <v>-27.758086493217501</v>
      </c>
      <c r="P141" s="25">
        <v>23.015895825852599</v>
      </c>
    </row>
    <row r="142" spans="1:16" x14ac:dyDescent="0.25">
      <c r="A142" s="35" t="s">
        <v>13</v>
      </c>
      <c r="B142" s="36" t="s">
        <v>395</v>
      </c>
      <c r="C142" s="37" t="s">
        <v>396</v>
      </c>
      <c r="D142" s="37" t="s">
        <v>394</v>
      </c>
      <c r="E142" s="22" t="s">
        <v>384</v>
      </c>
      <c r="F142" s="22">
        <v>100</v>
      </c>
      <c r="G142" s="22">
        <v>2902</v>
      </c>
      <c r="H142" s="22">
        <v>0</v>
      </c>
      <c r="I142" s="22" t="s">
        <v>80</v>
      </c>
      <c r="J142" s="22" t="s">
        <v>80</v>
      </c>
      <c r="K142" s="22" t="s">
        <v>80</v>
      </c>
      <c r="L142" s="22">
        <v>9</v>
      </c>
      <c r="M142" s="22">
        <v>2024</v>
      </c>
      <c r="N142" s="22" t="s">
        <v>96</v>
      </c>
      <c r="O142" s="22">
        <v>-28.309522111023199</v>
      </c>
      <c r="P142" s="22">
        <v>23.104063371285399</v>
      </c>
    </row>
    <row r="143" spans="1:16" x14ac:dyDescent="0.25">
      <c r="A143" s="35" t="s">
        <v>13</v>
      </c>
      <c r="B143" s="36" t="s">
        <v>397</v>
      </c>
      <c r="C143" s="37" t="s">
        <v>398</v>
      </c>
      <c r="D143" s="37" t="s">
        <v>128</v>
      </c>
      <c r="E143" s="25" t="s">
        <v>119</v>
      </c>
      <c r="F143" s="25">
        <v>10</v>
      </c>
      <c r="G143" s="25">
        <v>1363</v>
      </c>
      <c r="H143" s="25">
        <v>0</v>
      </c>
      <c r="I143" s="25" t="s">
        <v>80</v>
      </c>
      <c r="J143" s="25" t="s">
        <v>80</v>
      </c>
      <c r="K143" s="25" t="s">
        <v>80</v>
      </c>
      <c r="L143" s="25" t="s">
        <v>80</v>
      </c>
      <c r="M143" s="25">
        <v>2020</v>
      </c>
      <c r="N143" s="25" t="s">
        <v>96</v>
      </c>
      <c r="O143" s="25">
        <v>-28.752696592251599</v>
      </c>
      <c r="P143" s="25">
        <v>20.533500298364299</v>
      </c>
    </row>
    <row r="144" spans="1:16" x14ac:dyDescent="0.25">
      <c r="A144" s="35" t="s">
        <v>13</v>
      </c>
      <c r="B144" s="36" t="s">
        <v>399</v>
      </c>
      <c r="C144" s="37" t="s">
        <v>400</v>
      </c>
      <c r="D144" s="37" t="s">
        <v>128</v>
      </c>
      <c r="E144" s="22" t="s">
        <v>119</v>
      </c>
      <c r="F144" s="22">
        <v>4.22</v>
      </c>
      <c r="G144" s="22">
        <v>1363</v>
      </c>
      <c r="H144" s="22">
        <v>0</v>
      </c>
      <c r="I144" s="22" t="s">
        <v>80</v>
      </c>
      <c r="J144" s="22" t="s">
        <v>80</v>
      </c>
      <c r="K144" s="22" t="s">
        <v>80</v>
      </c>
      <c r="L144" s="22" t="s">
        <v>80</v>
      </c>
      <c r="M144" s="22">
        <v>2020</v>
      </c>
      <c r="N144" s="22" t="s">
        <v>96</v>
      </c>
      <c r="O144" s="22">
        <v>-28.514154148940701</v>
      </c>
      <c r="P144" s="22">
        <v>28.4101438223705</v>
      </c>
    </row>
    <row r="145" spans="1:16" x14ac:dyDescent="0.25">
      <c r="A145" s="35" t="s">
        <v>13</v>
      </c>
      <c r="B145" s="36" t="s">
        <v>401</v>
      </c>
      <c r="C145" s="37" t="s">
        <v>402</v>
      </c>
      <c r="D145" s="37" t="s">
        <v>128</v>
      </c>
      <c r="E145" s="25" t="s">
        <v>119</v>
      </c>
      <c r="F145" s="25">
        <v>3.8</v>
      </c>
      <c r="G145" s="25">
        <v>1240</v>
      </c>
      <c r="H145" s="25">
        <v>0</v>
      </c>
      <c r="I145" s="25" t="s">
        <v>80</v>
      </c>
      <c r="J145" s="25" t="s">
        <v>80</v>
      </c>
      <c r="K145" s="25" t="s">
        <v>80</v>
      </c>
      <c r="L145" s="25" t="s">
        <v>80</v>
      </c>
      <c r="M145" s="25">
        <v>2020</v>
      </c>
      <c r="N145" s="25" t="s">
        <v>96</v>
      </c>
      <c r="O145" s="25">
        <v>-28.242503069651601</v>
      </c>
      <c r="P145" s="25">
        <v>28.307683283941302</v>
      </c>
    </row>
    <row r="146" spans="1:16" x14ac:dyDescent="0.25">
      <c r="A146" s="35" t="s">
        <v>13</v>
      </c>
      <c r="B146" s="36" t="s">
        <v>403</v>
      </c>
      <c r="C146" s="37" t="s">
        <v>403</v>
      </c>
      <c r="D146" s="37" t="s">
        <v>128</v>
      </c>
      <c r="E146" s="22" t="s">
        <v>119</v>
      </c>
      <c r="F146" s="22">
        <v>65</v>
      </c>
      <c r="G146" s="22">
        <v>300</v>
      </c>
      <c r="H146" s="22">
        <v>0</v>
      </c>
      <c r="I146" s="22" t="s">
        <v>80</v>
      </c>
      <c r="J146" s="22" t="s">
        <v>80</v>
      </c>
      <c r="K146" s="22" t="s">
        <v>80</v>
      </c>
      <c r="L146" s="22" t="s">
        <v>80</v>
      </c>
      <c r="M146" s="22">
        <v>2020</v>
      </c>
      <c r="N146" s="22" t="s">
        <v>96</v>
      </c>
      <c r="O146" s="22">
        <v>-32.049999999999997</v>
      </c>
      <c r="P146" s="22">
        <v>28.58333</v>
      </c>
    </row>
    <row r="147" spans="1:16" x14ac:dyDescent="0.25">
      <c r="A147" s="35" t="s">
        <v>13</v>
      </c>
      <c r="B147" s="36" t="s">
        <v>404</v>
      </c>
      <c r="C147" s="37" t="s">
        <v>404</v>
      </c>
      <c r="D147" s="37" t="s">
        <v>404</v>
      </c>
      <c r="E147" s="25" t="s">
        <v>405</v>
      </c>
      <c r="F147" s="25">
        <f>1500*1.176</f>
        <v>1764</v>
      </c>
      <c r="G147" s="25">
        <v>300</v>
      </c>
      <c r="H147" s="25">
        <v>0</v>
      </c>
      <c r="I147" s="25" t="s">
        <v>80</v>
      </c>
      <c r="J147" s="25" t="s">
        <v>80</v>
      </c>
      <c r="K147" s="25" t="s">
        <v>80</v>
      </c>
      <c r="L147" s="25" t="s">
        <v>80</v>
      </c>
      <c r="M147" s="25">
        <v>2020</v>
      </c>
      <c r="N147" s="25" t="s">
        <v>96</v>
      </c>
      <c r="O147" s="25">
        <v>-25.919879999999999</v>
      </c>
      <c r="P147" s="25">
        <v>28.27627</v>
      </c>
    </row>
    <row r="148" spans="1:16" x14ac:dyDescent="0.25">
      <c r="A148" s="35" t="s">
        <v>13</v>
      </c>
      <c r="B148" s="36" t="s">
        <v>406</v>
      </c>
      <c r="C148" s="37" t="s">
        <v>407</v>
      </c>
      <c r="D148" s="37" t="s">
        <v>128</v>
      </c>
      <c r="E148" s="22" t="s">
        <v>408</v>
      </c>
      <c r="F148" s="22">
        <v>7.56</v>
      </c>
      <c r="G148" s="22">
        <v>1109</v>
      </c>
      <c r="H148" s="22">
        <v>0</v>
      </c>
      <c r="I148" s="22" t="s">
        <v>80</v>
      </c>
      <c r="J148" s="22" t="s">
        <v>80</v>
      </c>
      <c r="K148" s="22" t="s">
        <v>80</v>
      </c>
      <c r="L148" s="22" t="s">
        <v>80</v>
      </c>
      <c r="M148" s="22">
        <v>2020</v>
      </c>
      <c r="N148" s="22">
        <v>2049</v>
      </c>
      <c r="O148" s="22">
        <v>-26.1949542428945</v>
      </c>
      <c r="P148" s="22">
        <v>28.032528400020201</v>
      </c>
    </row>
    <row r="149" spans="1:16" x14ac:dyDescent="0.25">
      <c r="A149" s="35" t="s">
        <v>13</v>
      </c>
      <c r="B149" s="36" t="s">
        <v>409</v>
      </c>
      <c r="C149" s="37" t="s">
        <v>409</v>
      </c>
      <c r="D149" s="37" t="s">
        <v>128</v>
      </c>
      <c r="E149" s="25" t="s">
        <v>408</v>
      </c>
      <c r="F149" s="25">
        <v>16.5</v>
      </c>
      <c r="G149" s="25">
        <v>1500</v>
      </c>
      <c r="H149" s="25">
        <v>0</v>
      </c>
      <c r="I149" s="25" t="s">
        <v>80</v>
      </c>
      <c r="J149" s="25" t="s">
        <v>80</v>
      </c>
      <c r="K149" s="25" t="s">
        <v>80</v>
      </c>
      <c r="L149" s="25" t="s">
        <v>80</v>
      </c>
      <c r="M149" s="25">
        <v>2030</v>
      </c>
      <c r="N149" s="25" t="s">
        <v>96</v>
      </c>
      <c r="O149" s="25">
        <v>-27.618037149128</v>
      </c>
      <c r="P149" s="25">
        <v>32.0345129341963</v>
      </c>
    </row>
    <row r="150" spans="1:16" x14ac:dyDescent="0.25">
      <c r="A150" s="35" t="s">
        <v>13</v>
      </c>
      <c r="B150" s="36" t="s">
        <v>410</v>
      </c>
      <c r="C150" s="37" t="s">
        <v>411</v>
      </c>
      <c r="D150" s="37" t="s">
        <v>128</v>
      </c>
      <c r="E150" s="22" t="s">
        <v>408</v>
      </c>
      <c r="F150" s="22">
        <v>25</v>
      </c>
      <c r="G150" s="22">
        <v>1500</v>
      </c>
      <c r="H150" s="22">
        <v>0</v>
      </c>
      <c r="I150" s="22" t="s">
        <v>80</v>
      </c>
      <c r="J150" s="22" t="s">
        <v>80</v>
      </c>
      <c r="K150" s="22" t="s">
        <v>80</v>
      </c>
      <c r="L150" s="22" t="s">
        <v>80</v>
      </c>
      <c r="M150" s="22">
        <v>2020</v>
      </c>
      <c r="N150" s="22" t="s">
        <v>96</v>
      </c>
      <c r="O150" s="22">
        <v>-25.480898365898501</v>
      </c>
      <c r="P150" s="22">
        <v>30.974304836468701</v>
      </c>
    </row>
    <row r="151" spans="1:16" x14ac:dyDescent="0.25">
      <c r="A151" s="35" t="s">
        <v>13</v>
      </c>
      <c r="B151" s="36" t="s">
        <v>412</v>
      </c>
      <c r="C151" s="37" t="s">
        <v>412</v>
      </c>
      <c r="D151" s="37" t="s">
        <v>128</v>
      </c>
      <c r="E151" s="25" t="s">
        <v>408</v>
      </c>
      <c r="F151" s="25">
        <v>120</v>
      </c>
      <c r="G151" s="25">
        <v>500</v>
      </c>
      <c r="H151" s="25">
        <v>0</v>
      </c>
      <c r="I151" s="25" t="s">
        <v>80</v>
      </c>
      <c r="J151" s="25" t="s">
        <v>80</v>
      </c>
      <c r="K151" s="25" t="s">
        <v>80</v>
      </c>
      <c r="L151" s="25" t="s">
        <v>80</v>
      </c>
      <c r="M151" s="25">
        <v>2020</v>
      </c>
      <c r="N151" s="25" t="s">
        <v>96</v>
      </c>
      <c r="O151" s="25"/>
      <c r="P151" s="25"/>
    </row>
    <row r="152" spans="1:16" x14ac:dyDescent="0.25">
      <c r="A152" s="35" t="s">
        <v>13</v>
      </c>
      <c r="B152" s="36" t="s">
        <v>413</v>
      </c>
      <c r="C152" s="37" t="s">
        <v>413</v>
      </c>
      <c r="D152" s="37" t="s">
        <v>128</v>
      </c>
      <c r="E152" s="22" t="s">
        <v>408</v>
      </c>
      <c r="F152" s="22">
        <v>144</v>
      </c>
      <c r="G152" s="22">
        <v>500</v>
      </c>
      <c r="H152" s="22">
        <v>0</v>
      </c>
      <c r="I152" s="22" t="s">
        <v>80</v>
      </c>
      <c r="J152" s="22" t="s">
        <v>80</v>
      </c>
      <c r="K152" s="22" t="s">
        <v>80</v>
      </c>
      <c r="L152" s="22" t="s">
        <v>80</v>
      </c>
      <c r="M152" s="22">
        <v>2020</v>
      </c>
      <c r="N152" s="22" t="s">
        <v>96</v>
      </c>
      <c r="O152" s="22">
        <v>-25.3447</v>
      </c>
      <c r="P152" s="22">
        <v>30.393999999999998</v>
      </c>
    </row>
  </sheetData>
  <autoFilter ref="A1:P152" xr:uid="{00000000-0009-0000-0000-000002000000}"/>
  <conditionalFormatting sqref="A2:A152">
    <cfRule type="containsText" dxfId="26" priority="2" operator="containsText" text="ignore">
      <formula>NOT(ISERROR(SEARCH("ignore",A2)))</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0"/>
  <sheetViews>
    <sheetView zoomScale="115" zoomScaleNormal="115" workbookViewId="0">
      <pane ySplit="1" topLeftCell="A300" activePane="bottomLeft" state="frozen"/>
      <selection pane="bottomLeft" activeCell="E319" sqref="E319"/>
    </sheetView>
  </sheetViews>
  <sheetFormatPr baseColWidth="10" defaultColWidth="8.5703125" defaultRowHeight="15" x14ac:dyDescent="0.25"/>
  <cols>
    <col min="1" max="1" width="22.7109375" customWidth="1"/>
    <col min="2" max="2" width="14.140625" style="8" customWidth="1"/>
    <col min="3" max="3" width="19.140625" style="8" customWidth="1"/>
    <col min="4" max="4" width="14.42578125" style="8" customWidth="1"/>
    <col min="5" max="5" width="20" style="8" bestFit="1" customWidth="1"/>
    <col min="6" max="16" width="6.28515625" bestFit="1" customWidth="1"/>
    <col min="17" max="17" width="6.42578125" bestFit="1" customWidth="1"/>
  </cols>
  <sheetData>
    <row r="1" spans="1:37" ht="15.75" x14ac:dyDescent="0.25">
      <c r="A1" s="234" t="s">
        <v>414</v>
      </c>
      <c r="B1" s="235" t="s">
        <v>415</v>
      </c>
      <c r="C1" s="236" t="s">
        <v>416</v>
      </c>
      <c r="D1" s="235" t="s">
        <v>417</v>
      </c>
      <c r="E1" s="235" t="s">
        <v>418</v>
      </c>
      <c r="F1" s="234">
        <v>2019</v>
      </c>
      <c r="G1" s="234">
        <v>2020</v>
      </c>
      <c r="H1" s="234">
        <v>2021</v>
      </c>
      <c r="I1" s="234">
        <v>2022</v>
      </c>
      <c r="J1" s="234">
        <f t="shared" ref="J1:AK1" si="0">I1+1</f>
        <v>2023</v>
      </c>
      <c r="K1" s="234">
        <f t="shared" si="0"/>
        <v>2024</v>
      </c>
      <c r="L1" s="234">
        <f t="shared" si="0"/>
        <v>2025</v>
      </c>
      <c r="M1" s="234">
        <f t="shared" si="0"/>
        <v>2026</v>
      </c>
      <c r="N1" s="234">
        <f t="shared" si="0"/>
        <v>2027</v>
      </c>
      <c r="O1" s="234">
        <f t="shared" si="0"/>
        <v>2028</v>
      </c>
      <c r="P1" s="234">
        <f t="shared" si="0"/>
        <v>2029</v>
      </c>
      <c r="Q1" s="234">
        <f t="shared" si="0"/>
        <v>2030</v>
      </c>
      <c r="R1" s="234">
        <f t="shared" si="0"/>
        <v>2031</v>
      </c>
      <c r="S1" s="234">
        <f t="shared" si="0"/>
        <v>2032</v>
      </c>
      <c r="T1" s="234">
        <f t="shared" si="0"/>
        <v>2033</v>
      </c>
      <c r="U1" s="234">
        <f t="shared" si="0"/>
        <v>2034</v>
      </c>
      <c r="V1" s="234">
        <f t="shared" si="0"/>
        <v>2035</v>
      </c>
      <c r="W1" s="234">
        <f t="shared" si="0"/>
        <v>2036</v>
      </c>
      <c r="X1" s="234">
        <f t="shared" si="0"/>
        <v>2037</v>
      </c>
      <c r="Y1" s="234">
        <f t="shared" si="0"/>
        <v>2038</v>
      </c>
      <c r="Z1" s="234">
        <f t="shared" si="0"/>
        <v>2039</v>
      </c>
      <c r="AA1" s="234">
        <f t="shared" si="0"/>
        <v>2040</v>
      </c>
      <c r="AB1" s="234">
        <f t="shared" si="0"/>
        <v>2041</v>
      </c>
      <c r="AC1" s="234">
        <f t="shared" si="0"/>
        <v>2042</v>
      </c>
      <c r="AD1" s="234">
        <f t="shared" si="0"/>
        <v>2043</v>
      </c>
      <c r="AE1" s="234">
        <f t="shared" si="0"/>
        <v>2044</v>
      </c>
      <c r="AF1" s="234">
        <f t="shared" si="0"/>
        <v>2045</v>
      </c>
      <c r="AG1" s="234">
        <f t="shared" si="0"/>
        <v>2046</v>
      </c>
      <c r="AH1" s="234">
        <f t="shared" si="0"/>
        <v>2047</v>
      </c>
      <c r="AI1" s="234">
        <f t="shared" si="0"/>
        <v>2048</v>
      </c>
      <c r="AJ1" s="234">
        <f t="shared" si="0"/>
        <v>2049</v>
      </c>
      <c r="AK1" s="234">
        <f t="shared" si="0"/>
        <v>2050</v>
      </c>
    </row>
    <row r="2" spans="1:37" ht="15.75" x14ac:dyDescent="0.25">
      <c r="A2" s="44" t="s">
        <v>14</v>
      </c>
      <c r="B2" s="162" t="s">
        <v>419</v>
      </c>
      <c r="C2" s="163" t="s">
        <v>419</v>
      </c>
      <c r="D2" s="164" t="s">
        <v>78</v>
      </c>
      <c r="E2" s="164" t="s">
        <v>147</v>
      </c>
      <c r="F2" s="54">
        <v>0</v>
      </c>
      <c r="G2" s="54">
        <v>0</v>
      </c>
      <c r="H2" s="54">
        <v>0</v>
      </c>
      <c r="I2" s="55" t="s">
        <v>420</v>
      </c>
      <c r="J2" s="54" t="s">
        <v>420</v>
      </c>
      <c r="K2" s="54" t="s">
        <v>420</v>
      </c>
      <c r="L2" s="54" t="s">
        <v>420</v>
      </c>
      <c r="M2" s="54" t="s">
        <v>420</v>
      </c>
      <c r="N2" s="54" t="s">
        <v>420</v>
      </c>
      <c r="O2" s="54" t="s">
        <v>420</v>
      </c>
      <c r="P2" s="54" t="s">
        <v>420</v>
      </c>
      <c r="Q2" s="54" t="s">
        <v>420</v>
      </c>
      <c r="R2" s="54" t="s">
        <v>420</v>
      </c>
      <c r="S2" s="54" t="s">
        <v>420</v>
      </c>
      <c r="T2" s="54" t="s">
        <v>420</v>
      </c>
      <c r="U2" s="54" t="s">
        <v>420</v>
      </c>
      <c r="V2" s="54" t="s">
        <v>420</v>
      </c>
      <c r="W2" s="54" t="s">
        <v>420</v>
      </c>
      <c r="X2" s="54" t="s">
        <v>420</v>
      </c>
      <c r="Y2" s="54" t="s">
        <v>420</v>
      </c>
      <c r="Z2" s="54" t="s">
        <v>420</v>
      </c>
      <c r="AA2" s="54" t="s">
        <v>420</v>
      </c>
      <c r="AB2" s="54" t="s">
        <v>420</v>
      </c>
      <c r="AC2" s="54" t="s">
        <v>420</v>
      </c>
      <c r="AD2" s="54" t="s">
        <v>420</v>
      </c>
      <c r="AE2" s="54" t="s">
        <v>420</v>
      </c>
      <c r="AF2" s="54" t="s">
        <v>420</v>
      </c>
      <c r="AG2" s="54" t="s">
        <v>420</v>
      </c>
      <c r="AH2" s="54" t="s">
        <v>420</v>
      </c>
      <c r="AI2" s="54" t="s">
        <v>420</v>
      </c>
      <c r="AJ2" s="54" t="s">
        <v>420</v>
      </c>
      <c r="AK2" s="56" t="s">
        <v>420</v>
      </c>
    </row>
    <row r="3" spans="1:37" ht="15.75" x14ac:dyDescent="0.25">
      <c r="A3" s="44" t="str">
        <f t="shared" ref="A3:A10" si="1">A2</f>
        <v>unconstrained</v>
      </c>
      <c r="B3" s="162" t="s">
        <v>419</v>
      </c>
      <c r="C3" s="163" t="s">
        <v>419</v>
      </c>
      <c r="D3" s="164" t="s">
        <v>78</v>
      </c>
      <c r="E3" s="164" t="s">
        <v>278</v>
      </c>
      <c r="F3" s="54">
        <v>0</v>
      </c>
      <c r="G3" s="54">
        <v>0</v>
      </c>
      <c r="H3" s="54">
        <v>0</v>
      </c>
      <c r="I3" s="55" t="s">
        <v>420</v>
      </c>
      <c r="J3" s="54" t="s">
        <v>420</v>
      </c>
      <c r="K3" s="54" t="s">
        <v>420</v>
      </c>
      <c r="L3" s="54" t="s">
        <v>420</v>
      </c>
      <c r="M3" s="54" t="s">
        <v>420</v>
      </c>
      <c r="N3" s="54" t="s">
        <v>420</v>
      </c>
      <c r="O3" s="54" t="s">
        <v>420</v>
      </c>
      <c r="P3" s="54" t="s">
        <v>420</v>
      </c>
      <c r="Q3" s="54" t="s">
        <v>420</v>
      </c>
      <c r="R3" s="54" t="s">
        <v>420</v>
      </c>
      <c r="S3" s="54" t="s">
        <v>420</v>
      </c>
      <c r="T3" s="54" t="s">
        <v>420</v>
      </c>
      <c r="U3" s="54" t="s">
        <v>420</v>
      </c>
      <c r="V3" s="54" t="s">
        <v>420</v>
      </c>
      <c r="W3" s="54" t="s">
        <v>420</v>
      </c>
      <c r="X3" s="54" t="s">
        <v>420</v>
      </c>
      <c r="Y3" s="54" t="s">
        <v>420</v>
      </c>
      <c r="Z3" s="54" t="s">
        <v>420</v>
      </c>
      <c r="AA3" s="54" t="s">
        <v>420</v>
      </c>
      <c r="AB3" s="54" t="s">
        <v>420</v>
      </c>
      <c r="AC3" s="54" t="s">
        <v>420</v>
      </c>
      <c r="AD3" s="54" t="s">
        <v>420</v>
      </c>
      <c r="AE3" s="54" t="s">
        <v>420</v>
      </c>
      <c r="AF3" s="54" t="s">
        <v>420</v>
      </c>
      <c r="AG3" s="54" t="s">
        <v>420</v>
      </c>
      <c r="AH3" s="54" t="s">
        <v>420</v>
      </c>
      <c r="AI3" s="54" t="s">
        <v>420</v>
      </c>
      <c r="AJ3" s="54" t="s">
        <v>420</v>
      </c>
      <c r="AK3" s="56" t="s">
        <v>420</v>
      </c>
    </row>
    <row r="4" spans="1:37" ht="15.75" x14ac:dyDescent="0.25">
      <c r="A4" s="44" t="str">
        <f t="shared" si="1"/>
        <v>unconstrained</v>
      </c>
      <c r="B4" s="162" t="s">
        <v>419</v>
      </c>
      <c r="C4" s="163" t="s">
        <v>419</v>
      </c>
      <c r="D4" s="164" t="s">
        <v>78</v>
      </c>
      <c r="E4" s="164" t="s">
        <v>421</v>
      </c>
      <c r="F4" s="54">
        <v>0</v>
      </c>
      <c r="G4" s="54">
        <v>0</v>
      </c>
      <c r="H4" s="54">
        <v>0</v>
      </c>
      <c r="I4" s="55" t="s">
        <v>420</v>
      </c>
      <c r="J4" s="54" t="s">
        <v>420</v>
      </c>
      <c r="K4" s="54" t="s">
        <v>420</v>
      </c>
      <c r="L4" s="54" t="s">
        <v>420</v>
      </c>
      <c r="M4" s="54" t="s">
        <v>420</v>
      </c>
      <c r="N4" s="54" t="s">
        <v>420</v>
      </c>
      <c r="O4" s="54" t="s">
        <v>420</v>
      </c>
      <c r="P4" s="54" t="s">
        <v>420</v>
      </c>
      <c r="Q4" s="54" t="s">
        <v>420</v>
      </c>
      <c r="R4" s="54" t="s">
        <v>420</v>
      </c>
      <c r="S4" s="54" t="s">
        <v>420</v>
      </c>
      <c r="T4" s="54" t="s">
        <v>420</v>
      </c>
      <c r="U4" s="54" t="s">
        <v>420</v>
      </c>
      <c r="V4" s="54" t="s">
        <v>420</v>
      </c>
      <c r="W4" s="54" t="s">
        <v>420</v>
      </c>
      <c r="X4" s="54" t="s">
        <v>420</v>
      </c>
      <c r="Y4" s="54" t="s">
        <v>420</v>
      </c>
      <c r="Z4" s="54" t="s">
        <v>420</v>
      </c>
      <c r="AA4" s="54" t="s">
        <v>420</v>
      </c>
      <c r="AB4" s="54" t="s">
        <v>420</v>
      </c>
      <c r="AC4" s="54" t="s">
        <v>420</v>
      </c>
      <c r="AD4" s="54" t="s">
        <v>420</v>
      </c>
      <c r="AE4" s="54" t="s">
        <v>420</v>
      </c>
      <c r="AF4" s="54" t="s">
        <v>420</v>
      </c>
      <c r="AG4" s="54" t="s">
        <v>420</v>
      </c>
      <c r="AH4" s="54" t="s">
        <v>420</v>
      </c>
      <c r="AI4" s="54" t="s">
        <v>420</v>
      </c>
      <c r="AJ4" s="54" t="s">
        <v>420</v>
      </c>
      <c r="AK4" s="56" t="s">
        <v>420</v>
      </c>
    </row>
    <row r="5" spans="1:37" ht="15.75" x14ac:dyDescent="0.25">
      <c r="A5" s="44" t="str">
        <f t="shared" si="1"/>
        <v>unconstrained</v>
      </c>
      <c r="B5" s="162" t="s">
        <v>419</v>
      </c>
      <c r="C5" s="163" t="s">
        <v>419</v>
      </c>
      <c r="D5" s="164" t="s">
        <v>78</v>
      </c>
      <c r="E5" s="164" t="s">
        <v>124</v>
      </c>
      <c r="F5" s="54">
        <v>0</v>
      </c>
      <c r="G5" s="54">
        <v>0</v>
      </c>
      <c r="H5" s="54">
        <v>0</v>
      </c>
      <c r="I5" s="55" t="s">
        <v>420</v>
      </c>
      <c r="J5" s="54" t="s">
        <v>420</v>
      </c>
      <c r="K5" s="54" t="s">
        <v>420</v>
      </c>
      <c r="L5" s="54" t="s">
        <v>420</v>
      </c>
      <c r="M5" s="54" t="s">
        <v>420</v>
      </c>
      <c r="N5" s="54" t="s">
        <v>420</v>
      </c>
      <c r="O5" s="54" t="s">
        <v>420</v>
      </c>
      <c r="P5" s="54" t="s">
        <v>420</v>
      </c>
      <c r="Q5" s="54" t="s">
        <v>420</v>
      </c>
      <c r="R5" s="54" t="s">
        <v>420</v>
      </c>
      <c r="S5" s="54" t="s">
        <v>420</v>
      </c>
      <c r="T5" s="54" t="s">
        <v>420</v>
      </c>
      <c r="U5" s="54" t="s">
        <v>420</v>
      </c>
      <c r="V5" s="54" t="s">
        <v>420</v>
      </c>
      <c r="W5" s="54" t="s">
        <v>420</v>
      </c>
      <c r="X5" s="54" t="s">
        <v>420</v>
      </c>
      <c r="Y5" s="54" t="s">
        <v>420</v>
      </c>
      <c r="Z5" s="54" t="s">
        <v>420</v>
      </c>
      <c r="AA5" s="54" t="s">
        <v>420</v>
      </c>
      <c r="AB5" s="54" t="s">
        <v>420</v>
      </c>
      <c r="AC5" s="54" t="s">
        <v>420</v>
      </c>
      <c r="AD5" s="54" t="s">
        <v>420</v>
      </c>
      <c r="AE5" s="54" t="s">
        <v>420</v>
      </c>
      <c r="AF5" s="54" t="s">
        <v>420</v>
      </c>
      <c r="AG5" s="54" t="s">
        <v>420</v>
      </c>
      <c r="AH5" s="54" t="s">
        <v>420</v>
      </c>
      <c r="AI5" s="54" t="s">
        <v>420</v>
      </c>
      <c r="AJ5" s="54" t="s">
        <v>420</v>
      </c>
      <c r="AK5" s="56" t="s">
        <v>420</v>
      </c>
    </row>
    <row r="6" spans="1:37" ht="15.75" x14ac:dyDescent="0.25">
      <c r="A6" s="44" t="str">
        <f t="shared" si="1"/>
        <v>unconstrained</v>
      </c>
      <c r="B6" s="162" t="s">
        <v>419</v>
      </c>
      <c r="C6" s="163" t="s">
        <v>419</v>
      </c>
      <c r="D6" s="164" t="s">
        <v>78</v>
      </c>
      <c r="E6" s="164" t="s">
        <v>422</v>
      </c>
      <c r="F6" s="54">
        <f t="shared" ref="F6:F19" si="2">F5</f>
        <v>0</v>
      </c>
      <c r="G6" s="54">
        <f t="shared" ref="G6:G19" si="3">G5</f>
        <v>0</v>
      </c>
      <c r="H6" s="54">
        <f t="shared" ref="H6:H19" si="4">H5</f>
        <v>0</v>
      </c>
      <c r="I6" s="55" t="s">
        <v>420</v>
      </c>
      <c r="J6" s="54" t="s">
        <v>420</v>
      </c>
      <c r="K6" s="54" t="s">
        <v>420</v>
      </c>
      <c r="L6" s="54" t="s">
        <v>420</v>
      </c>
      <c r="M6" s="54" t="s">
        <v>420</v>
      </c>
      <c r="N6" s="54" t="s">
        <v>420</v>
      </c>
      <c r="O6" s="54" t="s">
        <v>420</v>
      </c>
      <c r="P6" s="54" t="s">
        <v>420</v>
      </c>
      <c r="Q6" s="54" t="s">
        <v>420</v>
      </c>
      <c r="R6" s="54" t="s">
        <v>420</v>
      </c>
      <c r="S6" s="54" t="s">
        <v>420</v>
      </c>
      <c r="T6" s="54" t="s">
        <v>420</v>
      </c>
      <c r="U6" s="54" t="s">
        <v>420</v>
      </c>
      <c r="V6" s="54" t="s">
        <v>420</v>
      </c>
      <c r="W6" s="54" t="s">
        <v>420</v>
      </c>
      <c r="X6" s="54" t="s">
        <v>420</v>
      </c>
      <c r="Y6" s="54" t="s">
        <v>420</v>
      </c>
      <c r="Z6" s="54" t="s">
        <v>420</v>
      </c>
      <c r="AA6" s="54" t="s">
        <v>420</v>
      </c>
      <c r="AB6" s="54" t="s">
        <v>420</v>
      </c>
      <c r="AC6" s="54" t="s">
        <v>420</v>
      </c>
      <c r="AD6" s="54" t="s">
        <v>420</v>
      </c>
      <c r="AE6" s="54" t="s">
        <v>420</v>
      </c>
      <c r="AF6" s="54" t="s">
        <v>420</v>
      </c>
      <c r="AG6" s="54" t="s">
        <v>420</v>
      </c>
      <c r="AH6" s="54" t="s">
        <v>420</v>
      </c>
      <c r="AI6" s="54" t="s">
        <v>420</v>
      </c>
      <c r="AJ6" s="54" t="s">
        <v>420</v>
      </c>
      <c r="AK6" s="56" t="s">
        <v>420</v>
      </c>
    </row>
    <row r="7" spans="1:37" ht="15.75" x14ac:dyDescent="0.25">
      <c r="A7" s="44" t="str">
        <f t="shared" si="1"/>
        <v>unconstrained</v>
      </c>
      <c r="B7" s="162" t="s">
        <v>419</v>
      </c>
      <c r="C7" s="163" t="s">
        <v>419</v>
      </c>
      <c r="D7" s="164" t="s">
        <v>78</v>
      </c>
      <c r="E7" s="164" t="s">
        <v>77</v>
      </c>
      <c r="F7" s="54">
        <f t="shared" si="2"/>
        <v>0</v>
      </c>
      <c r="G7" s="54">
        <f t="shared" si="3"/>
        <v>0</v>
      </c>
      <c r="H7" s="54">
        <f t="shared" si="4"/>
        <v>0</v>
      </c>
      <c r="I7" s="55" t="s">
        <v>420</v>
      </c>
      <c r="J7" s="54" t="s">
        <v>420</v>
      </c>
      <c r="K7" s="54" t="s">
        <v>420</v>
      </c>
      <c r="L7" s="54" t="s">
        <v>420</v>
      </c>
      <c r="M7" s="54" t="s">
        <v>420</v>
      </c>
      <c r="N7" s="54" t="s">
        <v>420</v>
      </c>
      <c r="O7" s="54" t="s">
        <v>420</v>
      </c>
      <c r="P7" s="54" t="s">
        <v>420</v>
      </c>
      <c r="Q7" s="54" t="str">
        <f t="shared" ref="Q7:AK7" si="5">P7</f>
        <v>unc</v>
      </c>
      <c r="R7" s="54" t="str">
        <f t="shared" si="5"/>
        <v>unc</v>
      </c>
      <c r="S7" s="54" t="str">
        <f t="shared" si="5"/>
        <v>unc</v>
      </c>
      <c r="T7" s="54" t="str">
        <f t="shared" si="5"/>
        <v>unc</v>
      </c>
      <c r="U7" s="54" t="str">
        <f t="shared" si="5"/>
        <v>unc</v>
      </c>
      <c r="V7" s="54" t="str">
        <f t="shared" si="5"/>
        <v>unc</v>
      </c>
      <c r="W7" s="54" t="str">
        <f t="shared" si="5"/>
        <v>unc</v>
      </c>
      <c r="X7" s="54" t="str">
        <f t="shared" si="5"/>
        <v>unc</v>
      </c>
      <c r="Y7" s="54" t="str">
        <f t="shared" si="5"/>
        <v>unc</v>
      </c>
      <c r="Z7" s="54" t="str">
        <f t="shared" si="5"/>
        <v>unc</v>
      </c>
      <c r="AA7" s="54" t="str">
        <f t="shared" si="5"/>
        <v>unc</v>
      </c>
      <c r="AB7" s="54" t="str">
        <f t="shared" si="5"/>
        <v>unc</v>
      </c>
      <c r="AC7" s="54" t="str">
        <f t="shared" si="5"/>
        <v>unc</v>
      </c>
      <c r="AD7" s="54" t="str">
        <f t="shared" si="5"/>
        <v>unc</v>
      </c>
      <c r="AE7" s="54" t="str">
        <f t="shared" si="5"/>
        <v>unc</v>
      </c>
      <c r="AF7" s="54" t="str">
        <f t="shared" si="5"/>
        <v>unc</v>
      </c>
      <c r="AG7" s="54" t="str">
        <f t="shared" si="5"/>
        <v>unc</v>
      </c>
      <c r="AH7" s="54" t="str">
        <f t="shared" si="5"/>
        <v>unc</v>
      </c>
      <c r="AI7" s="54" t="str">
        <f t="shared" si="5"/>
        <v>unc</v>
      </c>
      <c r="AJ7" s="54" t="str">
        <f t="shared" si="5"/>
        <v>unc</v>
      </c>
      <c r="AK7" s="54" t="str">
        <f t="shared" si="5"/>
        <v>unc</v>
      </c>
    </row>
    <row r="8" spans="1:37" ht="15.75" x14ac:dyDescent="0.25">
      <c r="A8" s="44" t="str">
        <f t="shared" si="1"/>
        <v>unconstrained</v>
      </c>
      <c r="B8" s="162" t="s">
        <v>419</v>
      </c>
      <c r="C8" s="163" t="s">
        <v>419</v>
      </c>
      <c r="D8" s="164" t="s">
        <v>78</v>
      </c>
      <c r="E8" s="164" t="s">
        <v>112</v>
      </c>
      <c r="F8" s="54">
        <f t="shared" si="2"/>
        <v>0</v>
      </c>
      <c r="G8" s="54">
        <f t="shared" si="3"/>
        <v>0</v>
      </c>
      <c r="H8" s="54">
        <f t="shared" si="4"/>
        <v>0</v>
      </c>
      <c r="I8" s="55">
        <v>0</v>
      </c>
      <c r="J8" s="54">
        <v>0</v>
      </c>
      <c r="K8" s="54">
        <v>0</v>
      </c>
      <c r="L8" s="54">
        <v>0</v>
      </c>
      <c r="M8" s="54">
        <v>0</v>
      </c>
      <c r="N8" s="54">
        <v>0</v>
      </c>
      <c r="O8" s="54">
        <v>0</v>
      </c>
      <c r="P8" s="54">
        <v>0</v>
      </c>
      <c r="Q8" s="54" t="s">
        <v>420</v>
      </c>
      <c r="R8" s="54" t="s">
        <v>420</v>
      </c>
      <c r="S8" s="54" t="s">
        <v>420</v>
      </c>
      <c r="T8" s="54" t="s">
        <v>420</v>
      </c>
      <c r="U8" s="54" t="s">
        <v>420</v>
      </c>
      <c r="V8" s="54" t="s">
        <v>420</v>
      </c>
      <c r="W8" s="54" t="s">
        <v>420</v>
      </c>
      <c r="X8" s="54" t="s">
        <v>420</v>
      </c>
      <c r="Y8" s="54" t="s">
        <v>420</v>
      </c>
      <c r="Z8" s="54" t="s">
        <v>420</v>
      </c>
      <c r="AA8" s="54" t="s">
        <v>420</v>
      </c>
      <c r="AB8" s="54" t="s">
        <v>420</v>
      </c>
      <c r="AC8" s="54" t="s">
        <v>420</v>
      </c>
      <c r="AD8" s="54" t="s">
        <v>420</v>
      </c>
      <c r="AE8" s="54" t="s">
        <v>420</v>
      </c>
      <c r="AF8" s="54" t="s">
        <v>420</v>
      </c>
      <c r="AG8" s="54" t="s">
        <v>420</v>
      </c>
      <c r="AH8" s="54" t="s">
        <v>420</v>
      </c>
      <c r="AI8" s="54" t="s">
        <v>420</v>
      </c>
      <c r="AJ8" s="54" t="s">
        <v>420</v>
      </c>
      <c r="AK8" s="56" t="s">
        <v>420</v>
      </c>
    </row>
    <row r="9" spans="1:37" ht="15.75" x14ac:dyDescent="0.25">
      <c r="A9" s="44" t="str">
        <f t="shared" si="1"/>
        <v>unconstrained</v>
      </c>
      <c r="B9" s="162" t="s">
        <v>419</v>
      </c>
      <c r="C9" s="163" t="s">
        <v>419</v>
      </c>
      <c r="D9" s="164" t="s">
        <v>115</v>
      </c>
      <c r="E9" s="164" t="s">
        <v>114</v>
      </c>
      <c r="F9" s="54">
        <f t="shared" si="2"/>
        <v>0</v>
      </c>
      <c r="G9" s="54">
        <f t="shared" si="3"/>
        <v>0</v>
      </c>
      <c r="H9" s="54">
        <f t="shared" si="4"/>
        <v>0</v>
      </c>
      <c r="I9" s="55">
        <v>0</v>
      </c>
      <c r="J9" s="54">
        <v>0</v>
      </c>
      <c r="K9" s="54">
        <v>0</v>
      </c>
      <c r="L9" s="54">
        <v>0</v>
      </c>
      <c r="M9" s="54">
        <v>0</v>
      </c>
      <c r="N9" s="54">
        <v>0</v>
      </c>
      <c r="O9" s="54">
        <v>0</v>
      </c>
      <c r="P9" s="54">
        <v>0</v>
      </c>
      <c r="Q9" s="54">
        <v>0</v>
      </c>
      <c r="R9" s="54">
        <v>0</v>
      </c>
      <c r="S9" s="54">
        <v>0</v>
      </c>
      <c r="T9" s="54">
        <v>0</v>
      </c>
      <c r="U9" s="54">
        <v>0</v>
      </c>
      <c r="V9" s="54">
        <v>5000</v>
      </c>
      <c r="W9" s="54">
        <v>5000</v>
      </c>
      <c r="X9" s="54">
        <v>5000</v>
      </c>
      <c r="Y9" s="54">
        <v>5000</v>
      </c>
      <c r="Z9" s="54">
        <v>5000</v>
      </c>
      <c r="AA9" s="54">
        <v>5000</v>
      </c>
      <c r="AB9" s="54">
        <v>5000</v>
      </c>
      <c r="AC9" s="54">
        <v>5000</v>
      </c>
      <c r="AD9" s="54">
        <v>5000</v>
      </c>
      <c r="AE9" s="54">
        <v>5000</v>
      </c>
      <c r="AF9" s="54">
        <v>5000</v>
      </c>
      <c r="AG9" s="54">
        <v>5000</v>
      </c>
      <c r="AH9" s="54">
        <v>5000</v>
      </c>
      <c r="AI9" s="54">
        <v>5000</v>
      </c>
      <c r="AJ9" s="54">
        <v>5000</v>
      </c>
      <c r="AK9" s="56">
        <v>5000</v>
      </c>
    </row>
    <row r="10" spans="1:37" ht="16.5" thickBot="1" x14ac:dyDescent="0.3">
      <c r="A10" s="57" t="str">
        <f t="shared" si="1"/>
        <v>unconstrained</v>
      </c>
      <c r="B10" s="165" t="s">
        <v>419</v>
      </c>
      <c r="C10" s="166" t="s">
        <v>419</v>
      </c>
      <c r="D10" s="167" t="s">
        <v>115</v>
      </c>
      <c r="E10" s="167" t="s">
        <v>423</v>
      </c>
      <c r="F10" s="61">
        <f t="shared" si="2"/>
        <v>0</v>
      </c>
      <c r="G10" s="61">
        <f t="shared" si="3"/>
        <v>0</v>
      </c>
      <c r="H10" s="61">
        <f t="shared" si="4"/>
        <v>0</v>
      </c>
      <c r="I10" s="62" t="s">
        <v>420</v>
      </c>
      <c r="J10" s="61" t="s">
        <v>420</v>
      </c>
      <c r="K10" s="61" t="s">
        <v>420</v>
      </c>
      <c r="L10" s="61" t="s">
        <v>420</v>
      </c>
      <c r="M10" s="61" t="s">
        <v>420</v>
      </c>
      <c r="N10" s="61" t="s">
        <v>420</v>
      </c>
      <c r="O10" s="61" t="s">
        <v>420</v>
      </c>
      <c r="P10" s="61" t="s">
        <v>420</v>
      </c>
      <c r="Q10" s="61" t="s">
        <v>420</v>
      </c>
      <c r="R10" s="61" t="s">
        <v>420</v>
      </c>
      <c r="S10" s="61" t="s">
        <v>420</v>
      </c>
      <c r="T10" s="61" t="s">
        <v>420</v>
      </c>
      <c r="U10" s="61" t="s">
        <v>420</v>
      </c>
      <c r="V10" s="61" t="s">
        <v>420</v>
      </c>
      <c r="W10" s="61" t="s">
        <v>420</v>
      </c>
      <c r="X10" s="61" t="s">
        <v>420</v>
      </c>
      <c r="Y10" s="61" t="s">
        <v>420</v>
      </c>
      <c r="Z10" s="61" t="s">
        <v>420</v>
      </c>
      <c r="AA10" s="61" t="s">
        <v>420</v>
      </c>
      <c r="AB10" s="61" t="s">
        <v>420</v>
      </c>
      <c r="AC10" s="61" t="s">
        <v>420</v>
      </c>
      <c r="AD10" s="61" t="s">
        <v>420</v>
      </c>
      <c r="AE10" s="61" t="s">
        <v>420</v>
      </c>
      <c r="AF10" s="61" t="s">
        <v>420</v>
      </c>
      <c r="AG10" s="61" t="s">
        <v>420</v>
      </c>
      <c r="AH10" s="61" t="s">
        <v>420</v>
      </c>
      <c r="AI10" s="61" t="s">
        <v>420</v>
      </c>
      <c r="AJ10" s="61" t="s">
        <v>420</v>
      </c>
      <c r="AK10" s="63" t="s">
        <v>420</v>
      </c>
    </row>
    <row r="11" spans="1:37" ht="15.75" x14ac:dyDescent="0.25">
      <c r="A11" s="64" t="s">
        <v>14</v>
      </c>
      <c r="B11" s="168" t="s">
        <v>424</v>
      </c>
      <c r="C11" s="169" t="s">
        <v>425</v>
      </c>
      <c r="D11" s="161" t="s">
        <v>78</v>
      </c>
      <c r="E11" s="161" t="s">
        <v>147</v>
      </c>
      <c r="F11" s="48">
        <f t="shared" si="2"/>
        <v>0</v>
      </c>
      <c r="G11" s="48">
        <f t="shared" si="3"/>
        <v>0</v>
      </c>
      <c r="H11" s="48">
        <f t="shared" si="4"/>
        <v>0</v>
      </c>
      <c r="I11" s="49" t="s">
        <v>420</v>
      </c>
      <c r="J11" s="48" t="s">
        <v>420</v>
      </c>
      <c r="K11" s="48" t="s">
        <v>420</v>
      </c>
      <c r="L11" s="48" t="s">
        <v>420</v>
      </c>
      <c r="M11" s="48" t="s">
        <v>420</v>
      </c>
      <c r="N11" s="48" t="s">
        <v>420</v>
      </c>
      <c r="O11" s="48" t="s">
        <v>420</v>
      </c>
      <c r="P11" s="48" t="s">
        <v>420</v>
      </c>
      <c r="Q11" s="48" t="s">
        <v>420</v>
      </c>
      <c r="R11" s="48" t="s">
        <v>420</v>
      </c>
      <c r="S11" s="48" t="s">
        <v>420</v>
      </c>
      <c r="T11" s="48" t="s">
        <v>420</v>
      </c>
      <c r="U11" s="48" t="s">
        <v>420</v>
      </c>
      <c r="V11" s="48" t="s">
        <v>420</v>
      </c>
      <c r="W11" s="48" t="s">
        <v>420</v>
      </c>
      <c r="X11" s="48" t="s">
        <v>420</v>
      </c>
      <c r="Y11" s="48" t="s">
        <v>420</v>
      </c>
      <c r="Z11" s="48" t="s">
        <v>420</v>
      </c>
      <c r="AA11" s="48" t="s">
        <v>420</v>
      </c>
      <c r="AB11" s="48" t="s">
        <v>420</v>
      </c>
      <c r="AC11" s="48" t="s">
        <v>420</v>
      </c>
      <c r="AD11" s="48" t="s">
        <v>420</v>
      </c>
      <c r="AE11" s="48" t="s">
        <v>420</v>
      </c>
      <c r="AF11" s="48" t="s">
        <v>420</v>
      </c>
      <c r="AG11" s="48" t="s">
        <v>420</v>
      </c>
      <c r="AH11" s="48" t="s">
        <v>420</v>
      </c>
      <c r="AI11" s="48" t="s">
        <v>420</v>
      </c>
      <c r="AJ11" s="48" t="s">
        <v>420</v>
      </c>
      <c r="AK11" s="50" t="s">
        <v>420</v>
      </c>
    </row>
    <row r="12" spans="1:37" ht="15.75" x14ac:dyDescent="0.25">
      <c r="A12" s="44" t="str">
        <f t="shared" ref="A12:A19" si="6">A11</f>
        <v>unconstrained</v>
      </c>
      <c r="B12" s="170" t="s">
        <v>424</v>
      </c>
      <c r="C12" s="171" t="s">
        <v>425</v>
      </c>
      <c r="D12" s="164" t="s">
        <v>78</v>
      </c>
      <c r="E12" s="164" t="s">
        <v>278</v>
      </c>
      <c r="F12" s="54">
        <f t="shared" si="2"/>
        <v>0</v>
      </c>
      <c r="G12" s="54">
        <f t="shared" si="3"/>
        <v>0</v>
      </c>
      <c r="H12" s="54">
        <f t="shared" si="4"/>
        <v>0</v>
      </c>
      <c r="I12" s="55" t="s">
        <v>420</v>
      </c>
      <c r="J12" s="54" t="s">
        <v>420</v>
      </c>
      <c r="K12" s="54" t="s">
        <v>420</v>
      </c>
      <c r="L12" s="54" t="s">
        <v>420</v>
      </c>
      <c r="M12" s="54" t="s">
        <v>420</v>
      </c>
      <c r="N12" s="54" t="s">
        <v>420</v>
      </c>
      <c r="O12" s="54" t="s">
        <v>420</v>
      </c>
      <c r="P12" s="54" t="s">
        <v>420</v>
      </c>
      <c r="Q12" s="54" t="s">
        <v>420</v>
      </c>
      <c r="R12" s="54" t="s">
        <v>420</v>
      </c>
      <c r="S12" s="54" t="s">
        <v>420</v>
      </c>
      <c r="T12" s="54" t="s">
        <v>420</v>
      </c>
      <c r="U12" s="54" t="s">
        <v>420</v>
      </c>
      <c r="V12" s="54" t="s">
        <v>420</v>
      </c>
      <c r="W12" s="54" t="s">
        <v>420</v>
      </c>
      <c r="X12" s="54" t="s">
        <v>420</v>
      </c>
      <c r="Y12" s="54" t="s">
        <v>420</v>
      </c>
      <c r="Z12" s="54" t="s">
        <v>420</v>
      </c>
      <c r="AA12" s="54" t="s">
        <v>420</v>
      </c>
      <c r="AB12" s="54" t="s">
        <v>420</v>
      </c>
      <c r="AC12" s="54" t="s">
        <v>420</v>
      </c>
      <c r="AD12" s="54" t="s">
        <v>420</v>
      </c>
      <c r="AE12" s="54" t="s">
        <v>420</v>
      </c>
      <c r="AF12" s="54" t="s">
        <v>420</v>
      </c>
      <c r="AG12" s="54" t="s">
        <v>420</v>
      </c>
      <c r="AH12" s="54" t="s">
        <v>420</v>
      </c>
      <c r="AI12" s="54" t="s">
        <v>420</v>
      </c>
      <c r="AJ12" s="54" t="s">
        <v>420</v>
      </c>
      <c r="AK12" s="56" t="s">
        <v>420</v>
      </c>
    </row>
    <row r="13" spans="1:37" ht="15.75" x14ac:dyDescent="0.25">
      <c r="A13" s="44" t="str">
        <f t="shared" si="6"/>
        <v>unconstrained</v>
      </c>
      <c r="B13" s="170" t="s">
        <v>424</v>
      </c>
      <c r="C13" s="171" t="s">
        <v>425</v>
      </c>
      <c r="D13" s="164" t="s">
        <v>78</v>
      </c>
      <c r="E13" s="164" t="s">
        <v>421</v>
      </c>
      <c r="F13" s="54">
        <f t="shared" si="2"/>
        <v>0</v>
      </c>
      <c r="G13" s="54">
        <f t="shared" si="3"/>
        <v>0</v>
      </c>
      <c r="H13" s="54">
        <f t="shared" si="4"/>
        <v>0</v>
      </c>
      <c r="I13" s="55" t="s">
        <v>420</v>
      </c>
      <c r="J13" s="54" t="s">
        <v>420</v>
      </c>
      <c r="K13" s="54" t="s">
        <v>420</v>
      </c>
      <c r="L13" s="54" t="s">
        <v>420</v>
      </c>
      <c r="M13" s="54" t="s">
        <v>420</v>
      </c>
      <c r="N13" s="54" t="s">
        <v>420</v>
      </c>
      <c r="O13" s="54" t="s">
        <v>420</v>
      </c>
      <c r="P13" s="54" t="s">
        <v>420</v>
      </c>
      <c r="Q13" s="54" t="s">
        <v>420</v>
      </c>
      <c r="R13" s="54" t="s">
        <v>420</v>
      </c>
      <c r="S13" s="54" t="s">
        <v>420</v>
      </c>
      <c r="T13" s="54" t="s">
        <v>420</v>
      </c>
      <c r="U13" s="54" t="s">
        <v>420</v>
      </c>
      <c r="V13" s="54" t="s">
        <v>420</v>
      </c>
      <c r="W13" s="54" t="s">
        <v>420</v>
      </c>
      <c r="X13" s="54" t="s">
        <v>420</v>
      </c>
      <c r="Y13" s="54" t="s">
        <v>420</v>
      </c>
      <c r="Z13" s="54" t="s">
        <v>420</v>
      </c>
      <c r="AA13" s="54" t="s">
        <v>420</v>
      </c>
      <c r="AB13" s="54" t="s">
        <v>420</v>
      </c>
      <c r="AC13" s="54" t="s">
        <v>420</v>
      </c>
      <c r="AD13" s="54" t="s">
        <v>420</v>
      </c>
      <c r="AE13" s="54" t="s">
        <v>420</v>
      </c>
      <c r="AF13" s="54" t="s">
        <v>420</v>
      </c>
      <c r="AG13" s="54" t="s">
        <v>420</v>
      </c>
      <c r="AH13" s="54" t="s">
        <v>420</v>
      </c>
      <c r="AI13" s="54" t="s">
        <v>420</v>
      </c>
      <c r="AJ13" s="54" t="s">
        <v>420</v>
      </c>
      <c r="AK13" s="56" t="s">
        <v>420</v>
      </c>
    </row>
    <row r="14" spans="1:37" ht="15.75" x14ac:dyDescent="0.25">
      <c r="A14" s="44" t="str">
        <f t="shared" si="6"/>
        <v>unconstrained</v>
      </c>
      <c r="B14" s="170" t="s">
        <v>424</v>
      </c>
      <c r="C14" s="171" t="s">
        <v>425</v>
      </c>
      <c r="D14" s="164" t="s">
        <v>78</v>
      </c>
      <c r="E14" s="164" t="s">
        <v>124</v>
      </c>
      <c r="F14" s="54">
        <f t="shared" si="2"/>
        <v>0</v>
      </c>
      <c r="G14" s="54">
        <f t="shared" si="3"/>
        <v>0</v>
      </c>
      <c r="H14" s="54">
        <f t="shared" si="4"/>
        <v>0</v>
      </c>
      <c r="I14" s="55" t="s">
        <v>420</v>
      </c>
      <c r="J14" s="54" t="s">
        <v>420</v>
      </c>
      <c r="K14" s="54" t="s">
        <v>420</v>
      </c>
      <c r="L14" s="54" t="s">
        <v>420</v>
      </c>
      <c r="M14" s="54" t="s">
        <v>420</v>
      </c>
      <c r="N14" s="54" t="s">
        <v>420</v>
      </c>
      <c r="O14" s="54" t="s">
        <v>420</v>
      </c>
      <c r="P14" s="54" t="s">
        <v>420</v>
      </c>
      <c r="Q14" s="54" t="s">
        <v>420</v>
      </c>
      <c r="R14" s="54" t="s">
        <v>420</v>
      </c>
      <c r="S14" s="54" t="s">
        <v>420</v>
      </c>
      <c r="T14" s="54" t="s">
        <v>420</v>
      </c>
      <c r="U14" s="54" t="s">
        <v>420</v>
      </c>
      <c r="V14" s="54" t="s">
        <v>420</v>
      </c>
      <c r="W14" s="54" t="s">
        <v>420</v>
      </c>
      <c r="X14" s="54" t="s">
        <v>420</v>
      </c>
      <c r="Y14" s="54" t="s">
        <v>420</v>
      </c>
      <c r="Z14" s="54" t="s">
        <v>420</v>
      </c>
      <c r="AA14" s="54" t="s">
        <v>420</v>
      </c>
      <c r="AB14" s="54" t="s">
        <v>420</v>
      </c>
      <c r="AC14" s="54" t="s">
        <v>420</v>
      </c>
      <c r="AD14" s="54" t="s">
        <v>420</v>
      </c>
      <c r="AE14" s="54" t="s">
        <v>420</v>
      </c>
      <c r="AF14" s="54" t="s">
        <v>420</v>
      </c>
      <c r="AG14" s="54" t="s">
        <v>420</v>
      </c>
      <c r="AH14" s="54" t="s">
        <v>420</v>
      </c>
      <c r="AI14" s="54" t="s">
        <v>420</v>
      </c>
      <c r="AJ14" s="54" t="s">
        <v>420</v>
      </c>
      <c r="AK14" s="56" t="s">
        <v>420</v>
      </c>
    </row>
    <row r="15" spans="1:37" ht="15.75" x14ac:dyDescent="0.25">
      <c r="A15" s="44" t="str">
        <f t="shared" si="6"/>
        <v>unconstrained</v>
      </c>
      <c r="B15" s="170" t="s">
        <v>424</v>
      </c>
      <c r="C15" s="171" t="s">
        <v>425</v>
      </c>
      <c r="D15" s="164" t="s">
        <v>115</v>
      </c>
      <c r="E15" s="164" t="s">
        <v>114</v>
      </c>
      <c r="F15" s="54">
        <f t="shared" si="2"/>
        <v>0</v>
      </c>
      <c r="G15" s="54">
        <f t="shared" si="3"/>
        <v>0</v>
      </c>
      <c r="H15" s="54">
        <f t="shared" si="4"/>
        <v>0</v>
      </c>
      <c r="I15" s="55">
        <v>0</v>
      </c>
      <c r="J15" s="54">
        <v>0</v>
      </c>
      <c r="K15" s="54">
        <v>0</v>
      </c>
      <c r="L15" s="54">
        <f>K15</f>
        <v>0</v>
      </c>
      <c r="M15" s="54">
        <f>L15</f>
        <v>0</v>
      </c>
      <c r="N15" s="54">
        <f>M15</f>
        <v>0</v>
      </c>
      <c r="O15" s="54">
        <f>N15</f>
        <v>0</v>
      </c>
      <c r="P15" s="54">
        <f>O15</f>
        <v>0</v>
      </c>
      <c r="Q15" s="54" t="s">
        <v>420</v>
      </c>
      <c r="R15" s="54" t="s">
        <v>420</v>
      </c>
      <c r="S15" s="54" t="s">
        <v>420</v>
      </c>
      <c r="T15" s="54" t="s">
        <v>420</v>
      </c>
      <c r="U15" s="54" t="s">
        <v>420</v>
      </c>
      <c r="V15" s="54" t="s">
        <v>420</v>
      </c>
      <c r="W15" s="54" t="s">
        <v>420</v>
      </c>
      <c r="X15" s="54" t="s">
        <v>420</v>
      </c>
      <c r="Y15" s="54" t="s">
        <v>420</v>
      </c>
      <c r="Z15" s="54" t="s">
        <v>420</v>
      </c>
      <c r="AA15" s="54" t="s">
        <v>420</v>
      </c>
      <c r="AB15" s="54" t="s">
        <v>420</v>
      </c>
      <c r="AC15" s="54" t="s">
        <v>420</v>
      </c>
      <c r="AD15" s="54" t="s">
        <v>420</v>
      </c>
      <c r="AE15" s="54" t="s">
        <v>420</v>
      </c>
      <c r="AF15" s="54" t="s">
        <v>420</v>
      </c>
      <c r="AG15" s="54" t="s">
        <v>420</v>
      </c>
      <c r="AH15" s="54" t="s">
        <v>420</v>
      </c>
      <c r="AI15" s="54" t="s">
        <v>420</v>
      </c>
      <c r="AJ15" s="54" t="s">
        <v>420</v>
      </c>
      <c r="AK15" s="56" t="s">
        <v>420</v>
      </c>
    </row>
    <row r="16" spans="1:37" ht="16.5" thickBot="1" x14ac:dyDescent="0.3">
      <c r="A16" s="44" t="str">
        <f t="shared" si="6"/>
        <v>unconstrained</v>
      </c>
      <c r="B16" s="170" t="s">
        <v>424</v>
      </c>
      <c r="C16" s="171" t="s">
        <v>425</v>
      </c>
      <c r="D16" s="164" t="s">
        <v>115</v>
      </c>
      <c r="E16" s="164" t="s">
        <v>423</v>
      </c>
      <c r="F16" s="54">
        <f t="shared" si="2"/>
        <v>0</v>
      </c>
      <c r="G16" s="54">
        <f t="shared" si="3"/>
        <v>0</v>
      </c>
      <c r="H16" s="54">
        <f t="shared" si="4"/>
        <v>0</v>
      </c>
      <c r="I16" s="55" t="s">
        <v>420</v>
      </c>
      <c r="J16" s="54" t="s">
        <v>420</v>
      </c>
      <c r="K16" s="54" t="s">
        <v>420</v>
      </c>
      <c r="L16" s="54" t="s">
        <v>420</v>
      </c>
      <c r="M16" s="54" t="s">
        <v>420</v>
      </c>
      <c r="N16" s="54" t="s">
        <v>420</v>
      </c>
      <c r="O16" s="54" t="s">
        <v>420</v>
      </c>
      <c r="P16" s="54" t="s">
        <v>420</v>
      </c>
      <c r="Q16" s="54" t="s">
        <v>420</v>
      </c>
      <c r="R16" s="54" t="s">
        <v>420</v>
      </c>
      <c r="S16" s="54" t="s">
        <v>420</v>
      </c>
      <c r="T16" s="54" t="s">
        <v>420</v>
      </c>
      <c r="U16" s="54" t="s">
        <v>420</v>
      </c>
      <c r="V16" s="54" t="s">
        <v>420</v>
      </c>
      <c r="W16" s="54" t="s">
        <v>420</v>
      </c>
      <c r="X16" s="54" t="s">
        <v>420</v>
      </c>
      <c r="Y16" s="54" t="s">
        <v>420</v>
      </c>
      <c r="Z16" s="54" t="s">
        <v>420</v>
      </c>
      <c r="AA16" s="54" t="s">
        <v>420</v>
      </c>
      <c r="AB16" s="54" t="s">
        <v>420</v>
      </c>
      <c r="AC16" s="54" t="s">
        <v>420</v>
      </c>
      <c r="AD16" s="54" t="s">
        <v>420</v>
      </c>
      <c r="AE16" s="54" t="s">
        <v>420</v>
      </c>
      <c r="AF16" s="54" t="s">
        <v>420</v>
      </c>
      <c r="AG16" s="54" t="s">
        <v>420</v>
      </c>
      <c r="AH16" s="54" t="s">
        <v>420</v>
      </c>
      <c r="AI16" s="54" t="s">
        <v>420</v>
      </c>
      <c r="AJ16" s="54" t="s">
        <v>420</v>
      </c>
      <c r="AK16" s="56" t="s">
        <v>420</v>
      </c>
    </row>
    <row r="17" spans="1:37" ht="15.75" x14ac:dyDescent="0.25">
      <c r="A17" s="44" t="str">
        <f t="shared" si="6"/>
        <v>unconstrained</v>
      </c>
      <c r="B17" s="170" t="s">
        <v>424</v>
      </c>
      <c r="C17" s="160" t="s">
        <v>426</v>
      </c>
      <c r="D17" s="161" t="s">
        <v>78</v>
      </c>
      <c r="E17" s="161" t="s">
        <v>147</v>
      </c>
      <c r="F17" s="48">
        <f t="shared" si="2"/>
        <v>0</v>
      </c>
      <c r="G17" s="48">
        <f t="shared" si="3"/>
        <v>0</v>
      </c>
      <c r="H17" s="48">
        <f t="shared" si="4"/>
        <v>0</v>
      </c>
      <c r="I17" s="49" t="s">
        <v>420</v>
      </c>
      <c r="J17" s="48" t="str">
        <f t="shared" ref="J17:AK17" si="7">I17</f>
        <v>unc</v>
      </c>
      <c r="K17" s="48" t="str">
        <f t="shared" si="7"/>
        <v>unc</v>
      </c>
      <c r="L17" s="48" t="str">
        <f t="shared" si="7"/>
        <v>unc</v>
      </c>
      <c r="M17" s="48" t="str">
        <f t="shared" si="7"/>
        <v>unc</v>
      </c>
      <c r="N17" s="48" t="str">
        <f t="shared" si="7"/>
        <v>unc</v>
      </c>
      <c r="O17" s="48" t="str">
        <f t="shared" si="7"/>
        <v>unc</v>
      </c>
      <c r="P17" s="48" t="str">
        <f t="shared" si="7"/>
        <v>unc</v>
      </c>
      <c r="Q17" s="48" t="str">
        <f t="shared" si="7"/>
        <v>unc</v>
      </c>
      <c r="R17" s="48" t="str">
        <f t="shared" si="7"/>
        <v>unc</v>
      </c>
      <c r="S17" s="48" t="str">
        <f t="shared" si="7"/>
        <v>unc</v>
      </c>
      <c r="T17" s="48" t="str">
        <f t="shared" si="7"/>
        <v>unc</v>
      </c>
      <c r="U17" s="48" t="str">
        <f t="shared" si="7"/>
        <v>unc</v>
      </c>
      <c r="V17" s="48" t="str">
        <f t="shared" si="7"/>
        <v>unc</v>
      </c>
      <c r="W17" s="48" t="str">
        <f t="shared" si="7"/>
        <v>unc</v>
      </c>
      <c r="X17" s="48" t="str">
        <f t="shared" si="7"/>
        <v>unc</v>
      </c>
      <c r="Y17" s="48" t="str">
        <f t="shared" si="7"/>
        <v>unc</v>
      </c>
      <c r="Z17" s="48" t="str">
        <f t="shared" si="7"/>
        <v>unc</v>
      </c>
      <c r="AA17" s="48" t="str">
        <f t="shared" si="7"/>
        <v>unc</v>
      </c>
      <c r="AB17" s="48" t="str">
        <f t="shared" si="7"/>
        <v>unc</v>
      </c>
      <c r="AC17" s="48" t="str">
        <f t="shared" si="7"/>
        <v>unc</v>
      </c>
      <c r="AD17" s="48" t="str">
        <f t="shared" si="7"/>
        <v>unc</v>
      </c>
      <c r="AE17" s="48" t="str">
        <f t="shared" si="7"/>
        <v>unc</v>
      </c>
      <c r="AF17" s="48" t="str">
        <f t="shared" si="7"/>
        <v>unc</v>
      </c>
      <c r="AG17" s="48" t="str">
        <f t="shared" si="7"/>
        <v>unc</v>
      </c>
      <c r="AH17" s="48" t="str">
        <f t="shared" si="7"/>
        <v>unc</v>
      </c>
      <c r="AI17" s="48" t="str">
        <f t="shared" si="7"/>
        <v>unc</v>
      </c>
      <c r="AJ17" s="48" t="str">
        <f t="shared" si="7"/>
        <v>unc</v>
      </c>
      <c r="AK17" s="50" t="str">
        <f t="shared" si="7"/>
        <v>unc</v>
      </c>
    </row>
    <row r="18" spans="1:37" ht="15.75" x14ac:dyDescent="0.25">
      <c r="A18" s="44" t="str">
        <f t="shared" si="6"/>
        <v>unconstrained</v>
      </c>
      <c r="B18" s="170" t="s">
        <v>424</v>
      </c>
      <c r="C18" s="163" t="s">
        <v>426</v>
      </c>
      <c r="D18" s="164" t="s">
        <v>78</v>
      </c>
      <c r="E18" s="164" t="s">
        <v>278</v>
      </c>
      <c r="F18" s="54">
        <f t="shared" si="2"/>
        <v>0</v>
      </c>
      <c r="G18" s="54">
        <f t="shared" si="3"/>
        <v>0</v>
      </c>
      <c r="H18" s="54">
        <f t="shared" si="4"/>
        <v>0</v>
      </c>
      <c r="I18" s="55" t="s">
        <v>420</v>
      </c>
      <c r="J18" s="54" t="s">
        <v>420</v>
      </c>
      <c r="K18" s="54" t="s">
        <v>420</v>
      </c>
      <c r="L18" s="54" t="s">
        <v>420</v>
      </c>
      <c r="M18" s="54" t="s">
        <v>420</v>
      </c>
      <c r="N18" s="54" t="s">
        <v>420</v>
      </c>
      <c r="O18" s="54" t="s">
        <v>420</v>
      </c>
      <c r="P18" s="54" t="s">
        <v>420</v>
      </c>
      <c r="Q18" s="54" t="s">
        <v>420</v>
      </c>
      <c r="R18" s="54" t="s">
        <v>420</v>
      </c>
      <c r="S18" s="54" t="s">
        <v>420</v>
      </c>
      <c r="T18" s="54" t="s">
        <v>420</v>
      </c>
      <c r="U18" s="54" t="s">
        <v>420</v>
      </c>
      <c r="V18" s="54" t="s">
        <v>420</v>
      </c>
      <c r="W18" s="54" t="s">
        <v>420</v>
      </c>
      <c r="X18" s="54" t="s">
        <v>420</v>
      </c>
      <c r="Y18" s="54" t="s">
        <v>420</v>
      </c>
      <c r="Z18" s="54" t="s">
        <v>420</v>
      </c>
      <c r="AA18" s="54" t="s">
        <v>420</v>
      </c>
      <c r="AB18" s="54" t="s">
        <v>420</v>
      </c>
      <c r="AC18" s="54" t="s">
        <v>420</v>
      </c>
      <c r="AD18" s="54" t="s">
        <v>420</v>
      </c>
      <c r="AE18" s="54" t="s">
        <v>420</v>
      </c>
      <c r="AF18" s="54" t="s">
        <v>420</v>
      </c>
      <c r="AG18" s="54" t="s">
        <v>420</v>
      </c>
      <c r="AH18" s="54" t="s">
        <v>420</v>
      </c>
      <c r="AI18" s="54" t="s">
        <v>420</v>
      </c>
      <c r="AJ18" s="54" t="s">
        <v>420</v>
      </c>
      <c r="AK18" s="56" t="s">
        <v>420</v>
      </c>
    </row>
    <row r="19" spans="1:37" ht="16.5" thickBot="1" x14ac:dyDescent="0.3">
      <c r="A19" s="44" t="str">
        <f t="shared" si="6"/>
        <v>unconstrained</v>
      </c>
      <c r="B19" s="170" t="s">
        <v>424</v>
      </c>
      <c r="C19" s="166" t="s">
        <v>426</v>
      </c>
      <c r="D19" s="167" t="s">
        <v>115</v>
      </c>
      <c r="E19" s="167" t="s">
        <v>423</v>
      </c>
      <c r="F19" s="61">
        <f t="shared" si="2"/>
        <v>0</v>
      </c>
      <c r="G19" s="61">
        <f t="shared" si="3"/>
        <v>0</v>
      </c>
      <c r="H19" s="61">
        <f t="shared" si="4"/>
        <v>0</v>
      </c>
      <c r="I19" s="62" t="s">
        <v>420</v>
      </c>
      <c r="J19" s="61" t="s">
        <v>420</v>
      </c>
      <c r="K19" s="61" t="s">
        <v>420</v>
      </c>
      <c r="L19" s="61" t="s">
        <v>420</v>
      </c>
      <c r="M19" s="61" t="s">
        <v>420</v>
      </c>
      <c r="N19" s="61" t="s">
        <v>420</v>
      </c>
      <c r="O19" s="61" t="s">
        <v>420</v>
      </c>
      <c r="P19" s="61" t="s">
        <v>420</v>
      </c>
      <c r="Q19" s="61" t="s">
        <v>420</v>
      </c>
      <c r="R19" s="61" t="s">
        <v>420</v>
      </c>
      <c r="S19" s="61" t="s">
        <v>420</v>
      </c>
      <c r="T19" s="61" t="s">
        <v>420</v>
      </c>
      <c r="U19" s="61" t="s">
        <v>420</v>
      </c>
      <c r="V19" s="61" t="s">
        <v>420</v>
      </c>
      <c r="W19" s="61" t="s">
        <v>420</v>
      </c>
      <c r="X19" s="61" t="s">
        <v>420</v>
      </c>
      <c r="Y19" s="61" t="s">
        <v>420</v>
      </c>
      <c r="Z19" s="61" t="s">
        <v>420</v>
      </c>
      <c r="AA19" s="61" t="s">
        <v>420</v>
      </c>
      <c r="AB19" s="61" t="s">
        <v>420</v>
      </c>
      <c r="AC19" s="61" t="s">
        <v>420</v>
      </c>
      <c r="AD19" s="61" t="s">
        <v>420</v>
      </c>
      <c r="AE19" s="61" t="s">
        <v>420</v>
      </c>
      <c r="AF19" s="61" t="s">
        <v>420</v>
      </c>
      <c r="AG19" s="61" t="s">
        <v>420</v>
      </c>
      <c r="AH19" s="61" t="s">
        <v>420</v>
      </c>
      <c r="AI19" s="61" t="s">
        <v>420</v>
      </c>
      <c r="AJ19" s="61" t="s">
        <v>420</v>
      </c>
      <c r="AK19" s="63" t="s">
        <v>420</v>
      </c>
    </row>
    <row r="20" spans="1:37" ht="15.75" x14ac:dyDescent="0.25">
      <c r="A20" s="44" t="str">
        <f>A18</f>
        <v>unconstrained</v>
      </c>
      <c r="B20" s="170" t="s">
        <v>424</v>
      </c>
      <c r="C20" s="171" t="s">
        <v>427</v>
      </c>
      <c r="D20" s="164" t="s">
        <v>78</v>
      </c>
      <c r="E20" s="164" t="s">
        <v>147</v>
      </c>
      <c r="F20" s="54">
        <f>F18</f>
        <v>0</v>
      </c>
      <c r="G20" s="54">
        <f>G18</f>
        <v>0</v>
      </c>
      <c r="H20" s="54">
        <f>H18</f>
        <v>0</v>
      </c>
      <c r="I20" s="55" t="s">
        <v>420</v>
      </c>
      <c r="J20" s="54" t="s">
        <v>420</v>
      </c>
      <c r="K20" s="54" t="s">
        <v>420</v>
      </c>
      <c r="L20" s="54" t="s">
        <v>420</v>
      </c>
      <c r="M20" s="54" t="s">
        <v>420</v>
      </c>
      <c r="N20" s="54" t="s">
        <v>420</v>
      </c>
      <c r="O20" s="54" t="s">
        <v>420</v>
      </c>
      <c r="P20" s="54" t="s">
        <v>420</v>
      </c>
      <c r="Q20" s="54" t="s">
        <v>420</v>
      </c>
      <c r="R20" s="54" t="s">
        <v>420</v>
      </c>
      <c r="S20" s="54" t="s">
        <v>420</v>
      </c>
      <c r="T20" s="54" t="s">
        <v>420</v>
      </c>
      <c r="U20" s="54" t="s">
        <v>420</v>
      </c>
      <c r="V20" s="54" t="s">
        <v>420</v>
      </c>
      <c r="W20" s="54" t="s">
        <v>420</v>
      </c>
      <c r="X20" s="54" t="s">
        <v>420</v>
      </c>
      <c r="Y20" s="54" t="s">
        <v>420</v>
      </c>
      <c r="Z20" s="54" t="s">
        <v>420</v>
      </c>
      <c r="AA20" s="54" t="s">
        <v>420</v>
      </c>
      <c r="AB20" s="54" t="s">
        <v>420</v>
      </c>
      <c r="AC20" s="54" t="s">
        <v>420</v>
      </c>
      <c r="AD20" s="54" t="s">
        <v>420</v>
      </c>
      <c r="AE20" s="54" t="s">
        <v>420</v>
      </c>
      <c r="AF20" s="54" t="s">
        <v>420</v>
      </c>
      <c r="AG20" s="54" t="s">
        <v>420</v>
      </c>
      <c r="AH20" s="54" t="s">
        <v>420</v>
      </c>
      <c r="AI20" s="54" t="s">
        <v>420</v>
      </c>
      <c r="AJ20" s="54" t="s">
        <v>420</v>
      </c>
      <c r="AK20" s="56" t="s">
        <v>420</v>
      </c>
    </row>
    <row r="21" spans="1:37" ht="15.75" x14ac:dyDescent="0.25">
      <c r="A21" s="44" t="str">
        <f t="shared" ref="A21:A28" si="8">A20</f>
        <v>unconstrained</v>
      </c>
      <c r="B21" s="170" t="s">
        <v>424</v>
      </c>
      <c r="C21" s="171" t="s">
        <v>427</v>
      </c>
      <c r="D21" s="164" t="s">
        <v>78</v>
      </c>
      <c r="E21" s="164" t="s">
        <v>278</v>
      </c>
      <c r="F21" s="54">
        <f t="shared" ref="F21:H28" si="9">F20</f>
        <v>0</v>
      </c>
      <c r="G21" s="54">
        <f t="shared" si="9"/>
        <v>0</v>
      </c>
      <c r="H21" s="54">
        <f t="shared" si="9"/>
        <v>0</v>
      </c>
      <c r="I21" s="55" t="s">
        <v>420</v>
      </c>
      <c r="J21" s="54" t="s">
        <v>420</v>
      </c>
      <c r="K21" s="54" t="s">
        <v>420</v>
      </c>
      <c r="L21" s="54" t="s">
        <v>420</v>
      </c>
      <c r="M21" s="54" t="s">
        <v>420</v>
      </c>
      <c r="N21" s="54" t="s">
        <v>420</v>
      </c>
      <c r="O21" s="54" t="s">
        <v>420</v>
      </c>
      <c r="P21" s="54" t="s">
        <v>420</v>
      </c>
      <c r="Q21" s="54" t="s">
        <v>420</v>
      </c>
      <c r="R21" s="54" t="s">
        <v>420</v>
      </c>
      <c r="S21" s="54" t="s">
        <v>420</v>
      </c>
      <c r="T21" s="54" t="s">
        <v>420</v>
      </c>
      <c r="U21" s="54" t="s">
        <v>420</v>
      </c>
      <c r="V21" s="54" t="s">
        <v>420</v>
      </c>
      <c r="W21" s="54" t="s">
        <v>420</v>
      </c>
      <c r="X21" s="54" t="s">
        <v>420</v>
      </c>
      <c r="Y21" s="54" t="s">
        <v>420</v>
      </c>
      <c r="Z21" s="54" t="s">
        <v>420</v>
      </c>
      <c r="AA21" s="54" t="s">
        <v>420</v>
      </c>
      <c r="AB21" s="54" t="s">
        <v>420</v>
      </c>
      <c r="AC21" s="54" t="s">
        <v>420</v>
      </c>
      <c r="AD21" s="54" t="s">
        <v>420</v>
      </c>
      <c r="AE21" s="54" t="s">
        <v>420</v>
      </c>
      <c r="AF21" s="54" t="s">
        <v>420</v>
      </c>
      <c r="AG21" s="54" t="s">
        <v>420</v>
      </c>
      <c r="AH21" s="54" t="s">
        <v>420</v>
      </c>
      <c r="AI21" s="54" t="s">
        <v>420</v>
      </c>
      <c r="AJ21" s="54" t="s">
        <v>420</v>
      </c>
      <c r="AK21" s="56" t="s">
        <v>420</v>
      </c>
    </row>
    <row r="22" spans="1:37" ht="15.75" x14ac:dyDescent="0.25">
      <c r="A22" s="44" t="str">
        <f t="shared" si="8"/>
        <v>unconstrained</v>
      </c>
      <c r="B22" s="170" t="s">
        <v>424</v>
      </c>
      <c r="C22" s="171" t="s">
        <v>427</v>
      </c>
      <c r="D22" s="164" t="s">
        <v>78</v>
      </c>
      <c r="E22" s="164" t="s">
        <v>421</v>
      </c>
      <c r="F22" s="54">
        <f t="shared" si="9"/>
        <v>0</v>
      </c>
      <c r="G22" s="54">
        <f t="shared" si="9"/>
        <v>0</v>
      </c>
      <c r="H22" s="54">
        <f t="shared" si="9"/>
        <v>0</v>
      </c>
      <c r="I22" s="55" t="s">
        <v>420</v>
      </c>
      <c r="J22" s="54" t="s">
        <v>420</v>
      </c>
      <c r="K22" s="54" t="s">
        <v>420</v>
      </c>
      <c r="L22" s="54" t="s">
        <v>420</v>
      </c>
      <c r="M22" s="54" t="s">
        <v>420</v>
      </c>
      <c r="N22" s="54" t="s">
        <v>420</v>
      </c>
      <c r="O22" s="54" t="s">
        <v>420</v>
      </c>
      <c r="P22" s="54" t="s">
        <v>420</v>
      </c>
      <c r="Q22" s="54" t="s">
        <v>420</v>
      </c>
      <c r="R22" s="54" t="s">
        <v>420</v>
      </c>
      <c r="S22" s="54" t="s">
        <v>420</v>
      </c>
      <c r="T22" s="54" t="s">
        <v>420</v>
      </c>
      <c r="U22" s="54" t="s">
        <v>420</v>
      </c>
      <c r="V22" s="54" t="s">
        <v>420</v>
      </c>
      <c r="W22" s="54" t="s">
        <v>420</v>
      </c>
      <c r="X22" s="54" t="s">
        <v>420</v>
      </c>
      <c r="Y22" s="54" t="s">
        <v>420</v>
      </c>
      <c r="Z22" s="54" t="s">
        <v>420</v>
      </c>
      <c r="AA22" s="54" t="s">
        <v>420</v>
      </c>
      <c r="AB22" s="54" t="s">
        <v>420</v>
      </c>
      <c r="AC22" s="54" t="s">
        <v>420</v>
      </c>
      <c r="AD22" s="54" t="s">
        <v>420</v>
      </c>
      <c r="AE22" s="54" t="s">
        <v>420</v>
      </c>
      <c r="AF22" s="54" t="s">
        <v>420</v>
      </c>
      <c r="AG22" s="54" t="s">
        <v>420</v>
      </c>
      <c r="AH22" s="54" t="s">
        <v>420</v>
      </c>
      <c r="AI22" s="54" t="s">
        <v>420</v>
      </c>
      <c r="AJ22" s="54" t="s">
        <v>420</v>
      </c>
      <c r="AK22" s="56" t="s">
        <v>420</v>
      </c>
    </row>
    <row r="23" spans="1:37" ht="15.75" x14ac:dyDescent="0.25">
      <c r="A23" s="44" t="str">
        <f t="shared" si="8"/>
        <v>unconstrained</v>
      </c>
      <c r="B23" s="170" t="s">
        <v>424</v>
      </c>
      <c r="C23" s="171" t="s">
        <v>427</v>
      </c>
      <c r="D23" s="164" t="s">
        <v>78</v>
      </c>
      <c r="E23" s="164" t="s">
        <v>124</v>
      </c>
      <c r="F23" s="54">
        <f t="shared" si="9"/>
        <v>0</v>
      </c>
      <c r="G23" s="54">
        <f t="shared" si="9"/>
        <v>0</v>
      </c>
      <c r="H23" s="54">
        <f t="shared" si="9"/>
        <v>0</v>
      </c>
      <c r="I23" s="55" t="s">
        <v>420</v>
      </c>
      <c r="J23" s="54" t="s">
        <v>420</v>
      </c>
      <c r="K23" s="54" t="s">
        <v>420</v>
      </c>
      <c r="L23" s="54" t="s">
        <v>420</v>
      </c>
      <c r="M23" s="54" t="s">
        <v>420</v>
      </c>
      <c r="N23" s="54" t="s">
        <v>420</v>
      </c>
      <c r="O23" s="54" t="s">
        <v>420</v>
      </c>
      <c r="P23" s="54" t="s">
        <v>420</v>
      </c>
      <c r="Q23" s="54" t="s">
        <v>420</v>
      </c>
      <c r="R23" s="54" t="s">
        <v>420</v>
      </c>
      <c r="S23" s="54" t="s">
        <v>420</v>
      </c>
      <c r="T23" s="54" t="s">
        <v>420</v>
      </c>
      <c r="U23" s="54" t="s">
        <v>420</v>
      </c>
      <c r="V23" s="54" t="s">
        <v>420</v>
      </c>
      <c r="W23" s="54" t="s">
        <v>420</v>
      </c>
      <c r="X23" s="54" t="s">
        <v>420</v>
      </c>
      <c r="Y23" s="54" t="s">
        <v>420</v>
      </c>
      <c r="Z23" s="54" t="s">
        <v>420</v>
      </c>
      <c r="AA23" s="54" t="s">
        <v>420</v>
      </c>
      <c r="AB23" s="54" t="s">
        <v>420</v>
      </c>
      <c r="AC23" s="54" t="s">
        <v>420</v>
      </c>
      <c r="AD23" s="54" t="s">
        <v>420</v>
      </c>
      <c r="AE23" s="54" t="s">
        <v>420</v>
      </c>
      <c r="AF23" s="54" t="s">
        <v>420</v>
      </c>
      <c r="AG23" s="54" t="s">
        <v>420</v>
      </c>
      <c r="AH23" s="54" t="s">
        <v>420</v>
      </c>
      <c r="AI23" s="54" t="s">
        <v>420</v>
      </c>
      <c r="AJ23" s="54" t="s">
        <v>420</v>
      </c>
      <c r="AK23" s="56" t="s">
        <v>420</v>
      </c>
    </row>
    <row r="24" spans="1:37" ht="15.75" x14ac:dyDescent="0.25">
      <c r="A24" s="44" t="str">
        <f t="shared" si="8"/>
        <v>unconstrained</v>
      </c>
      <c r="B24" s="170" t="s">
        <v>424</v>
      </c>
      <c r="C24" s="171" t="s">
        <v>427</v>
      </c>
      <c r="D24" s="164" t="s">
        <v>78</v>
      </c>
      <c r="E24" s="164" t="s">
        <v>112</v>
      </c>
      <c r="F24" s="54">
        <f t="shared" si="9"/>
        <v>0</v>
      </c>
      <c r="G24" s="54">
        <f t="shared" si="9"/>
        <v>0</v>
      </c>
      <c r="H24" s="54">
        <f t="shared" si="9"/>
        <v>0</v>
      </c>
      <c r="I24" s="55">
        <v>0</v>
      </c>
      <c r="J24" s="54">
        <v>0</v>
      </c>
      <c r="K24" s="54">
        <v>0</v>
      </c>
      <c r="L24" s="54">
        <v>0</v>
      </c>
      <c r="M24" s="54">
        <v>0</v>
      </c>
      <c r="N24" s="54">
        <v>0</v>
      </c>
      <c r="O24" s="54">
        <v>0</v>
      </c>
      <c r="P24" s="54">
        <v>0</v>
      </c>
      <c r="Q24" s="54" t="s">
        <v>420</v>
      </c>
      <c r="R24" s="54" t="s">
        <v>420</v>
      </c>
      <c r="S24" s="54" t="s">
        <v>420</v>
      </c>
      <c r="T24" s="54" t="s">
        <v>420</v>
      </c>
      <c r="U24" s="54" t="s">
        <v>420</v>
      </c>
      <c r="V24" s="54" t="s">
        <v>420</v>
      </c>
      <c r="W24" s="54" t="s">
        <v>420</v>
      </c>
      <c r="X24" s="54" t="s">
        <v>420</v>
      </c>
      <c r="Y24" s="54" t="s">
        <v>420</v>
      </c>
      <c r="Z24" s="54" t="s">
        <v>420</v>
      </c>
      <c r="AA24" s="54" t="s">
        <v>420</v>
      </c>
      <c r="AB24" s="54" t="s">
        <v>420</v>
      </c>
      <c r="AC24" s="54" t="s">
        <v>420</v>
      </c>
      <c r="AD24" s="54" t="s">
        <v>420</v>
      </c>
      <c r="AE24" s="54" t="s">
        <v>420</v>
      </c>
      <c r="AF24" s="54" t="s">
        <v>420</v>
      </c>
      <c r="AG24" s="54" t="s">
        <v>420</v>
      </c>
      <c r="AH24" s="54" t="s">
        <v>420</v>
      </c>
      <c r="AI24" s="54" t="s">
        <v>420</v>
      </c>
      <c r="AJ24" s="54" t="s">
        <v>420</v>
      </c>
      <c r="AK24" s="56" t="s">
        <v>420</v>
      </c>
    </row>
    <row r="25" spans="1:37" ht="16.5" thickBot="1" x14ac:dyDescent="0.3">
      <c r="A25" s="44" t="str">
        <f t="shared" si="8"/>
        <v>unconstrained</v>
      </c>
      <c r="B25" s="170" t="s">
        <v>424</v>
      </c>
      <c r="C25" s="171" t="s">
        <v>427</v>
      </c>
      <c r="D25" s="164" t="s">
        <v>115</v>
      </c>
      <c r="E25" s="164" t="s">
        <v>423</v>
      </c>
      <c r="F25" s="54">
        <f t="shared" si="9"/>
        <v>0</v>
      </c>
      <c r="G25" s="54">
        <f t="shared" si="9"/>
        <v>0</v>
      </c>
      <c r="H25" s="54">
        <f t="shared" si="9"/>
        <v>0</v>
      </c>
      <c r="I25" s="55" t="s">
        <v>420</v>
      </c>
      <c r="J25" s="54" t="s">
        <v>420</v>
      </c>
      <c r="K25" s="54" t="s">
        <v>420</v>
      </c>
      <c r="L25" s="54" t="s">
        <v>420</v>
      </c>
      <c r="M25" s="54" t="s">
        <v>420</v>
      </c>
      <c r="N25" s="54" t="s">
        <v>420</v>
      </c>
      <c r="O25" s="54" t="s">
        <v>420</v>
      </c>
      <c r="P25" s="54" t="s">
        <v>420</v>
      </c>
      <c r="Q25" s="54" t="s">
        <v>420</v>
      </c>
      <c r="R25" s="54" t="s">
        <v>420</v>
      </c>
      <c r="S25" s="54" t="s">
        <v>420</v>
      </c>
      <c r="T25" s="54" t="s">
        <v>420</v>
      </c>
      <c r="U25" s="54" t="s">
        <v>420</v>
      </c>
      <c r="V25" s="54" t="s">
        <v>420</v>
      </c>
      <c r="W25" s="54" t="s">
        <v>420</v>
      </c>
      <c r="X25" s="54" t="s">
        <v>420</v>
      </c>
      <c r="Y25" s="54" t="s">
        <v>420</v>
      </c>
      <c r="Z25" s="54" t="s">
        <v>420</v>
      </c>
      <c r="AA25" s="54" t="s">
        <v>420</v>
      </c>
      <c r="AB25" s="54" t="s">
        <v>420</v>
      </c>
      <c r="AC25" s="54" t="s">
        <v>420</v>
      </c>
      <c r="AD25" s="54" t="s">
        <v>420</v>
      </c>
      <c r="AE25" s="54" t="s">
        <v>420</v>
      </c>
      <c r="AF25" s="54" t="s">
        <v>420</v>
      </c>
      <c r="AG25" s="54" t="s">
        <v>420</v>
      </c>
      <c r="AH25" s="54" t="s">
        <v>420</v>
      </c>
      <c r="AI25" s="54" t="s">
        <v>420</v>
      </c>
      <c r="AJ25" s="54" t="s">
        <v>420</v>
      </c>
      <c r="AK25" s="56" t="s">
        <v>420</v>
      </c>
    </row>
    <row r="26" spans="1:37" ht="15.75" x14ac:dyDescent="0.25">
      <c r="A26" s="44" t="str">
        <f t="shared" si="8"/>
        <v>unconstrained</v>
      </c>
      <c r="B26" s="170" t="s">
        <v>424</v>
      </c>
      <c r="C26" s="172" t="s">
        <v>428</v>
      </c>
      <c r="D26" s="161" t="s">
        <v>78</v>
      </c>
      <c r="E26" s="161" t="s">
        <v>147</v>
      </c>
      <c r="F26" s="48">
        <f t="shared" si="9"/>
        <v>0</v>
      </c>
      <c r="G26" s="48">
        <f t="shared" si="9"/>
        <v>0</v>
      </c>
      <c r="H26" s="48">
        <f t="shared" si="9"/>
        <v>0</v>
      </c>
      <c r="I26" s="49" t="s">
        <v>420</v>
      </c>
      <c r="J26" s="48" t="s">
        <v>420</v>
      </c>
      <c r="K26" s="48" t="s">
        <v>420</v>
      </c>
      <c r="L26" s="48" t="s">
        <v>420</v>
      </c>
      <c r="M26" s="48" t="s">
        <v>420</v>
      </c>
      <c r="N26" s="48" t="s">
        <v>420</v>
      </c>
      <c r="O26" s="48" t="s">
        <v>420</v>
      </c>
      <c r="P26" s="48" t="s">
        <v>420</v>
      </c>
      <c r="Q26" s="48" t="s">
        <v>420</v>
      </c>
      <c r="R26" s="48" t="s">
        <v>420</v>
      </c>
      <c r="S26" s="48" t="s">
        <v>420</v>
      </c>
      <c r="T26" s="48" t="s">
        <v>420</v>
      </c>
      <c r="U26" s="48" t="s">
        <v>420</v>
      </c>
      <c r="V26" s="48" t="s">
        <v>420</v>
      </c>
      <c r="W26" s="48" t="s">
        <v>420</v>
      </c>
      <c r="X26" s="48" t="s">
        <v>420</v>
      </c>
      <c r="Y26" s="48" t="s">
        <v>420</v>
      </c>
      <c r="Z26" s="48" t="s">
        <v>420</v>
      </c>
      <c r="AA26" s="48" t="s">
        <v>420</v>
      </c>
      <c r="AB26" s="48" t="s">
        <v>420</v>
      </c>
      <c r="AC26" s="48" t="s">
        <v>420</v>
      </c>
      <c r="AD26" s="48" t="s">
        <v>420</v>
      </c>
      <c r="AE26" s="48" t="s">
        <v>420</v>
      </c>
      <c r="AF26" s="48" t="s">
        <v>420</v>
      </c>
      <c r="AG26" s="48" t="s">
        <v>420</v>
      </c>
      <c r="AH26" s="48" t="s">
        <v>420</v>
      </c>
      <c r="AI26" s="48" t="s">
        <v>420</v>
      </c>
      <c r="AJ26" s="48" t="s">
        <v>420</v>
      </c>
      <c r="AK26" s="50" t="s">
        <v>420</v>
      </c>
    </row>
    <row r="27" spans="1:37" ht="16.5" thickBot="1" x14ac:dyDescent="0.3">
      <c r="A27" s="44" t="str">
        <f t="shared" si="8"/>
        <v>unconstrained</v>
      </c>
      <c r="B27" s="170" t="s">
        <v>424</v>
      </c>
      <c r="C27" s="173" t="s">
        <v>428</v>
      </c>
      <c r="D27" s="164" t="s">
        <v>78</v>
      </c>
      <c r="E27" s="164" t="s">
        <v>278</v>
      </c>
      <c r="F27" s="61">
        <f t="shared" si="9"/>
        <v>0</v>
      </c>
      <c r="G27" s="61">
        <f t="shared" si="9"/>
        <v>0</v>
      </c>
      <c r="H27" s="61">
        <f t="shared" si="9"/>
        <v>0</v>
      </c>
      <c r="I27" s="55" t="s">
        <v>420</v>
      </c>
      <c r="J27" s="54" t="s">
        <v>420</v>
      </c>
      <c r="K27" s="54" t="s">
        <v>420</v>
      </c>
      <c r="L27" s="54" t="s">
        <v>420</v>
      </c>
      <c r="M27" s="54" t="s">
        <v>420</v>
      </c>
      <c r="N27" s="54" t="s">
        <v>420</v>
      </c>
      <c r="O27" s="54" t="s">
        <v>420</v>
      </c>
      <c r="P27" s="54" t="s">
        <v>420</v>
      </c>
      <c r="Q27" s="54" t="s">
        <v>420</v>
      </c>
      <c r="R27" s="54" t="s">
        <v>420</v>
      </c>
      <c r="S27" s="54" t="s">
        <v>420</v>
      </c>
      <c r="T27" s="54" t="s">
        <v>420</v>
      </c>
      <c r="U27" s="54" t="s">
        <v>420</v>
      </c>
      <c r="V27" s="54" t="s">
        <v>420</v>
      </c>
      <c r="W27" s="54" t="s">
        <v>420</v>
      </c>
      <c r="X27" s="54" t="s">
        <v>420</v>
      </c>
      <c r="Y27" s="54" t="s">
        <v>420</v>
      </c>
      <c r="Z27" s="54" t="s">
        <v>420</v>
      </c>
      <c r="AA27" s="54" t="s">
        <v>420</v>
      </c>
      <c r="AB27" s="54" t="s">
        <v>420</v>
      </c>
      <c r="AC27" s="54" t="s">
        <v>420</v>
      </c>
      <c r="AD27" s="54" t="s">
        <v>420</v>
      </c>
      <c r="AE27" s="54" t="s">
        <v>420</v>
      </c>
      <c r="AF27" s="54" t="s">
        <v>420</v>
      </c>
      <c r="AG27" s="54" t="s">
        <v>420</v>
      </c>
      <c r="AH27" s="54" t="s">
        <v>420</v>
      </c>
      <c r="AI27" s="54" t="s">
        <v>420</v>
      </c>
      <c r="AJ27" s="54" t="s">
        <v>420</v>
      </c>
      <c r="AK27" s="56" t="s">
        <v>420</v>
      </c>
    </row>
    <row r="28" spans="1:37" ht="16.5" thickBot="1" x14ac:dyDescent="0.3">
      <c r="A28" s="44" t="str">
        <f t="shared" si="8"/>
        <v>unconstrained</v>
      </c>
      <c r="B28" s="170" t="s">
        <v>424</v>
      </c>
      <c r="C28" s="174" t="s">
        <v>428</v>
      </c>
      <c r="D28" s="167" t="s">
        <v>115</v>
      </c>
      <c r="E28" s="167" t="s">
        <v>423</v>
      </c>
      <c r="F28" s="61">
        <f t="shared" si="9"/>
        <v>0</v>
      </c>
      <c r="G28" s="61">
        <f t="shared" si="9"/>
        <v>0</v>
      </c>
      <c r="H28" s="61">
        <f t="shared" si="9"/>
        <v>0</v>
      </c>
      <c r="I28" s="62" t="s">
        <v>420</v>
      </c>
      <c r="J28" s="61" t="s">
        <v>420</v>
      </c>
      <c r="K28" s="61" t="s">
        <v>420</v>
      </c>
      <c r="L28" s="61" t="s">
        <v>420</v>
      </c>
      <c r="M28" s="61" t="s">
        <v>420</v>
      </c>
      <c r="N28" s="61" t="s">
        <v>420</v>
      </c>
      <c r="O28" s="61" t="s">
        <v>420</v>
      </c>
      <c r="P28" s="61" t="s">
        <v>420</v>
      </c>
      <c r="Q28" s="61" t="s">
        <v>420</v>
      </c>
      <c r="R28" s="61" t="s">
        <v>420</v>
      </c>
      <c r="S28" s="61" t="s">
        <v>420</v>
      </c>
      <c r="T28" s="61" t="s">
        <v>420</v>
      </c>
      <c r="U28" s="61" t="s">
        <v>420</v>
      </c>
      <c r="V28" s="61" t="s">
        <v>420</v>
      </c>
      <c r="W28" s="61" t="s">
        <v>420</v>
      </c>
      <c r="X28" s="61" t="s">
        <v>420</v>
      </c>
      <c r="Y28" s="61" t="s">
        <v>420</v>
      </c>
      <c r="Z28" s="61" t="s">
        <v>420</v>
      </c>
      <c r="AA28" s="61" t="s">
        <v>420</v>
      </c>
      <c r="AB28" s="61" t="s">
        <v>420</v>
      </c>
      <c r="AC28" s="61" t="s">
        <v>420</v>
      </c>
      <c r="AD28" s="61" t="s">
        <v>420</v>
      </c>
      <c r="AE28" s="61" t="s">
        <v>420</v>
      </c>
      <c r="AF28" s="61" t="s">
        <v>420</v>
      </c>
      <c r="AG28" s="61" t="s">
        <v>420</v>
      </c>
      <c r="AH28" s="61" t="s">
        <v>420</v>
      </c>
      <c r="AI28" s="61" t="s">
        <v>420</v>
      </c>
      <c r="AJ28" s="61" t="s">
        <v>420</v>
      </c>
      <c r="AK28" s="63" t="s">
        <v>420</v>
      </c>
    </row>
    <row r="29" spans="1:37" ht="15.75" x14ac:dyDescent="0.25">
      <c r="A29" s="44" t="str">
        <f>A27</f>
        <v>unconstrained</v>
      </c>
      <c r="B29" s="170" t="s">
        <v>424</v>
      </c>
      <c r="C29" s="169" t="s">
        <v>429</v>
      </c>
      <c r="D29" s="161" t="s">
        <v>78</v>
      </c>
      <c r="E29" s="161" t="s">
        <v>147</v>
      </c>
      <c r="F29" s="48">
        <f>F27</f>
        <v>0</v>
      </c>
      <c r="G29" s="48">
        <f>G27</f>
        <v>0</v>
      </c>
      <c r="H29" s="48">
        <f>H27</f>
        <v>0</v>
      </c>
      <c r="I29" s="49" t="s">
        <v>420</v>
      </c>
      <c r="J29" s="48" t="s">
        <v>420</v>
      </c>
      <c r="K29" s="48" t="s">
        <v>420</v>
      </c>
      <c r="L29" s="48" t="s">
        <v>420</v>
      </c>
      <c r="M29" s="48" t="s">
        <v>420</v>
      </c>
      <c r="N29" s="48" t="s">
        <v>420</v>
      </c>
      <c r="O29" s="48" t="s">
        <v>420</v>
      </c>
      <c r="P29" s="48" t="s">
        <v>420</v>
      </c>
      <c r="Q29" s="48" t="s">
        <v>420</v>
      </c>
      <c r="R29" s="48" t="s">
        <v>420</v>
      </c>
      <c r="S29" s="48" t="s">
        <v>420</v>
      </c>
      <c r="T29" s="48" t="s">
        <v>420</v>
      </c>
      <c r="U29" s="48" t="s">
        <v>420</v>
      </c>
      <c r="V29" s="48" t="s">
        <v>420</v>
      </c>
      <c r="W29" s="48" t="s">
        <v>420</v>
      </c>
      <c r="X29" s="48" t="s">
        <v>420</v>
      </c>
      <c r="Y29" s="48" t="s">
        <v>420</v>
      </c>
      <c r="Z29" s="48" t="s">
        <v>420</v>
      </c>
      <c r="AA29" s="48" t="s">
        <v>420</v>
      </c>
      <c r="AB29" s="48" t="s">
        <v>420</v>
      </c>
      <c r="AC29" s="48" t="s">
        <v>420</v>
      </c>
      <c r="AD29" s="48" t="s">
        <v>420</v>
      </c>
      <c r="AE29" s="48" t="s">
        <v>420</v>
      </c>
      <c r="AF29" s="48" t="s">
        <v>420</v>
      </c>
      <c r="AG29" s="48" t="s">
        <v>420</v>
      </c>
      <c r="AH29" s="48" t="s">
        <v>420</v>
      </c>
      <c r="AI29" s="48" t="s">
        <v>420</v>
      </c>
      <c r="AJ29" s="48" t="s">
        <v>420</v>
      </c>
      <c r="AK29" s="50" t="s">
        <v>420</v>
      </c>
    </row>
    <row r="30" spans="1:37" ht="15.75" x14ac:dyDescent="0.25">
      <c r="A30" s="44" t="str">
        <f t="shared" ref="A30:A61" si="10">A29</f>
        <v>unconstrained</v>
      </c>
      <c r="B30" s="170" t="s">
        <v>424</v>
      </c>
      <c r="C30" s="171" t="str">
        <f>C29</f>
        <v>Free State</v>
      </c>
      <c r="D30" s="164" t="s">
        <v>78</v>
      </c>
      <c r="E30" s="164" t="s">
        <v>278</v>
      </c>
      <c r="F30" s="54">
        <f t="shared" ref="F30:F61" si="11">F29</f>
        <v>0</v>
      </c>
      <c r="G30" s="54">
        <f t="shared" ref="G30:G61" si="12">G29</f>
        <v>0</v>
      </c>
      <c r="H30" s="54">
        <f t="shared" ref="H30:H61" si="13">H29</f>
        <v>0</v>
      </c>
      <c r="I30" s="55" t="s">
        <v>420</v>
      </c>
      <c r="J30" s="54" t="s">
        <v>420</v>
      </c>
      <c r="K30" s="54" t="s">
        <v>420</v>
      </c>
      <c r="L30" s="54" t="s">
        <v>420</v>
      </c>
      <c r="M30" s="54" t="s">
        <v>420</v>
      </c>
      <c r="N30" s="54" t="s">
        <v>420</v>
      </c>
      <c r="O30" s="54" t="s">
        <v>420</v>
      </c>
      <c r="P30" s="54" t="s">
        <v>420</v>
      </c>
      <c r="Q30" s="54" t="s">
        <v>420</v>
      </c>
      <c r="R30" s="54" t="s">
        <v>420</v>
      </c>
      <c r="S30" s="54" t="s">
        <v>420</v>
      </c>
      <c r="T30" s="54" t="s">
        <v>420</v>
      </c>
      <c r="U30" s="54" t="s">
        <v>420</v>
      </c>
      <c r="V30" s="54" t="s">
        <v>420</v>
      </c>
      <c r="W30" s="54" t="s">
        <v>420</v>
      </c>
      <c r="X30" s="54" t="s">
        <v>420</v>
      </c>
      <c r="Y30" s="54" t="s">
        <v>420</v>
      </c>
      <c r="Z30" s="54" t="s">
        <v>420</v>
      </c>
      <c r="AA30" s="54" t="s">
        <v>420</v>
      </c>
      <c r="AB30" s="54" t="s">
        <v>420</v>
      </c>
      <c r="AC30" s="54" t="s">
        <v>420</v>
      </c>
      <c r="AD30" s="54" t="s">
        <v>420</v>
      </c>
      <c r="AE30" s="54" t="s">
        <v>420</v>
      </c>
      <c r="AF30" s="54" t="s">
        <v>420</v>
      </c>
      <c r="AG30" s="54" t="s">
        <v>420</v>
      </c>
      <c r="AH30" s="54" t="s">
        <v>420</v>
      </c>
      <c r="AI30" s="54" t="s">
        <v>420</v>
      </c>
      <c r="AJ30" s="54" t="s">
        <v>420</v>
      </c>
      <c r="AK30" s="56" t="s">
        <v>420</v>
      </c>
    </row>
    <row r="31" spans="1:37" ht="15.75" x14ac:dyDescent="0.25">
      <c r="A31" s="44" t="str">
        <f t="shared" si="10"/>
        <v>unconstrained</v>
      </c>
      <c r="B31" s="170" t="s">
        <v>424</v>
      </c>
      <c r="C31" s="171" t="str">
        <f>C30</f>
        <v>Free State</v>
      </c>
      <c r="D31" s="164" t="s">
        <v>78</v>
      </c>
      <c r="E31" s="164" t="s">
        <v>421</v>
      </c>
      <c r="F31" s="54">
        <f t="shared" si="11"/>
        <v>0</v>
      </c>
      <c r="G31" s="54">
        <f t="shared" si="12"/>
        <v>0</v>
      </c>
      <c r="H31" s="54">
        <f t="shared" si="13"/>
        <v>0</v>
      </c>
      <c r="I31" s="55" t="s">
        <v>420</v>
      </c>
      <c r="J31" s="54" t="s">
        <v>420</v>
      </c>
      <c r="K31" s="54" t="s">
        <v>420</v>
      </c>
      <c r="L31" s="54" t="s">
        <v>420</v>
      </c>
      <c r="M31" s="54" t="s">
        <v>420</v>
      </c>
      <c r="N31" s="54" t="s">
        <v>420</v>
      </c>
      <c r="O31" s="54" t="s">
        <v>420</v>
      </c>
      <c r="P31" s="54" t="s">
        <v>420</v>
      </c>
      <c r="Q31" s="54" t="s">
        <v>420</v>
      </c>
      <c r="R31" s="54" t="s">
        <v>420</v>
      </c>
      <c r="S31" s="54" t="s">
        <v>420</v>
      </c>
      <c r="T31" s="54" t="s">
        <v>420</v>
      </c>
      <c r="U31" s="54" t="s">
        <v>420</v>
      </c>
      <c r="V31" s="54" t="s">
        <v>420</v>
      </c>
      <c r="W31" s="54" t="s">
        <v>420</v>
      </c>
      <c r="X31" s="54" t="s">
        <v>420</v>
      </c>
      <c r="Y31" s="54" t="s">
        <v>420</v>
      </c>
      <c r="Z31" s="54" t="s">
        <v>420</v>
      </c>
      <c r="AA31" s="54" t="s">
        <v>420</v>
      </c>
      <c r="AB31" s="54" t="s">
        <v>420</v>
      </c>
      <c r="AC31" s="54" t="s">
        <v>420</v>
      </c>
      <c r="AD31" s="54" t="s">
        <v>420</v>
      </c>
      <c r="AE31" s="54" t="s">
        <v>420</v>
      </c>
      <c r="AF31" s="54" t="s">
        <v>420</v>
      </c>
      <c r="AG31" s="54" t="s">
        <v>420</v>
      </c>
      <c r="AH31" s="54" t="s">
        <v>420</v>
      </c>
      <c r="AI31" s="54" t="s">
        <v>420</v>
      </c>
      <c r="AJ31" s="54" t="s">
        <v>420</v>
      </c>
      <c r="AK31" s="56" t="s">
        <v>420</v>
      </c>
    </row>
    <row r="32" spans="1:37" ht="15.75" x14ac:dyDescent="0.25">
      <c r="A32" s="44" t="str">
        <f t="shared" si="10"/>
        <v>unconstrained</v>
      </c>
      <c r="B32" s="170" t="s">
        <v>424</v>
      </c>
      <c r="C32" s="171" t="str">
        <f>C31</f>
        <v>Free State</v>
      </c>
      <c r="D32" s="164" t="s">
        <v>78</v>
      </c>
      <c r="E32" s="164" t="s">
        <v>124</v>
      </c>
      <c r="F32" s="54">
        <f t="shared" si="11"/>
        <v>0</v>
      </c>
      <c r="G32" s="54">
        <f t="shared" si="12"/>
        <v>0</v>
      </c>
      <c r="H32" s="54">
        <f t="shared" si="13"/>
        <v>0</v>
      </c>
      <c r="I32" s="55" t="s">
        <v>420</v>
      </c>
      <c r="J32" s="54" t="s">
        <v>420</v>
      </c>
      <c r="K32" s="54" t="s">
        <v>420</v>
      </c>
      <c r="L32" s="54" t="s">
        <v>420</v>
      </c>
      <c r="M32" s="54" t="s">
        <v>420</v>
      </c>
      <c r="N32" s="54" t="s">
        <v>420</v>
      </c>
      <c r="O32" s="54" t="s">
        <v>420</v>
      </c>
      <c r="P32" s="54" t="s">
        <v>420</v>
      </c>
      <c r="Q32" s="54" t="s">
        <v>420</v>
      </c>
      <c r="R32" s="54" t="s">
        <v>420</v>
      </c>
      <c r="S32" s="54" t="s">
        <v>420</v>
      </c>
      <c r="T32" s="54" t="s">
        <v>420</v>
      </c>
      <c r="U32" s="54" t="s">
        <v>420</v>
      </c>
      <c r="V32" s="54" t="s">
        <v>420</v>
      </c>
      <c r="W32" s="54" t="s">
        <v>420</v>
      </c>
      <c r="X32" s="54" t="s">
        <v>420</v>
      </c>
      <c r="Y32" s="54" t="s">
        <v>420</v>
      </c>
      <c r="Z32" s="54" t="s">
        <v>420</v>
      </c>
      <c r="AA32" s="54" t="s">
        <v>420</v>
      </c>
      <c r="AB32" s="54" t="s">
        <v>420</v>
      </c>
      <c r="AC32" s="54" t="s">
        <v>420</v>
      </c>
      <c r="AD32" s="54" t="s">
        <v>420</v>
      </c>
      <c r="AE32" s="54" t="s">
        <v>420</v>
      </c>
      <c r="AF32" s="54" t="s">
        <v>420</v>
      </c>
      <c r="AG32" s="54" t="s">
        <v>420</v>
      </c>
      <c r="AH32" s="54" t="s">
        <v>420</v>
      </c>
      <c r="AI32" s="54" t="s">
        <v>420</v>
      </c>
      <c r="AJ32" s="54" t="s">
        <v>420</v>
      </c>
      <c r="AK32" s="56" t="s">
        <v>420</v>
      </c>
    </row>
    <row r="33" spans="1:37" ht="16.5" thickBot="1" x14ac:dyDescent="0.3">
      <c r="A33" s="44" t="str">
        <f t="shared" si="10"/>
        <v>unconstrained</v>
      </c>
      <c r="B33" s="170" t="s">
        <v>424</v>
      </c>
      <c r="C33" s="175" t="s">
        <v>429</v>
      </c>
      <c r="D33" s="167" t="s">
        <v>115</v>
      </c>
      <c r="E33" s="167" t="s">
        <v>423</v>
      </c>
      <c r="F33" s="54">
        <f t="shared" si="11"/>
        <v>0</v>
      </c>
      <c r="G33" s="54">
        <f t="shared" si="12"/>
        <v>0</v>
      </c>
      <c r="H33" s="54">
        <f t="shared" si="13"/>
        <v>0</v>
      </c>
      <c r="I33" s="62" t="s">
        <v>420</v>
      </c>
      <c r="J33" s="61" t="s">
        <v>420</v>
      </c>
      <c r="K33" s="61" t="s">
        <v>420</v>
      </c>
      <c r="L33" s="61" t="s">
        <v>420</v>
      </c>
      <c r="M33" s="61" t="s">
        <v>420</v>
      </c>
      <c r="N33" s="61" t="s">
        <v>420</v>
      </c>
      <c r="O33" s="61" t="s">
        <v>420</v>
      </c>
      <c r="P33" s="61" t="s">
        <v>420</v>
      </c>
      <c r="Q33" s="61" t="s">
        <v>420</v>
      </c>
      <c r="R33" s="61" t="s">
        <v>420</v>
      </c>
      <c r="S33" s="61" t="s">
        <v>420</v>
      </c>
      <c r="T33" s="61" t="s">
        <v>420</v>
      </c>
      <c r="U33" s="61" t="s">
        <v>420</v>
      </c>
      <c r="V33" s="61" t="s">
        <v>420</v>
      </c>
      <c r="W33" s="61" t="s">
        <v>420</v>
      </c>
      <c r="X33" s="61" t="s">
        <v>420</v>
      </c>
      <c r="Y33" s="61" t="s">
        <v>420</v>
      </c>
      <c r="Z33" s="61" t="s">
        <v>420</v>
      </c>
      <c r="AA33" s="61" t="s">
        <v>420</v>
      </c>
      <c r="AB33" s="61" t="s">
        <v>420</v>
      </c>
      <c r="AC33" s="61" t="s">
        <v>420</v>
      </c>
      <c r="AD33" s="61" t="s">
        <v>420</v>
      </c>
      <c r="AE33" s="61" t="s">
        <v>420</v>
      </c>
      <c r="AF33" s="61" t="s">
        <v>420</v>
      </c>
      <c r="AG33" s="61" t="s">
        <v>420</v>
      </c>
      <c r="AH33" s="61" t="s">
        <v>420</v>
      </c>
      <c r="AI33" s="61" t="s">
        <v>420</v>
      </c>
      <c r="AJ33" s="61" t="s">
        <v>420</v>
      </c>
      <c r="AK33" s="63" t="s">
        <v>420</v>
      </c>
    </row>
    <row r="34" spans="1:37" ht="15.75" x14ac:dyDescent="0.25">
      <c r="A34" s="44" t="str">
        <f t="shared" si="10"/>
        <v>unconstrained</v>
      </c>
      <c r="B34" s="170" t="s">
        <v>424</v>
      </c>
      <c r="C34" s="173" t="s">
        <v>430</v>
      </c>
      <c r="D34" s="164" t="s">
        <v>78</v>
      </c>
      <c r="E34" s="164" t="s">
        <v>147</v>
      </c>
      <c r="F34" s="54">
        <f t="shared" si="11"/>
        <v>0</v>
      </c>
      <c r="G34" s="54">
        <f t="shared" si="12"/>
        <v>0</v>
      </c>
      <c r="H34" s="54">
        <f t="shared" si="13"/>
        <v>0</v>
      </c>
      <c r="I34" s="55" t="s">
        <v>420</v>
      </c>
      <c r="J34" s="54" t="s">
        <v>420</v>
      </c>
      <c r="K34" s="54" t="s">
        <v>420</v>
      </c>
      <c r="L34" s="54" t="s">
        <v>420</v>
      </c>
      <c r="M34" s="54" t="s">
        <v>420</v>
      </c>
      <c r="N34" s="54" t="s">
        <v>420</v>
      </c>
      <c r="O34" s="54" t="s">
        <v>420</v>
      </c>
      <c r="P34" s="54" t="s">
        <v>420</v>
      </c>
      <c r="Q34" s="54" t="s">
        <v>420</v>
      </c>
      <c r="R34" s="54" t="s">
        <v>420</v>
      </c>
      <c r="S34" s="54" t="s">
        <v>420</v>
      </c>
      <c r="T34" s="54" t="s">
        <v>420</v>
      </c>
      <c r="U34" s="54" t="s">
        <v>420</v>
      </c>
      <c r="V34" s="54" t="s">
        <v>420</v>
      </c>
      <c r="W34" s="54" t="s">
        <v>420</v>
      </c>
      <c r="X34" s="54" t="s">
        <v>420</v>
      </c>
      <c r="Y34" s="54" t="s">
        <v>420</v>
      </c>
      <c r="Z34" s="54" t="s">
        <v>420</v>
      </c>
      <c r="AA34" s="54" t="s">
        <v>420</v>
      </c>
      <c r="AB34" s="54" t="s">
        <v>420</v>
      </c>
      <c r="AC34" s="54" t="s">
        <v>420</v>
      </c>
      <c r="AD34" s="54" t="s">
        <v>420</v>
      </c>
      <c r="AE34" s="54" t="s">
        <v>420</v>
      </c>
      <c r="AF34" s="54" t="s">
        <v>420</v>
      </c>
      <c r="AG34" s="54" t="s">
        <v>420</v>
      </c>
      <c r="AH34" s="54" t="s">
        <v>420</v>
      </c>
      <c r="AI34" s="54" t="s">
        <v>420</v>
      </c>
      <c r="AJ34" s="54" t="s">
        <v>420</v>
      </c>
      <c r="AK34" s="56" t="s">
        <v>420</v>
      </c>
    </row>
    <row r="35" spans="1:37" ht="15.75" x14ac:dyDescent="0.25">
      <c r="A35" s="44" t="str">
        <f t="shared" si="10"/>
        <v>unconstrained</v>
      </c>
      <c r="B35" s="170" t="s">
        <v>424</v>
      </c>
      <c r="C35" s="173" t="str">
        <f>C34</f>
        <v>North West</v>
      </c>
      <c r="D35" s="164" t="s">
        <v>78</v>
      </c>
      <c r="E35" s="164" t="s">
        <v>278</v>
      </c>
      <c r="F35" s="54">
        <f t="shared" si="11"/>
        <v>0</v>
      </c>
      <c r="G35" s="54">
        <f t="shared" si="12"/>
        <v>0</v>
      </c>
      <c r="H35" s="54">
        <f t="shared" si="13"/>
        <v>0</v>
      </c>
      <c r="I35" s="55" t="s">
        <v>420</v>
      </c>
      <c r="J35" s="54" t="str">
        <f t="shared" ref="J35:AK35" si="14">I35</f>
        <v>unc</v>
      </c>
      <c r="K35" s="54" t="str">
        <f t="shared" si="14"/>
        <v>unc</v>
      </c>
      <c r="L35" s="54" t="str">
        <f t="shared" si="14"/>
        <v>unc</v>
      </c>
      <c r="M35" s="54" t="str">
        <f t="shared" si="14"/>
        <v>unc</v>
      </c>
      <c r="N35" s="54" t="str">
        <f t="shared" si="14"/>
        <v>unc</v>
      </c>
      <c r="O35" s="54" t="str">
        <f t="shared" si="14"/>
        <v>unc</v>
      </c>
      <c r="P35" s="54" t="str">
        <f t="shared" si="14"/>
        <v>unc</v>
      </c>
      <c r="Q35" s="54" t="str">
        <f t="shared" si="14"/>
        <v>unc</v>
      </c>
      <c r="R35" s="54" t="str">
        <f t="shared" si="14"/>
        <v>unc</v>
      </c>
      <c r="S35" s="54" t="str">
        <f t="shared" si="14"/>
        <v>unc</v>
      </c>
      <c r="T35" s="54" t="str">
        <f t="shared" si="14"/>
        <v>unc</v>
      </c>
      <c r="U35" s="54" t="str">
        <f t="shared" si="14"/>
        <v>unc</v>
      </c>
      <c r="V35" s="54" t="str">
        <f t="shared" si="14"/>
        <v>unc</v>
      </c>
      <c r="W35" s="54" t="str">
        <f t="shared" si="14"/>
        <v>unc</v>
      </c>
      <c r="X35" s="54" t="str">
        <f t="shared" si="14"/>
        <v>unc</v>
      </c>
      <c r="Y35" s="54" t="str">
        <f t="shared" si="14"/>
        <v>unc</v>
      </c>
      <c r="Z35" s="54" t="str">
        <f t="shared" si="14"/>
        <v>unc</v>
      </c>
      <c r="AA35" s="54" t="str">
        <f t="shared" si="14"/>
        <v>unc</v>
      </c>
      <c r="AB35" s="54" t="str">
        <f t="shared" si="14"/>
        <v>unc</v>
      </c>
      <c r="AC35" s="54" t="str">
        <f t="shared" si="14"/>
        <v>unc</v>
      </c>
      <c r="AD35" s="54" t="str">
        <f t="shared" si="14"/>
        <v>unc</v>
      </c>
      <c r="AE35" s="54" t="str">
        <f t="shared" si="14"/>
        <v>unc</v>
      </c>
      <c r="AF35" s="54" t="str">
        <f t="shared" si="14"/>
        <v>unc</v>
      </c>
      <c r="AG35" s="54" t="str">
        <f t="shared" si="14"/>
        <v>unc</v>
      </c>
      <c r="AH35" s="54" t="str">
        <f t="shared" si="14"/>
        <v>unc</v>
      </c>
      <c r="AI35" s="54" t="str">
        <f t="shared" si="14"/>
        <v>unc</v>
      </c>
      <c r="AJ35" s="54" t="str">
        <f t="shared" si="14"/>
        <v>unc</v>
      </c>
      <c r="AK35" s="56" t="str">
        <f t="shared" si="14"/>
        <v>unc</v>
      </c>
    </row>
    <row r="36" spans="1:37" ht="15.75" x14ac:dyDescent="0.25">
      <c r="A36" s="44" t="str">
        <f t="shared" si="10"/>
        <v>unconstrained</v>
      </c>
      <c r="B36" s="170" t="s">
        <v>424</v>
      </c>
      <c r="C36" s="173" t="str">
        <f>C35</f>
        <v>North West</v>
      </c>
      <c r="D36" s="164" t="s">
        <v>78</v>
      </c>
      <c r="E36" s="164" t="s">
        <v>421</v>
      </c>
      <c r="F36" s="54">
        <f t="shared" si="11"/>
        <v>0</v>
      </c>
      <c r="G36" s="54">
        <f t="shared" si="12"/>
        <v>0</v>
      </c>
      <c r="H36" s="54">
        <f t="shared" si="13"/>
        <v>0</v>
      </c>
      <c r="I36" s="55" t="s">
        <v>420</v>
      </c>
      <c r="J36" s="54" t="str">
        <f t="shared" ref="J36:AK36" si="15">I36</f>
        <v>unc</v>
      </c>
      <c r="K36" s="54" t="str">
        <f t="shared" si="15"/>
        <v>unc</v>
      </c>
      <c r="L36" s="54" t="str">
        <f t="shared" si="15"/>
        <v>unc</v>
      </c>
      <c r="M36" s="54" t="str">
        <f t="shared" si="15"/>
        <v>unc</v>
      </c>
      <c r="N36" s="54" t="str">
        <f t="shared" si="15"/>
        <v>unc</v>
      </c>
      <c r="O36" s="54" t="str">
        <f t="shared" si="15"/>
        <v>unc</v>
      </c>
      <c r="P36" s="54" t="str">
        <f t="shared" si="15"/>
        <v>unc</v>
      </c>
      <c r="Q36" s="54" t="str">
        <f t="shared" si="15"/>
        <v>unc</v>
      </c>
      <c r="R36" s="54" t="str">
        <f t="shared" si="15"/>
        <v>unc</v>
      </c>
      <c r="S36" s="54" t="str">
        <f t="shared" si="15"/>
        <v>unc</v>
      </c>
      <c r="T36" s="54" t="str">
        <f t="shared" si="15"/>
        <v>unc</v>
      </c>
      <c r="U36" s="54" t="str">
        <f t="shared" si="15"/>
        <v>unc</v>
      </c>
      <c r="V36" s="54" t="str">
        <f t="shared" si="15"/>
        <v>unc</v>
      </c>
      <c r="W36" s="54" t="str">
        <f t="shared" si="15"/>
        <v>unc</v>
      </c>
      <c r="X36" s="54" t="str">
        <f t="shared" si="15"/>
        <v>unc</v>
      </c>
      <c r="Y36" s="54" t="str">
        <f t="shared" si="15"/>
        <v>unc</v>
      </c>
      <c r="Z36" s="54" t="str">
        <f t="shared" si="15"/>
        <v>unc</v>
      </c>
      <c r="AA36" s="54" t="str">
        <f t="shared" si="15"/>
        <v>unc</v>
      </c>
      <c r="AB36" s="54" t="str">
        <f t="shared" si="15"/>
        <v>unc</v>
      </c>
      <c r="AC36" s="54" t="str">
        <f t="shared" si="15"/>
        <v>unc</v>
      </c>
      <c r="AD36" s="54" t="str">
        <f t="shared" si="15"/>
        <v>unc</v>
      </c>
      <c r="AE36" s="54" t="str">
        <f t="shared" si="15"/>
        <v>unc</v>
      </c>
      <c r="AF36" s="54" t="str">
        <f t="shared" si="15"/>
        <v>unc</v>
      </c>
      <c r="AG36" s="54" t="str">
        <f t="shared" si="15"/>
        <v>unc</v>
      </c>
      <c r="AH36" s="54" t="str">
        <f t="shared" si="15"/>
        <v>unc</v>
      </c>
      <c r="AI36" s="54" t="str">
        <f t="shared" si="15"/>
        <v>unc</v>
      </c>
      <c r="AJ36" s="54" t="str">
        <f t="shared" si="15"/>
        <v>unc</v>
      </c>
      <c r="AK36" s="56" t="str">
        <f t="shared" si="15"/>
        <v>unc</v>
      </c>
    </row>
    <row r="37" spans="1:37" ht="15.75" x14ac:dyDescent="0.25">
      <c r="A37" s="44" t="str">
        <f t="shared" si="10"/>
        <v>unconstrained</v>
      </c>
      <c r="B37" s="170" t="s">
        <v>424</v>
      </c>
      <c r="C37" s="173" t="str">
        <f>C36</f>
        <v>North West</v>
      </c>
      <c r="D37" s="164" t="s">
        <v>78</v>
      </c>
      <c r="E37" s="164" t="s">
        <v>124</v>
      </c>
      <c r="F37" s="54">
        <f t="shared" si="11"/>
        <v>0</v>
      </c>
      <c r="G37" s="54">
        <f t="shared" si="12"/>
        <v>0</v>
      </c>
      <c r="H37" s="54">
        <f t="shared" si="13"/>
        <v>0</v>
      </c>
      <c r="I37" s="55" t="s">
        <v>420</v>
      </c>
      <c r="J37" s="54" t="str">
        <f t="shared" ref="J37:AK37" si="16">I37</f>
        <v>unc</v>
      </c>
      <c r="K37" s="54" t="str">
        <f t="shared" si="16"/>
        <v>unc</v>
      </c>
      <c r="L37" s="54" t="str">
        <f t="shared" si="16"/>
        <v>unc</v>
      </c>
      <c r="M37" s="54" t="str">
        <f t="shared" si="16"/>
        <v>unc</v>
      </c>
      <c r="N37" s="54" t="str">
        <f t="shared" si="16"/>
        <v>unc</v>
      </c>
      <c r="O37" s="54" t="str">
        <f t="shared" si="16"/>
        <v>unc</v>
      </c>
      <c r="P37" s="54" t="str">
        <f t="shared" si="16"/>
        <v>unc</v>
      </c>
      <c r="Q37" s="54" t="str">
        <f t="shared" si="16"/>
        <v>unc</v>
      </c>
      <c r="R37" s="54" t="str">
        <f t="shared" si="16"/>
        <v>unc</v>
      </c>
      <c r="S37" s="54" t="str">
        <f t="shared" si="16"/>
        <v>unc</v>
      </c>
      <c r="T37" s="54" t="str">
        <f t="shared" si="16"/>
        <v>unc</v>
      </c>
      <c r="U37" s="54" t="str">
        <f t="shared" si="16"/>
        <v>unc</v>
      </c>
      <c r="V37" s="54" t="str">
        <f t="shared" si="16"/>
        <v>unc</v>
      </c>
      <c r="W37" s="54" t="str">
        <f t="shared" si="16"/>
        <v>unc</v>
      </c>
      <c r="X37" s="54" t="str">
        <f t="shared" si="16"/>
        <v>unc</v>
      </c>
      <c r="Y37" s="54" t="str">
        <f t="shared" si="16"/>
        <v>unc</v>
      </c>
      <c r="Z37" s="54" t="str">
        <f t="shared" si="16"/>
        <v>unc</v>
      </c>
      <c r="AA37" s="54" t="str">
        <f t="shared" si="16"/>
        <v>unc</v>
      </c>
      <c r="AB37" s="54" t="str">
        <f t="shared" si="16"/>
        <v>unc</v>
      </c>
      <c r="AC37" s="54" t="str">
        <f t="shared" si="16"/>
        <v>unc</v>
      </c>
      <c r="AD37" s="54" t="str">
        <f t="shared" si="16"/>
        <v>unc</v>
      </c>
      <c r="AE37" s="54" t="str">
        <f t="shared" si="16"/>
        <v>unc</v>
      </c>
      <c r="AF37" s="54" t="str">
        <f t="shared" si="16"/>
        <v>unc</v>
      </c>
      <c r="AG37" s="54" t="str">
        <f t="shared" si="16"/>
        <v>unc</v>
      </c>
      <c r="AH37" s="54" t="str">
        <f t="shared" si="16"/>
        <v>unc</v>
      </c>
      <c r="AI37" s="54" t="str">
        <f t="shared" si="16"/>
        <v>unc</v>
      </c>
      <c r="AJ37" s="54" t="str">
        <f t="shared" si="16"/>
        <v>unc</v>
      </c>
      <c r="AK37" s="56" t="str">
        <f t="shared" si="16"/>
        <v>unc</v>
      </c>
    </row>
    <row r="38" spans="1:37" ht="16.5" thickBot="1" x14ac:dyDescent="0.3">
      <c r="A38" s="44" t="str">
        <f t="shared" si="10"/>
        <v>unconstrained</v>
      </c>
      <c r="B38" s="170" t="s">
        <v>424</v>
      </c>
      <c r="C38" s="174" t="str">
        <f>C37</f>
        <v>North West</v>
      </c>
      <c r="D38" s="167" t="s">
        <v>115</v>
      </c>
      <c r="E38" s="167" t="s">
        <v>423</v>
      </c>
      <c r="F38" s="61">
        <f t="shared" si="11"/>
        <v>0</v>
      </c>
      <c r="G38" s="61">
        <f t="shared" si="12"/>
        <v>0</v>
      </c>
      <c r="H38" s="61">
        <f t="shared" si="13"/>
        <v>0</v>
      </c>
      <c r="I38" s="62" t="s">
        <v>420</v>
      </c>
      <c r="J38" s="61" t="str">
        <f t="shared" ref="J38:AK38" si="17">I38</f>
        <v>unc</v>
      </c>
      <c r="K38" s="61" t="str">
        <f t="shared" si="17"/>
        <v>unc</v>
      </c>
      <c r="L38" s="61" t="str">
        <f t="shared" si="17"/>
        <v>unc</v>
      </c>
      <c r="M38" s="61" t="str">
        <f t="shared" si="17"/>
        <v>unc</v>
      </c>
      <c r="N38" s="61" t="str">
        <f t="shared" si="17"/>
        <v>unc</v>
      </c>
      <c r="O38" s="61" t="str">
        <f t="shared" si="17"/>
        <v>unc</v>
      </c>
      <c r="P38" s="61" t="str">
        <f t="shared" si="17"/>
        <v>unc</v>
      </c>
      <c r="Q38" s="61" t="str">
        <f t="shared" si="17"/>
        <v>unc</v>
      </c>
      <c r="R38" s="61" t="str">
        <f t="shared" si="17"/>
        <v>unc</v>
      </c>
      <c r="S38" s="61" t="str">
        <f t="shared" si="17"/>
        <v>unc</v>
      </c>
      <c r="T38" s="61" t="str">
        <f t="shared" si="17"/>
        <v>unc</v>
      </c>
      <c r="U38" s="61" t="str">
        <f t="shared" si="17"/>
        <v>unc</v>
      </c>
      <c r="V38" s="61" t="str">
        <f t="shared" si="17"/>
        <v>unc</v>
      </c>
      <c r="W38" s="61" t="str">
        <f t="shared" si="17"/>
        <v>unc</v>
      </c>
      <c r="X38" s="61" t="str">
        <f t="shared" si="17"/>
        <v>unc</v>
      </c>
      <c r="Y38" s="61" t="str">
        <f t="shared" si="17"/>
        <v>unc</v>
      </c>
      <c r="Z38" s="61" t="str">
        <f t="shared" si="17"/>
        <v>unc</v>
      </c>
      <c r="AA38" s="61" t="str">
        <f t="shared" si="17"/>
        <v>unc</v>
      </c>
      <c r="AB38" s="61" t="str">
        <f t="shared" si="17"/>
        <v>unc</v>
      </c>
      <c r="AC38" s="61" t="str">
        <f t="shared" si="17"/>
        <v>unc</v>
      </c>
      <c r="AD38" s="61" t="str">
        <f t="shared" si="17"/>
        <v>unc</v>
      </c>
      <c r="AE38" s="61" t="str">
        <f t="shared" si="17"/>
        <v>unc</v>
      </c>
      <c r="AF38" s="61" t="str">
        <f t="shared" si="17"/>
        <v>unc</v>
      </c>
      <c r="AG38" s="61" t="str">
        <f t="shared" si="17"/>
        <v>unc</v>
      </c>
      <c r="AH38" s="61" t="str">
        <f t="shared" si="17"/>
        <v>unc</v>
      </c>
      <c r="AI38" s="61" t="str">
        <f t="shared" si="17"/>
        <v>unc</v>
      </c>
      <c r="AJ38" s="61" t="str">
        <f t="shared" si="17"/>
        <v>unc</v>
      </c>
      <c r="AK38" s="63" t="str">
        <f t="shared" si="17"/>
        <v>unc</v>
      </c>
    </row>
    <row r="39" spans="1:37" ht="15.75" x14ac:dyDescent="0.25">
      <c r="A39" s="44" t="str">
        <f t="shared" si="10"/>
        <v>unconstrained</v>
      </c>
      <c r="B39" s="170" t="s">
        <v>424</v>
      </c>
      <c r="C39" s="169" t="s">
        <v>431</v>
      </c>
      <c r="D39" s="161" t="s">
        <v>78</v>
      </c>
      <c r="E39" s="161" t="s">
        <v>147</v>
      </c>
      <c r="F39" s="48">
        <f t="shared" si="11"/>
        <v>0</v>
      </c>
      <c r="G39" s="48">
        <f t="shared" si="12"/>
        <v>0</v>
      </c>
      <c r="H39" s="48">
        <f t="shared" si="13"/>
        <v>0</v>
      </c>
      <c r="I39" s="49" t="s">
        <v>420</v>
      </c>
      <c r="J39" s="48" t="s">
        <v>420</v>
      </c>
      <c r="K39" s="48" t="s">
        <v>420</v>
      </c>
      <c r="L39" s="48" t="s">
        <v>420</v>
      </c>
      <c r="M39" s="48" t="s">
        <v>420</v>
      </c>
      <c r="N39" s="48" t="s">
        <v>420</v>
      </c>
      <c r="O39" s="48" t="s">
        <v>420</v>
      </c>
      <c r="P39" s="48" t="s">
        <v>420</v>
      </c>
      <c r="Q39" s="48" t="s">
        <v>420</v>
      </c>
      <c r="R39" s="48" t="s">
        <v>420</v>
      </c>
      <c r="S39" s="48" t="s">
        <v>420</v>
      </c>
      <c r="T39" s="48" t="s">
        <v>420</v>
      </c>
      <c r="U39" s="48" t="s">
        <v>420</v>
      </c>
      <c r="V39" s="48" t="s">
        <v>420</v>
      </c>
      <c r="W39" s="48" t="s">
        <v>420</v>
      </c>
      <c r="X39" s="48" t="s">
        <v>420</v>
      </c>
      <c r="Y39" s="48" t="s">
        <v>420</v>
      </c>
      <c r="Z39" s="48" t="s">
        <v>420</v>
      </c>
      <c r="AA39" s="48" t="s">
        <v>420</v>
      </c>
      <c r="AB39" s="48" t="s">
        <v>420</v>
      </c>
      <c r="AC39" s="48" t="s">
        <v>420</v>
      </c>
      <c r="AD39" s="48" t="s">
        <v>420</v>
      </c>
      <c r="AE39" s="48" t="s">
        <v>420</v>
      </c>
      <c r="AF39" s="48" t="s">
        <v>420</v>
      </c>
      <c r="AG39" s="48" t="s">
        <v>420</v>
      </c>
      <c r="AH39" s="48" t="s">
        <v>420</v>
      </c>
      <c r="AI39" s="48" t="s">
        <v>420</v>
      </c>
      <c r="AJ39" s="48" t="s">
        <v>420</v>
      </c>
      <c r="AK39" s="50" t="s">
        <v>420</v>
      </c>
    </row>
    <row r="40" spans="1:37" ht="15.75" x14ac:dyDescent="0.25">
      <c r="A40" s="44" t="str">
        <f t="shared" si="10"/>
        <v>unconstrained</v>
      </c>
      <c r="B40" s="170" t="s">
        <v>424</v>
      </c>
      <c r="C40" s="171" t="str">
        <f t="shared" ref="C40:C46" si="18">C39</f>
        <v>Gauteng</v>
      </c>
      <c r="D40" s="164" t="s">
        <v>78</v>
      </c>
      <c r="E40" s="164" t="s">
        <v>278</v>
      </c>
      <c r="F40" s="54">
        <f t="shared" si="11"/>
        <v>0</v>
      </c>
      <c r="G40" s="54">
        <f t="shared" si="12"/>
        <v>0</v>
      </c>
      <c r="H40" s="54">
        <f t="shared" si="13"/>
        <v>0</v>
      </c>
      <c r="I40" s="55" t="s">
        <v>420</v>
      </c>
      <c r="J40" s="54" t="s">
        <v>420</v>
      </c>
      <c r="K40" s="54" t="s">
        <v>420</v>
      </c>
      <c r="L40" s="54" t="s">
        <v>420</v>
      </c>
      <c r="M40" s="54" t="s">
        <v>420</v>
      </c>
      <c r="N40" s="54" t="s">
        <v>420</v>
      </c>
      <c r="O40" s="54" t="s">
        <v>420</v>
      </c>
      <c r="P40" s="54" t="s">
        <v>420</v>
      </c>
      <c r="Q40" s="54" t="s">
        <v>420</v>
      </c>
      <c r="R40" s="54" t="s">
        <v>420</v>
      </c>
      <c r="S40" s="54" t="s">
        <v>420</v>
      </c>
      <c r="T40" s="54" t="s">
        <v>420</v>
      </c>
      <c r="U40" s="54" t="s">
        <v>420</v>
      </c>
      <c r="V40" s="54" t="s">
        <v>420</v>
      </c>
      <c r="W40" s="54" t="s">
        <v>420</v>
      </c>
      <c r="X40" s="54" t="s">
        <v>420</v>
      </c>
      <c r="Y40" s="54" t="s">
        <v>420</v>
      </c>
      <c r="Z40" s="54" t="s">
        <v>420</v>
      </c>
      <c r="AA40" s="54" t="s">
        <v>420</v>
      </c>
      <c r="AB40" s="54" t="s">
        <v>420</v>
      </c>
      <c r="AC40" s="54" t="s">
        <v>420</v>
      </c>
      <c r="AD40" s="54" t="s">
        <v>420</v>
      </c>
      <c r="AE40" s="54" t="s">
        <v>420</v>
      </c>
      <c r="AF40" s="54" t="s">
        <v>420</v>
      </c>
      <c r="AG40" s="54" t="s">
        <v>420</v>
      </c>
      <c r="AH40" s="54" t="s">
        <v>420</v>
      </c>
      <c r="AI40" s="54" t="s">
        <v>420</v>
      </c>
      <c r="AJ40" s="54" t="s">
        <v>420</v>
      </c>
      <c r="AK40" s="56" t="s">
        <v>420</v>
      </c>
    </row>
    <row r="41" spans="1:37" ht="15.75" x14ac:dyDescent="0.25">
      <c r="A41" s="44" t="str">
        <f t="shared" si="10"/>
        <v>unconstrained</v>
      </c>
      <c r="B41" s="170" t="s">
        <v>424</v>
      </c>
      <c r="C41" s="171" t="str">
        <f t="shared" si="18"/>
        <v>Gauteng</v>
      </c>
      <c r="D41" s="164" t="s">
        <v>78</v>
      </c>
      <c r="E41" s="164" t="s">
        <v>421</v>
      </c>
      <c r="F41" s="54">
        <f t="shared" si="11"/>
        <v>0</v>
      </c>
      <c r="G41" s="54">
        <f t="shared" si="12"/>
        <v>0</v>
      </c>
      <c r="H41" s="54">
        <f t="shared" si="13"/>
        <v>0</v>
      </c>
      <c r="I41" s="55" t="s">
        <v>420</v>
      </c>
      <c r="J41" s="54" t="s">
        <v>420</v>
      </c>
      <c r="K41" s="54" t="s">
        <v>420</v>
      </c>
      <c r="L41" s="54" t="s">
        <v>420</v>
      </c>
      <c r="M41" s="54" t="s">
        <v>420</v>
      </c>
      <c r="N41" s="54" t="s">
        <v>420</v>
      </c>
      <c r="O41" s="54" t="s">
        <v>420</v>
      </c>
      <c r="P41" s="54" t="s">
        <v>420</v>
      </c>
      <c r="Q41" s="54" t="s">
        <v>420</v>
      </c>
      <c r="R41" s="54" t="s">
        <v>420</v>
      </c>
      <c r="S41" s="54" t="s">
        <v>420</v>
      </c>
      <c r="T41" s="54" t="s">
        <v>420</v>
      </c>
      <c r="U41" s="54" t="s">
        <v>420</v>
      </c>
      <c r="V41" s="54" t="s">
        <v>420</v>
      </c>
      <c r="W41" s="54" t="s">
        <v>420</v>
      </c>
      <c r="X41" s="54" t="s">
        <v>420</v>
      </c>
      <c r="Y41" s="54" t="s">
        <v>420</v>
      </c>
      <c r="Z41" s="54" t="s">
        <v>420</v>
      </c>
      <c r="AA41" s="54" t="s">
        <v>420</v>
      </c>
      <c r="AB41" s="54" t="s">
        <v>420</v>
      </c>
      <c r="AC41" s="54" t="s">
        <v>420</v>
      </c>
      <c r="AD41" s="54" t="s">
        <v>420</v>
      </c>
      <c r="AE41" s="54" t="s">
        <v>420</v>
      </c>
      <c r="AF41" s="54" t="s">
        <v>420</v>
      </c>
      <c r="AG41" s="54" t="s">
        <v>420</v>
      </c>
      <c r="AH41" s="54" t="s">
        <v>420</v>
      </c>
      <c r="AI41" s="54" t="s">
        <v>420</v>
      </c>
      <c r="AJ41" s="54" t="s">
        <v>420</v>
      </c>
      <c r="AK41" s="56" t="s">
        <v>420</v>
      </c>
    </row>
    <row r="42" spans="1:37" ht="15.75" x14ac:dyDescent="0.25">
      <c r="A42" s="44" t="str">
        <f t="shared" si="10"/>
        <v>unconstrained</v>
      </c>
      <c r="B42" s="170" t="s">
        <v>424</v>
      </c>
      <c r="C42" s="171" t="str">
        <f t="shared" si="18"/>
        <v>Gauteng</v>
      </c>
      <c r="D42" s="164" t="s">
        <v>78</v>
      </c>
      <c r="E42" s="164" t="s">
        <v>124</v>
      </c>
      <c r="F42" s="54">
        <f t="shared" si="11"/>
        <v>0</v>
      </c>
      <c r="G42" s="54">
        <f t="shared" si="12"/>
        <v>0</v>
      </c>
      <c r="H42" s="54">
        <f t="shared" si="13"/>
        <v>0</v>
      </c>
      <c r="I42" s="55" t="s">
        <v>420</v>
      </c>
      <c r="J42" s="54" t="s">
        <v>420</v>
      </c>
      <c r="K42" s="54" t="s">
        <v>420</v>
      </c>
      <c r="L42" s="54" t="s">
        <v>420</v>
      </c>
      <c r="M42" s="54" t="s">
        <v>420</v>
      </c>
      <c r="N42" s="54" t="s">
        <v>420</v>
      </c>
      <c r="O42" s="54" t="s">
        <v>420</v>
      </c>
      <c r="P42" s="54" t="s">
        <v>420</v>
      </c>
      <c r="Q42" s="54" t="s">
        <v>420</v>
      </c>
      <c r="R42" s="54" t="s">
        <v>420</v>
      </c>
      <c r="S42" s="54" t="s">
        <v>420</v>
      </c>
      <c r="T42" s="54" t="s">
        <v>420</v>
      </c>
      <c r="U42" s="54" t="s">
        <v>420</v>
      </c>
      <c r="V42" s="54" t="s">
        <v>420</v>
      </c>
      <c r="W42" s="54" t="s">
        <v>420</v>
      </c>
      <c r="X42" s="54" t="s">
        <v>420</v>
      </c>
      <c r="Y42" s="54" t="s">
        <v>420</v>
      </c>
      <c r="Z42" s="54" t="s">
        <v>420</v>
      </c>
      <c r="AA42" s="54" t="s">
        <v>420</v>
      </c>
      <c r="AB42" s="54" t="s">
        <v>420</v>
      </c>
      <c r="AC42" s="54" t="s">
        <v>420</v>
      </c>
      <c r="AD42" s="54" t="s">
        <v>420</v>
      </c>
      <c r="AE42" s="54" t="s">
        <v>420</v>
      </c>
      <c r="AF42" s="54" t="s">
        <v>420</v>
      </c>
      <c r="AG42" s="54" t="s">
        <v>420</v>
      </c>
      <c r="AH42" s="54" t="s">
        <v>420</v>
      </c>
      <c r="AI42" s="54" t="s">
        <v>420</v>
      </c>
      <c r="AJ42" s="54" t="s">
        <v>420</v>
      </c>
      <c r="AK42" s="56" t="s">
        <v>420</v>
      </c>
    </row>
    <row r="43" spans="1:37" ht="15.75" x14ac:dyDescent="0.25">
      <c r="A43" s="44" t="str">
        <f t="shared" si="10"/>
        <v>unconstrained</v>
      </c>
      <c r="B43" s="170" t="s">
        <v>424</v>
      </c>
      <c r="C43" s="171" t="str">
        <f t="shared" si="18"/>
        <v>Gauteng</v>
      </c>
      <c r="D43" s="164" t="s">
        <v>78</v>
      </c>
      <c r="E43" s="164" t="s">
        <v>422</v>
      </c>
      <c r="F43" s="54">
        <f t="shared" si="11"/>
        <v>0</v>
      </c>
      <c r="G43" s="54">
        <f t="shared" si="12"/>
        <v>0</v>
      </c>
      <c r="H43" s="54">
        <f t="shared" si="13"/>
        <v>0</v>
      </c>
      <c r="I43" s="55" t="s">
        <v>420</v>
      </c>
      <c r="J43" s="54" t="s">
        <v>420</v>
      </c>
      <c r="K43" s="54" t="s">
        <v>420</v>
      </c>
      <c r="L43" s="54" t="s">
        <v>420</v>
      </c>
      <c r="M43" s="54" t="s">
        <v>420</v>
      </c>
      <c r="N43" s="54" t="s">
        <v>420</v>
      </c>
      <c r="O43" s="54" t="s">
        <v>420</v>
      </c>
      <c r="P43" s="54" t="s">
        <v>420</v>
      </c>
      <c r="Q43" s="54" t="s">
        <v>420</v>
      </c>
      <c r="R43" s="54" t="s">
        <v>420</v>
      </c>
      <c r="S43" s="54" t="s">
        <v>420</v>
      </c>
      <c r="T43" s="54" t="s">
        <v>420</v>
      </c>
      <c r="U43" s="54" t="s">
        <v>420</v>
      </c>
      <c r="V43" s="54" t="s">
        <v>420</v>
      </c>
      <c r="W43" s="54" t="s">
        <v>420</v>
      </c>
      <c r="X43" s="54" t="s">
        <v>420</v>
      </c>
      <c r="Y43" s="54" t="s">
        <v>420</v>
      </c>
      <c r="Z43" s="54" t="s">
        <v>420</v>
      </c>
      <c r="AA43" s="54" t="s">
        <v>420</v>
      </c>
      <c r="AB43" s="54" t="s">
        <v>420</v>
      </c>
      <c r="AC43" s="54" t="s">
        <v>420</v>
      </c>
      <c r="AD43" s="54" t="s">
        <v>420</v>
      </c>
      <c r="AE43" s="54" t="s">
        <v>420</v>
      </c>
      <c r="AF43" s="54" t="s">
        <v>420</v>
      </c>
      <c r="AG43" s="54" t="s">
        <v>420</v>
      </c>
      <c r="AH43" s="54" t="s">
        <v>420</v>
      </c>
      <c r="AI43" s="54" t="s">
        <v>420</v>
      </c>
      <c r="AJ43" s="54" t="s">
        <v>420</v>
      </c>
      <c r="AK43" s="56" t="s">
        <v>420</v>
      </c>
    </row>
    <row r="44" spans="1:37" ht="15.75" x14ac:dyDescent="0.25">
      <c r="A44" s="44" t="str">
        <f t="shared" si="10"/>
        <v>unconstrained</v>
      </c>
      <c r="B44" s="170" t="s">
        <v>424</v>
      </c>
      <c r="C44" s="171" t="str">
        <f t="shared" si="18"/>
        <v>Gauteng</v>
      </c>
      <c r="D44" s="164" t="s">
        <v>78</v>
      </c>
      <c r="E44" s="164" t="s">
        <v>77</v>
      </c>
      <c r="F44" s="54">
        <f t="shared" si="11"/>
        <v>0</v>
      </c>
      <c r="G44" s="54">
        <f t="shared" si="12"/>
        <v>0</v>
      </c>
      <c r="H44" s="54">
        <f t="shared" si="13"/>
        <v>0</v>
      </c>
      <c r="I44" s="55" t="s">
        <v>420</v>
      </c>
      <c r="J44" s="54" t="s">
        <v>420</v>
      </c>
      <c r="K44" s="54" t="s">
        <v>420</v>
      </c>
      <c r="L44" s="54" t="s">
        <v>420</v>
      </c>
      <c r="M44" s="54" t="s">
        <v>420</v>
      </c>
      <c r="N44" s="54" t="s">
        <v>420</v>
      </c>
      <c r="O44" s="54" t="s">
        <v>420</v>
      </c>
      <c r="P44" s="54" t="s">
        <v>420</v>
      </c>
      <c r="Q44" s="54" t="s">
        <v>420</v>
      </c>
      <c r="R44" s="54" t="s">
        <v>420</v>
      </c>
      <c r="S44" s="54" t="s">
        <v>420</v>
      </c>
      <c r="T44" s="54" t="s">
        <v>420</v>
      </c>
      <c r="U44" s="54" t="s">
        <v>420</v>
      </c>
      <c r="V44" s="54" t="s">
        <v>420</v>
      </c>
      <c r="W44" s="54" t="s">
        <v>420</v>
      </c>
      <c r="X44" s="54" t="s">
        <v>420</v>
      </c>
      <c r="Y44" s="54" t="s">
        <v>420</v>
      </c>
      <c r="Z44" s="54" t="s">
        <v>420</v>
      </c>
      <c r="AA44" s="54" t="s">
        <v>420</v>
      </c>
      <c r="AB44" s="54" t="s">
        <v>420</v>
      </c>
      <c r="AC44" s="54" t="s">
        <v>420</v>
      </c>
      <c r="AD44" s="54" t="s">
        <v>420</v>
      </c>
      <c r="AE44" s="54" t="s">
        <v>420</v>
      </c>
      <c r="AF44" s="54" t="s">
        <v>420</v>
      </c>
      <c r="AG44" s="54" t="s">
        <v>420</v>
      </c>
      <c r="AH44" s="54" t="s">
        <v>420</v>
      </c>
      <c r="AI44" s="54" t="s">
        <v>420</v>
      </c>
      <c r="AJ44" s="54" t="s">
        <v>420</v>
      </c>
      <c r="AK44" s="56" t="s">
        <v>420</v>
      </c>
    </row>
    <row r="45" spans="1:37" ht="15.75" x14ac:dyDescent="0.25">
      <c r="A45" s="44" t="str">
        <f t="shared" si="10"/>
        <v>unconstrained</v>
      </c>
      <c r="B45" s="170" t="s">
        <v>424</v>
      </c>
      <c r="C45" s="171" t="str">
        <f t="shared" si="18"/>
        <v>Gauteng</v>
      </c>
      <c r="D45" s="164" t="s">
        <v>115</v>
      </c>
      <c r="E45" s="164" t="s">
        <v>114</v>
      </c>
      <c r="F45" s="54">
        <f t="shared" si="11"/>
        <v>0</v>
      </c>
      <c r="G45" s="54">
        <f t="shared" si="12"/>
        <v>0</v>
      </c>
      <c r="H45" s="54">
        <f t="shared" si="13"/>
        <v>0</v>
      </c>
      <c r="I45" s="55">
        <v>0</v>
      </c>
      <c r="J45" s="54">
        <v>0</v>
      </c>
      <c r="K45" s="54">
        <v>0</v>
      </c>
      <c r="L45" s="54">
        <v>0</v>
      </c>
      <c r="M45" s="54">
        <v>0</v>
      </c>
      <c r="N45" s="54">
        <v>0</v>
      </c>
      <c r="O45" s="54">
        <v>0</v>
      </c>
      <c r="P45" s="54">
        <v>0</v>
      </c>
      <c r="Q45" s="54" t="s">
        <v>420</v>
      </c>
      <c r="R45" s="54" t="s">
        <v>420</v>
      </c>
      <c r="S45" s="54" t="s">
        <v>420</v>
      </c>
      <c r="T45" s="54" t="s">
        <v>420</v>
      </c>
      <c r="U45" s="54" t="s">
        <v>420</v>
      </c>
      <c r="V45" s="54" t="s">
        <v>420</v>
      </c>
      <c r="W45" s="54" t="s">
        <v>420</v>
      </c>
      <c r="X45" s="54" t="s">
        <v>420</v>
      </c>
      <c r="Y45" s="54" t="s">
        <v>420</v>
      </c>
      <c r="Z45" s="54" t="s">
        <v>420</v>
      </c>
      <c r="AA45" s="54" t="s">
        <v>420</v>
      </c>
      <c r="AB45" s="54" t="s">
        <v>420</v>
      </c>
      <c r="AC45" s="54" t="s">
        <v>420</v>
      </c>
      <c r="AD45" s="54" t="s">
        <v>420</v>
      </c>
      <c r="AE45" s="54" t="s">
        <v>420</v>
      </c>
      <c r="AF45" s="54" t="s">
        <v>420</v>
      </c>
      <c r="AG45" s="54" t="s">
        <v>420</v>
      </c>
      <c r="AH45" s="54" t="s">
        <v>420</v>
      </c>
      <c r="AI45" s="54" t="s">
        <v>420</v>
      </c>
      <c r="AJ45" s="54" t="s">
        <v>420</v>
      </c>
      <c r="AK45" s="56" t="s">
        <v>420</v>
      </c>
    </row>
    <row r="46" spans="1:37" ht="16.5" thickBot="1" x14ac:dyDescent="0.3">
      <c r="A46" s="44" t="str">
        <f t="shared" si="10"/>
        <v>unconstrained</v>
      </c>
      <c r="B46" s="170" t="s">
        <v>424</v>
      </c>
      <c r="C46" s="175" t="str">
        <f t="shared" si="18"/>
        <v>Gauteng</v>
      </c>
      <c r="D46" s="167" t="s">
        <v>115</v>
      </c>
      <c r="E46" s="167" t="s">
        <v>423</v>
      </c>
      <c r="F46" s="61">
        <f t="shared" si="11"/>
        <v>0</v>
      </c>
      <c r="G46" s="61">
        <f t="shared" si="12"/>
        <v>0</v>
      </c>
      <c r="H46" s="61">
        <f t="shared" si="13"/>
        <v>0</v>
      </c>
      <c r="I46" s="62" t="s">
        <v>420</v>
      </c>
      <c r="J46" s="61" t="s">
        <v>420</v>
      </c>
      <c r="K46" s="61" t="s">
        <v>420</v>
      </c>
      <c r="L46" s="61" t="s">
        <v>420</v>
      </c>
      <c r="M46" s="61" t="s">
        <v>420</v>
      </c>
      <c r="N46" s="61" t="s">
        <v>420</v>
      </c>
      <c r="O46" s="61" t="s">
        <v>420</v>
      </c>
      <c r="P46" s="61" t="s">
        <v>420</v>
      </c>
      <c r="Q46" s="61" t="s">
        <v>420</v>
      </c>
      <c r="R46" s="61" t="s">
        <v>420</v>
      </c>
      <c r="S46" s="61" t="s">
        <v>420</v>
      </c>
      <c r="T46" s="61" t="s">
        <v>420</v>
      </c>
      <c r="U46" s="61" t="s">
        <v>420</v>
      </c>
      <c r="V46" s="61" t="s">
        <v>420</v>
      </c>
      <c r="W46" s="61" t="s">
        <v>420</v>
      </c>
      <c r="X46" s="61" t="s">
        <v>420</v>
      </c>
      <c r="Y46" s="61" t="s">
        <v>420</v>
      </c>
      <c r="Z46" s="61" t="s">
        <v>420</v>
      </c>
      <c r="AA46" s="61" t="s">
        <v>420</v>
      </c>
      <c r="AB46" s="61" t="s">
        <v>420</v>
      </c>
      <c r="AC46" s="61" t="s">
        <v>420</v>
      </c>
      <c r="AD46" s="61" t="s">
        <v>420</v>
      </c>
      <c r="AE46" s="61" t="s">
        <v>420</v>
      </c>
      <c r="AF46" s="61" t="s">
        <v>420</v>
      </c>
      <c r="AG46" s="61" t="s">
        <v>420</v>
      </c>
      <c r="AH46" s="61" t="s">
        <v>420</v>
      </c>
      <c r="AI46" s="61" t="s">
        <v>420</v>
      </c>
      <c r="AJ46" s="61" t="s">
        <v>420</v>
      </c>
      <c r="AK46" s="63" t="s">
        <v>420</v>
      </c>
    </row>
    <row r="47" spans="1:37" ht="15.75" x14ac:dyDescent="0.25">
      <c r="A47" s="44" t="str">
        <f t="shared" si="10"/>
        <v>unconstrained</v>
      </c>
      <c r="B47" s="170" t="s">
        <v>424</v>
      </c>
      <c r="C47" s="172" t="s">
        <v>432</v>
      </c>
      <c r="D47" s="161" t="s">
        <v>78</v>
      </c>
      <c r="E47" s="161" t="s">
        <v>147</v>
      </c>
      <c r="F47" s="48">
        <f t="shared" si="11"/>
        <v>0</v>
      </c>
      <c r="G47" s="48">
        <f t="shared" si="12"/>
        <v>0</v>
      </c>
      <c r="H47" s="48">
        <f t="shared" si="13"/>
        <v>0</v>
      </c>
      <c r="I47" s="49" t="s">
        <v>420</v>
      </c>
      <c r="J47" s="48" t="s">
        <v>420</v>
      </c>
      <c r="K47" s="48" t="s">
        <v>420</v>
      </c>
      <c r="L47" s="48" t="s">
        <v>420</v>
      </c>
      <c r="M47" s="48" t="s">
        <v>420</v>
      </c>
      <c r="N47" s="48" t="s">
        <v>420</v>
      </c>
      <c r="O47" s="48" t="s">
        <v>420</v>
      </c>
      <c r="P47" s="48" t="s">
        <v>420</v>
      </c>
      <c r="Q47" s="48" t="s">
        <v>420</v>
      </c>
      <c r="R47" s="48" t="s">
        <v>420</v>
      </c>
      <c r="S47" s="48" t="s">
        <v>420</v>
      </c>
      <c r="T47" s="48" t="s">
        <v>420</v>
      </c>
      <c r="U47" s="48" t="s">
        <v>420</v>
      </c>
      <c r="V47" s="48" t="s">
        <v>420</v>
      </c>
      <c r="W47" s="48" t="s">
        <v>420</v>
      </c>
      <c r="X47" s="48" t="s">
        <v>420</v>
      </c>
      <c r="Y47" s="48" t="s">
        <v>420</v>
      </c>
      <c r="Z47" s="48" t="s">
        <v>420</v>
      </c>
      <c r="AA47" s="48" t="s">
        <v>420</v>
      </c>
      <c r="AB47" s="48" t="s">
        <v>420</v>
      </c>
      <c r="AC47" s="48" t="s">
        <v>420</v>
      </c>
      <c r="AD47" s="48" t="s">
        <v>420</v>
      </c>
      <c r="AE47" s="48" t="s">
        <v>420</v>
      </c>
      <c r="AF47" s="48" t="s">
        <v>420</v>
      </c>
      <c r="AG47" s="48" t="s">
        <v>420</v>
      </c>
      <c r="AH47" s="48" t="s">
        <v>420</v>
      </c>
      <c r="AI47" s="48" t="s">
        <v>420</v>
      </c>
      <c r="AJ47" s="48" t="s">
        <v>420</v>
      </c>
      <c r="AK47" s="50" t="s">
        <v>420</v>
      </c>
    </row>
    <row r="48" spans="1:37" ht="15.75" x14ac:dyDescent="0.25">
      <c r="A48" s="44" t="str">
        <f t="shared" si="10"/>
        <v>unconstrained</v>
      </c>
      <c r="B48" s="170" t="s">
        <v>424</v>
      </c>
      <c r="C48" s="173" t="str">
        <f>C47</f>
        <v>Mpumalanga</v>
      </c>
      <c r="D48" s="164" t="s">
        <v>78</v>
      </c>
      <c r="E48" s="164" t="s">
        <v>278</v>
      </c>
      <c r="F48" s="54">
        <f t="shared" si="11"/>
        <v>0</v>
      </c>
      <c r="G48" s="54">
        <f t="shared" si="12"/>
        <v>0</v>
      </c>
      <c r="H48" s="54">
        <f t="shared" si="13"/>
        <v>0</v>
      </c>
      <c r="I48" s="55" t="s">
        <v>420</v>
      </c>
      <c r="J48" s="54" t="str">
        <f t="shared" ref="J48:AK48" si="19">I48</f>
        <v>unc</v>
      </c>
      <c r="K48" s="54" t="str">
        <f t="shared" si="19"/>
        <v>unc</v>
      </c>
      <c r="L48" s="54" t="str">
        <f t="shared" si="19"/>
        <v>unc</v>
      </c>
      <c r="M48" s="54" t="str">
        <f t="shared" si="19"/>
        <v>unc</v>
      </c>
      <c r="N48" s="54" t="str">
        <f t="shared" si="19"/>
        <v>unc</v>
      </c>
      <c r="O48" s="54" t="str">
        <f t="shared" si="19"/>
        <v>unc</v>
      </c>
      <c r="P48" s="54" t="str">
        <f t="shared" si="19"/>
        <v>unc</v>
      </c>
      <c r="Q48" s="54" t="str">
        <f t="shared" si="19"/>
        <v>unc</v>
      </c>
      <c r="R48" s="54" t="str">
        <f t="shared" si="19"/>
        <v>unc</v>
      </c>
      <c r="S48" s="54" t="str">
        <f t="shared" si="19"/>
        <v>unc</v>
      </c>
      <c r="T48" s="54" t="str">
        <f t="shared" si="19"/>
        <v>unc</v>
      </c>
      <c r="U48" s="54" t="str">
        <f t="shared" si="19"/>
        <v>unc</v>
      </c>
      <c r="V48" s="54" t="str">
        <f t="shared" si="19"/>
        <v>unc</v>
      </c>
      <c r="W48" s="54" t="str">
        <f t="shared" si="19"/>
        <v>unc</v>
      </c>
      <c r="X48" s="54" t="str">
        <f t="shared" si="19"/>
        <v>unc</v>
      </c>
      <c r="Y48" s="54" t="str">
        <f t="shared" si="19"/>
        <v>unc</v>
      </c>
      <c r="Z48" s="54" t="str">
        <f t="shared" si="19"/>
        <v>unc</v>
      </c>
      <c r="AA48" s="54" t="str">
        <f t="shared" si="19"/>
        <v>unc</v>
      </c>
      <c r="AB48" s="54" t="str">
        <f t="shared" si="19"/>
        <v>unc</v>
      </c>
      <c r="AC48" s="54" t="str">
        <f t="shared" si="19"/>
        <v>unc</v>
      </c>
      <c r="AD48" s="54" t="str">
        <f t="shared" si="19"/>
        <v>unc</v>
      </c>
      <c r="AE48" s="54" t="str">
        <f t="shared" si="19"/>
        <v>unc</v>
      </c>
      <c r="AF48" s="54" t="str">
        <f t="shared" si="19"/>
        <v>unc</v>
      </c>
      <c r="AG48" s="54" t="str">
        <f t="shared" si="19"/>
        <v>unc</v>
      </c>
      <c r="AH48" s="54" t="str">
        <f t="shared" si="19"/>
        <v>unc</v>
      </c>
      <c r="AI48" s="54" t="str">
        <f t="shared" si="19"/>
        <v>unc</v>
      </c>
      <c r="AJ48" s="54" t="str">
        <f t="shared" si="19"/>
        <v>unc</v>
      </c>
      <c r="AK48" s="56" t="str">
        <f t="shared" si="19"/>
        <v>unc</v>
      </c>
    </row>
    <row r="49" spans="1:37" ht="15.75" x14ac:dyDescent="0.25">
      <c r="A49" s="44" t="str">
        <f t="shared" si="10"/>
        <v>unconstrained</v>
      </c>
      <c r="B49" s="170" t="s">
        <v>424</v>
      </c>
      <c r="C49" s="173" t="str">
        <f>C48</f>
        <v>Mpumalanga</v>
      </c>
      <c r="D49" s="164" t="s">
        <v>78</v>
      </c>
      <c r="E49" s="164" t="s">
        <v>421</v>
      </c>
      <c r="F49" s="54">
        <f t="shared" si="11"/>
        <v>0</v>
      </c>
      <c r="G49" s="54">
        <f t="shared" si="12"/>
        <v>0</v>
      </c>
      <c r="H49" s="54">
        <f t="shared" si="13"/>
        <v>0</v>
      </c>
      <c r="I49" s="55" t="s">
        <v>420</v>
      </c>
      <c r="J49" s="54" t="str">
        <f t="shared" ref="J49:AK49" si="20">I49</f>
        <v>unc</v>
      </c>
      <c r="K49" s="54" t="str">
        <f t="shared" si="20"/>
        <v>unc</v>
      </c>
      <c r="L49" s="54" t="str">
        <f t="shared" si="20"/>
        <v>unc</v>
      </c>
      <c r="M49" s="54" t="str">
        <f t="shared" si="20"/>
        <v>unc</v>
      </c>
      <c r="N49" s="54" t="str">
        <f t="shared" si="20"/>
        <v>unc</v>
      </c>
      <c r="O49" s="54" t="str">
        <f t="shared" si="20"/>
        <v>unc</v>
      </c>
      <c r="P49" s="54" t="str">
        <f t="shared" si="20"/>
        <v>unc</v>
      </c>
      <c r="Q49" s="54" t="str">
        <f t="shared" si="20"/>
        <v>unc</v>
      </c>
      <c r="R49" s="54" t="str">
        <f t="shared" si="20"/>
        <v>unc</v>
      </c>
      <c r="S49" s="54" t="str">
        <f t="shared" si="20"/>
        <v>unc</v>
      </c>
      <c r="T49" s="54" t="str">
        <f t="shared" si="20"/>
        <v>unc</v>
      </c>
      <c r="U49" s="54" t="str">
        <f t="shared" si="20"/>
        <v>unc</v>
      </c>
      <c r="V49" s="54" t="str">
        <f t="shared" si="20"/>
        <v>unc</v>
      </c>
      <c r="W49" s="54" t="str">
        <f t="shared" si="20"/>
        <v>unc</v>
      </c>
      <c r="X49" s="54" t="str">
        <f t="shared" si="20"/>
        <v>unc</v>
      </c>
      <c r="Y49" s="54" t="str">
        <f t="shared" si="20"/>
        <v>unc</v>
      </c>
      <c r="Z49" s="54" t="str">
        <f t="shared" si="20"/>
        <v>unc</v>
      </c>
      <c r="AA49" s="54" t="str">
        <f t="shared" si="20"/>
        <v>unc</v>
      </c>
      <c r="AB49" s="54" t="str">
        <f t="shared" si="20"/>
        <v>unc</v>
      </c>
      <c r="AC49" s="54" t="str">
        <f t="shared" si="20"/>
        <v>unc</v>
      </c>
      <c r="AD49" s="54" t="str">
        <f t="shared" si="20"/>
        <v>unc</v>
      </c>
      <c r="AE49" s="54" t="str">
        <f t="shared" si="20"/>
        <v>unc</v>
      </c>
      <c r="AF49" s="54" t="str">
        <f t="shared" si="20"/>
        <v>unc</v>
      </c>
      <c r="AG49" s="54" t="str">
        <f t="shared" si="20"/>
        <v>unc</v>
      </c>
      <c r="AH49" s="54" t="str">
        <f t="shared" si="20"/>
        <v>unc</v>
      </c>
      <c r="AI49" s="54" t="str">
        <f t="shared" si="20"/>
        <v>unc</v>
      </c>
      <c r="AJ49" s="54" t="str">
        <f t="shared" si="20"/>
        <v>unc</v>
      </c>
      <c r="AK49" s="56" t="str">
        <f t="shared" si="20"/>
        <v>unc</v>
      </c>
    </row>
    <row r="50" spans="1:37" ht="15.75" x14ac:dyDescent="0.25">
      <c r="A50" s="44" t="str">
        <f t="shared" si="10"/>
        <v>unconstrained</v>
      </c>
      <c r="B50" s="170" t="s">
        <v>424</v>
      </c>
      <c r="C50" s="173" t="str">
        <f>C49</f>
        <v>Mpumalanga</v>
      </c>
      <c r="D50" s="164" t="s">
        <v>78</v>
      </c>
      <c r="E50" s="164" t="s">
        <v>124</v>
      </c>
      <c r="F50" s="54">
        <f t="shared" si="11"/>
        <v>0</v>
      </c>
      <c r="G50" s="54">
        <f t="shared" si="12"/>
        <v>0</v>
      </c>
      <c r="H50" s="54">
        <f t="shared" si="13"/>
        <v>0</v>
      </c>
      <c r="I50" s="55" t="s">
        <v>420</v>
      </c>
      <c r="J50" s="54" t="str">
        <f t="shared" ref="J50:AK50" si="21">I50</f>
        <v>unc</v>
      </c>
      <c r="K50" s="54" t="str">
        <f t="shared" si="21"/>
        <v>unc</v>
      </c>
      <c r="L50" s="54" t="str">
        <f t="shared" si="21"/>
        <v>unc</v>
      </c>
      <c r="M50" s="54" t="str">
        <f t="shared" si="21"/>
        <v>unc</v>
      </c>
      <c r="N50" s="54" t="str">
        <f t="shared" si="21"/>
        <v>unc</v>
      </c>
      <c r="O50" s="54" t="str">
        <f t="shared" si="21"/>
        <v>unc</v>
      </c>
      <c r="P50" s="54" t="str">
        <f t="shared" si="21"/>
        <v>unc</v>
      </c>
      <c r="Q50" s="54" t="str">
        <f t="shared" si="21"/>
        <v>unc</v>
      </c>
      <c r="R50" s="54" t="str">
        <f t="shared" si="21"/>
        <v>unc</v>
      </c>
      <c r="S50" s="54" t="str">
        <f t="shared" si="21"/>
        <v>unc</v>
      </c>
      <c r="T50" s="54" t="str">
        <f t="shared" si="21"/>
        <v>unc</v>
      </c>
      <c r="U50" s="54" t="str">
        <f t="shared" si="21"/>
        <v>unc</v>
      </c>
      <c r="V50" s="54" t="str">
        <f t="shared" si="21"/>
        <v>unc</v>
      </c>
      <c r="W50" s="54" t="str">
        <f t="shared" si="21"/>
        <v>unc</v>
      </c>
      <c r="X50" s="54" t="str">
        <f t="shared" si="21"/>
        <v>unc</v>
      </c>
      <c r="Y50" s="54" t="str">
        <f t="shared" si="21"/>
        <v>unc</v>
      </c>
      <c r="Z50" s="54" t="str">
        <f t="shared" si="21"/>
        <v>unc</v>
      </c>
      <c r="AA50" s="54" t="str">
        <f t="shared" si="21"/>
        <v>unc</v>
      </c>
      <c r="AB50" s="54" t="str">
        <f t="shared" si="21"/>
        <v>unc</v>
      </c>
      <c r="AC50" s="54" t="str">
        <f t="shared" si="21"/>
        <v>unc</v>
      </c>
      <c r="AD50" s="54" t="str">
        <f t="shared" si="21"/>
        <v>unc</v>
      </c>
      <c r="AE50" s="54" t="str">
        <f t="shared" si="21"/>
        <v>unc</v>
      </c>
      <c r="AF50" s="54" t="str">
        <f t="shared" si="21"/>
        <v>unc</v>
      </c>
      <c r="AG50" s="54" t="str">
        <f t="shared" si="21"/>
        <v>unc</v>
      </c>
      <c r="AH50" s="54" t="str">
        <f t="shared" si="21"/>
        <v>unc</v>
      </c>
      <c r="AI50" s="54" t="str">
        <f t="shared" si="21"/>
        <v>unc</v>
      </c>
      <c r="AJ50" s="54" t="str">
        <f t="shared" si="21"/>
        <v>unc</v>
      </c>
      <c r="AK50" s="56" t="str">
        <f t="shared" si="21"/>
        <v>unc</v>
      </c>
    </row>
    <row r="51" spans="1:37" ht="15.75" x14ac:dyDescent="0.25">
      <c r="A51" s="44" t="str">
        <f t="shared" si="10"/>
        <v>unconstrained</v>
      </c>
      <c r="B51" s="170" t="s">
        <v>424</v>
      </c>
      <c r="C51" s="173" t="str">
        <f>C50</f>
        <v>Mpumalanga</v>
      </c>
      <c r="D51" s="164" t="s">
        <v>78</v>
      </c>
      <c r="E51" s="164" t="s">
        <v>77</v>
      </c>
      <c r="F51" s="54">
        <f t="shared" si="11"/>
        <v>0</v>
      </c>
      <c r="G51" s="54">
        <f t="shared" si="12"/>
        <v>0</v>
      </c>
      <c r="H51" s="54">
        <f t="shared" si="13"/>
        <v>0</v>
      </c>
      <c r="I51" s="55" t="s">
        <v>420</v>
      </c>
      <c r="J51" s="54" t="str">
        <f t="shared" ref="J51:AK51" si="22">I51</f>
        <v>unc</v>
      </c>
      <c r="K51" s="54" t="str">
        <f t="shared" si="22"/>
        <v>unc</v>
      </c>
      <c r="L51" s="54" t="str">
        <f t="shared" si="22"/>
        <v>unc</v>
      </c>
      <c r="M51" s="54" t="str">
        <f t="shared" si="22"/>
        <v>unc</v>
      </c>
      <c r="N51" s="54" t="str">
        <f t="shared" si="22"/>
        <v>unc</v>
      </c>
      <c r="O51" s="54" t="str">
        <f t="shared" si="22"/>
        <v>unc</v>
      </c>
      <c r="P51" s="54" t="str">
        <f t="shared" si="22"/>
        <v>unc</v>
      </c>
      <c r="Q51" s="54" t="str">
        <f t="shared" si="22"/>
        <v>unc</v>
      </c>
      <c r="R51" s="54" t="str">
        <f t="shared" si="22"/>
        <v>unc</v>
      </c>
      <c r="S51" s="54" t="str">
        <f t="shared" si="22"/>
        <v>unc</v>
      </c>
      <c r="T51" s="54" t="str">
        <f t="shared" si="22"/>
        <v>unc</v>
      </c>
      <c r="U51" s="54" t="str">
        <f t="shared" si="22"/>
        <v>unc</v>
      </c>
      <c r="V51" s="54" t="str">
        <f t="shared" si="22"/>
        <v>unc</v>
      </c>
      <c r="W51" s="54" t="str">
        <f t="shared" si="22"/>
        <v>unc</v>
      </c>
      <c r="X51" s="54" t="str">
        <f t="shared" si="22"/>
        <v>unc</v>
      </c>
      <c r="Y51" s="54" t="str">
        <f t="shared" si="22"/>
        <v>unc</v>
      </c>
      <c r="Z51" s="54" t="str">
        <f t="shared" si="22"/>
        <v>unc</v>
      </c>
      <c r="AA51" s="54" t="str">
        <f t="shared" si="22"/>
        <v>unc</v>
      </c>
      <c r="AB51" s="54" t="str">
        <f t="shared" si="22"/>
        <v>unc</v>
      </c>
      <c r="AC51" s="54" t="str">
        <f t="shared" si="22"/>
        <v>unc</v>
      </c>
      <c r="AD51" s="54" t="str">
        <f t="shared" si="22"/>
        <v>unc</v>
      </c>
      <c r="AE51" s="54" t="str">
        <f t="shared" si="22"/>
        <v>unc</v>
      </c>
      <c r="AF51" s="54" t="str">
        <f t="shared" si="22"/>
        <v>unc</v>
      </c>
      <c r="AG51" s="54" t="str">
        <f t="shared" si="22"/>
        <v>unc</v>
      </c>
      <c r="AH51" s="54" t="str">
        <f t="shared" si="22"/>
        <v>unc</v>
      </c>
      <c r="AI51" s="54" t="str">
        <f t="shared" si="22"/>
        <v>unc</v>
      </c>
      <c r="AJ51" s="54" t="str">
        <f t="shared" si="22"/>
        <v>unc</v>
      </c>
      <c r="AK51" s="56" t="str">
        <f t="shared" si="22"/>
        <v>unc</v>
      </c>
    </row>
    <row r="52" spans="1:37" ht="16.5" thickBot="1" x14ac:dyDescent="0.3">
      <c r="A52" s="44" t="str">
        <f t="shared" si="10"/>
        <v>unconstrained</v>
      </c>
      <c r="B52" s="170" t="s">
        <v>424</v>
      </c>
      <c r="C52" s="174" t="str">
        <f>C51</f>
        <v>Mpumalanga</v>
      </c>
      <c r="D52" s="167" t="s">
        <v>115</v>
      </c>
      <c r="E52" s="167" t="s">
        <v>423</v>
      </c>
      <c r="F52" s="61">
        <f t="shared" si="11"/>
        <v>0</v>
      </c>
      <c r="G52" s="61">
        <f t="shared" si="12"/>
        <v>0</v>
      </c>
      <c r="H52" s="61">
        <f t="shared" si="13"/>
        <v>0</v>
      </c>
      <c r="I52" s="62" t="s">
        <v>420</v>
      </c>
      <c r="J52" s="61" t="str">
        <f t="shared" ref="J52:AK52" si="23">I52</f>
        <v>unc</v>
      </c>
      <c r="K52" s="61" t="str">
        <f t="shared" si="23"/>
        <v>unc</v>
      </c>
      <c r="L52" s="61" t="str">
        <f t="shared" si="23"/>
        <v>unc</v>
      </c>
      <c r="M52" s="61" t="str">
        <f t="shared" si="23"/>
        <v>unc</v>
      </c>
      <c r="N52" s="61" t="str">
        <f t="shared" si="23"/>
        <v>unc</v>
      </c>
      <c r="O52" s="61" t="str">
        <f t="shared" si="23"/>
        <v>unc</v>
      </c>
      <c r="P52" s="61" t="str">
        <f t="shared" si="23"/>
        <v>unc</v>
      </c>
      <c r="Q52" s="61" t="str">
        <f t="shared" si="23"/>
        <v>unc</v>
      </c>
      <c r="R52" s="61" t="str">
        <f t="shared" si="23"/>
        <v>unc</v>
      </c>
      <c r="S52" s="61" t="str">
        <f t="shared" si="23"/>
        <v>unc</v>
      </c>
      <c r="T52" s="61" t="str">
        <f t="shared" si="23"/>
        <v>unc</v>
      </c>
      <c r="U52" s="61" t="str">
        <f t="shared" si="23"/>
        <v>unc</v>
      </c>
      <c r="V52" s="61" t="str">
        <f t="shared" si="23"/>
        <v>unc</v>
      </c>
      <c r="W52" s="61" t="str">
        <f t="shared" si="23"/>
        <v>unc</v>
      </c>
      <c r="X52" s="61" t="str">
        <f t="shared" si="23"/>
        <v>unc</v>
      </c>
      <c r="Y52" s="61" t="str">
        <f t="shared" si="23"/>
        <v>unc</v>
      </c>
      <c r="Z52" s="61" t="str">
        <f t="shared" si="23"/>
        <v>unc</v>
      </c>
      <c r="AA52" s="61" t="str">
        <f t="shared" si="23"/>
        <v>unc</v>
      </c>
      <c r="AB52" s="61" t="str">
        <f t="shared" si="23"/>
        <v>unc</v>
      </c>
      <c r="AC52" s="61" t="str">
        <f t="shared" si="23"/>
        <v>unc</v>
      </c>
      <c r="AD52" s="61" t="str">
        <f t="shared" si="23"/>
        <v>unc</v>
      </c>
      <c r="AE52" s="61" t="str">
        <f t="shared" si="23"/>
        <v>unc</v>
      </c>
      <c r="AF52" s="61" t="str">
        <f t="shared" si="23"/>
        <v>unc</v>
      </c>
      <c r="AG52" s="61" t="str">
        <f t="shared" si="23"/>
        <v>unc</v>
      </c>
      <c r="AH52" s="61" t="str">
        <f t="shared" si="23"/>
        <v>unc</v>
      </c>
      <c r="AI52" s="61" t="str">
        <f t="shared" si="23"/>
        <v>unc</v>
      </c>
      <c r="AJ52" s="61" t="str">
        <f t="shared" si="23"/>
        <v>unc</v>
      </c>
      <c r="AK52" s="63" t="str">
        <f t="shared" si="23"/>
        <v>unc</v>
      </c>
    </row>
    <row r="53" spans="1:37" ht="15.75" x14ac:dyDescent="0.25">
      <c r="A53" s="44" t="str">
        <f t="shared" si="10"/>
        <v>unconstrained</v>
      </c>
      <c r="B53" s="170" t="s">
        <v>424</v>
      </c>
      <c r="C53" s="169" t="s">
        <v>433</v>
      </c>
      <c r="D53" s="161" t="s">
        <v>78</v>
      </c>
      <c r="E53" s="161" t="s">
        <v>147</v>
      </c>
      <c r="F53" s="48">
        <f t="shared" si="11"/>
        <v>0</v>
      </c>
      <c r="G53" s="48">
        <f t="shared" si="12"/>
        <v>0</v>
      </c>
      <c r="H53" s="48">
        <f t="shared" si="13"/>
        <v>0</v>
      </c>
      <c r="I53" s="49" t="s">
        <v>420</v>
      </c>
      <c r="J53" s="48" t="s">
        <v>420</v>
      </c>
      <c r="K53" s="48" t="s">
        <v>420</v>
      </c>
      <c r="L53" s="48" t="s">
        <v>420</v>
      </c>
      <c r="M53" s="48" t="s">
        <v>420</v>
      </c>
      <c r="N53" s="48" t="s">
        <v>420</v>
      </c>
      <c r="O53" s="48" t="s">
        <v>420</v>
      </c>
      <c r="P53" s="48" t="s">
        <v>420</v>
      </c>
      <c r="Q53" s="48" t="s">
        <v>420</v>
      </c>
      <c r="R53" s="48" t="s">
        <v>420</v>
      </c>
      <c r="S53" s="48" t="s">
        <v>420</v>
      </c>
      <c r="T53" s="48" t="s">
        <v>420</v>
      </c>
      <c r="U53" s="48" t="s">
        <v>420</v>
      </c>
      <c r="V53" s="48" t="s">
        <v>420</v>
      </c>
      <c r="W53" s="48" t="s">
        <v>420</v>
      </c>
      <c r="X53" s="48" t="s">
        <v>420</v>
      </c>
      <c r="Y53" s="48" t="s">
        <v>420</v>
      </c>
      <c r="Z53" s="48" t="s">
        <v>420</v>
      </c>
      <c r="AA53" s="48" t="s">
        <v>420</v>
      </c>
      <c r="AB53" s="48" t="s">
        <v>420</v>
      </c>
      <c r="AC53" s="48" t="s">
        <v>420</v>
      </c>
      <c r="AD53" s="48" t="s">
        <v>420</v>
      </c>
      <c r="AE53" s="48" t="s">
        <v>420</v>
      </c>
      <c r="AF53" s="48" t="s">
        <v>420</v>
      </c>
      <c r="AG53" s="48" t="s">
        <v>420</v>
      </c>
      <c r="AH53" s="48" t="s">
        <v>420</v>
      </c>
      <c r="AI53" s="48" t="s">
        <v>420</v>
      </c>
      <c r="AJ53" s="48" t="s">
        <v>420</v>
      </c>
      <c r="AK53" s="50" t="s">
        <v>420</v>
      </c>
    </row>
    <row r="54" spans="1:37" ht="15.75" x14ac:dyDescent="0.25">
      <c r="A54" s="44" t="str">
        <f t="shared" si="10"/>
        <v>unconstrained</v>
      </c>
      <c r="B54" s="170" t="s">
        <v>424</v>
      </c>
      <c r="C54" s="171" t="str">
        <f t="shared" ref="C54:C59" si="24">C53</f>
        <v>KwaZulu Natal</v>
      </c>
      <c r="D54" s="164" t="s">
        <v>78</v>
      </c>
      <c r="E54" s="164" t="s">
        <v>278</v>
      </c>
      <c r="F54" s="54">
        <f t="shared" si="11"/>
        <v>0</v>
      </c>
      <c r="G54" s="54">
        <f t="shared" si="12"/>
        <v>0</v>
      </c>
      <c r="H54" s="54">
        <f t="shared" si="13"/>
        <v>0</v>
      </c>
      <c r="I54" s="55" t="s">
        <v>420</v>
      </c>
      <c r="J54" s="54" t="s">
        <v>420</v>
      </c>
      <c r="K54" s="54" t="s">
        <v>420</v>
      </c>
      <c r="L54" s="54" t="s">
        <v>420</v>
      </c>
      <c r="M54" s="54" t="s">
        <v>420</v>
      </c>
      <c r="N54" s="54" t="s">
        <v>420</v>
      </c>
      <c r="O54" s="54" t="s">
        <v>420</v>
      </c>
      <c r="P54" s="54" t="s">
        <v>420</v>
      </c>
      <c r="Q54" s="54" t="s">
        <v>420</v>
      </c>
      <c r="R54" s="54" t="s">
        <v>420</v>
      </c>
      <c r="S54" s="54" t="s">
        <v>420</v>
      </c>
      <c r="T54" s="54" t="s">
        <v>420</v>
      </c>
      <c r="U54" s="54" t="s">
        <v>420</v>
      </c>
      <c r="V54" s="54" t="s">
        <v>420</v>
      </c>
      <c r="W54" s="54" t="s">
        <v>420</v>
      </c>
      <c r="X54" s="54" t="s">
        <v>420</v>
      </c>
      <c r="Y54" s="54" t="s">
        <v>420</v>
      </c>
      <c r="Z54" s="54" t="s">
        <v>420</v>
      </c>
      <c r="AA54" s="54" t="s">
        <v>420</v>
      </c>
      <c r="AB54" s="54" t="s">
        <v>420</v>
      </c>
      <c r="AC54" s="54" t="s">
        <v>420</v>
      </c>
      <c r="AD54" s="54" t="s">
        <v>420</v>
      </c>
      <c r="AE54" s="54" t="s">
        <v>420</v>
      </c>
      <c r="AF54" s="54" t="s">
        <v>420</v>
      </c>
      <c r="AG54" s="54" t="s">
        <v>420</v>
      </c>
      <c r="AH54" s="54" t="s">
        <v>420</v>
      </c>
      <c r="AI54" s="54" t="s">
        <v>420</v>
      </c>
      <c r="AJ54" s="54" t="s">
        <v>420</v>
      </c>
      <c r="AK54" s="56" t="s">
        <v>420</v>
      </c>
    </row>
    <row r="55" spans="1:37" ht="15.75" x14ac:dyDescent="0.25">
      <c r="A55" s="44" t="str">
        <f t="shared" si="10"/>
        <v>unconstrained</v>
      </c>
      <c r="B55" s="170" t="s">
        <v>424</v>
      </c>
      <c r="C55" s="171" t="str">
        <f t="shared" si="24"/>
        <v>KwaZulu Natal</v>
      </c>
      <c r="D55" s="164" t="s">
        <v>78</v>
      </c>
      <c r="E55" s="164" t="s">
        <v>421</v>
      </c>
      <c r="F55" s="54">
        <f t="shared" si="11"/>
        <v>0</v>
      </c>
      <c r="G55" s="54">
        <f t="shared" si="12"/>
        <v>0</v>
      </c>
      <c r="H55" s="54">
        <f t="shared" si="13"/>
        <v>0</v>
      </c>
      <c r="I55" s="55" t="s">
        <v>420</v>
      </c>
      <c r="J55" s="54" t="s">
        <v>420</v>
      </c>
      <c r="K55" s="54" t="s">
        <v>420</v>
      </c>
      <c r="L55" s="54" t="s">
        <v>420</v>
      </c>
      <c r="M55" s="54" t="s">
        <v>420</v>
      </c>
      <c r="N55" s="54" t="s">
        <v>420</v>
      </c>
      <c r="O55" s="54" t="s">
        <v>420</v>
      </c>
      <c r="P55" s="54" t="s">
        <v>420</v>
      </c>
      <c r="Q55" s="54" t="s">
        <v>420</v>
      </c>
      <c r="R55" s="54" t="s">
        <v>420</v>
      </c>
      <c r="S55" s="54" t="s">
        <v>420</v>
      </c>
      <c r="T55" s="54" t="s">
        <v>420</v>
      </c>
      <c r="U55" s="54" t="s">
        <v>420</v>
      </c>
      <c r="V55" s="54" t="s">
        <v>420</v>
      </c>
      <c r="W55" s="54" t="s">
        <v>420</v>
      </c>
      <c r="X55" s="54" t="s">
        <v>420</v>
      </c>
      <c r="Y55" s="54" t="s">
        <v>420</v>
      </c>
      <c r="Z55" s="54" t="s">
        <v>420</v>
      </c>
      <c r="AA55" s="54" t="s">
        <v>420</v>
      </c>
      <c r="AB55" s="54" t="s">
        <v>420</v>
      </c>
      <c r="AC55" s="54" t="s">
        <v>420</v>
      </c>
      <c r="AD55" s="54" t="s">
        <v>420</v>
      </c>
      <c r="AE55" s="54" t="s">
        <v>420</v>
      </c>
      <c r="AF55" s="54" t="s">
        <v>420</v>
      </c>
      <c r="AG55" s="54" t="s">
        <v>420</v>
      </c>
      <c r="AH55" s="54" t="s">
        <v>420</v>
      </c>
      <c r="AI55" s="54" t="s">
        <v>420</v>
      </c>
      <c r="AJ55" s="54" t="s">
        <v>420</v>
      </c>
      <c r="AK55" s="56" t="s">
        <v>420</v>
      </c>
    </row>
    <row r="56" spans="1:37" ht="15.75" x14ac:dyDescent="0.25">
      <c r="A56" s="44" t="str">
        <f t="shared" si="10"/>
        <v>unconstrained</v>
      </c>
      <c r="B56" s="170" t="s">
        <v>424</v>
      </c>
      <c r="C56" s="171" t="str">
        <f t="shared" si="24"/>
        <v>KwaZulu Natal</v>
      </c>
      <c r="D56" s="164" t="s">
        <v>78</v>
      </c>
      <c r="E56" s="164" t="s">
        <v>124</v>
      </c>
      <c r="F56" s="54">
        <f t="shared" si="11"/>
        <v>0</v>
      </c>
      <c r="G56" s="54">
        <f t="shared" si="12"/>
        <v>0</v>
      </c>
      <c r="H56" s="54">
        <f t="shared" si="13"/>
        <v>0</v>
      </c>
      <c r="I56" s="55" t="s">
        <v>420</v>
      </c>
      <c r="J56" s="54" t="s">
        <v>420</v>
      </c>
      <c r="K56" s="54" t="s">
        <v>420</v>
      </c>
      <c r="L56" s="54" t="s">
        <v>420</v>
      </c>
      <c r="M56" s="54" t="s">
        <v>420</v>
      </c>
      <c r="N56" s="54" t="s">
        <v>420</v>
      </c>
      <c r="O56" s="54" t="s">
        <v>420</v>
      </c>
      <c r="P56" s="54" t="s">
        <v>420</v>
      </c>
      <c r="Q56" s="54" t="s">
        <v>420</v>
      </c>
      <c r="R56" s="54" t="s">
        <v>420</v>
      </c>
      <c r="S56" s="54" t="s">
        <v>420</v>
      </c>
      <c r="T56" s="54" t="s">
        <v>420</v>
      </c>
      <c r="U56" s="54" t="s">
        <v>420</v>
      </c>
      <c r="V56" s="54" t="s">
        <v>420</v>
      </c>
      <c r="W56" s="54" t="s">
        <v>420</v>
      </c>
      <c r="X56" s="54" t="s">
        <v>420</v>
      </c>
      <c r="Y56" s="54" t="s">
        <v>420</v>
      </c>
      <c r="Z56" s="54" t="s">
        <v>420</v>
      </c>
      <c r="AA56" s="54" t="s">
        <v>420</v>
      </c>
      <c r="AB56" s="54" t="s">
        <v>420</v>
      </c>
      <c r="AC56" s="54" t="s">
        <v>420</v>
      </c>
      <c r="AD56" s="54" t="s">
        <v>420</v>
      </c>
      <c r="AE56" s="54" t="s">
        <v>420</v>
      </c>
      <c r="AF56" s="54" t="s">
        <v>420</v>
      </c>
      <c r="AG56" s="54" t="s">
        <v>420</v>
      </c>
      <c r="AH56" s="54" t="s">
        <v>420</v>
      </c>
      <c r="AI56" s="54" t="s">
        <v>420</v>
      </c>
      <c r="AJ56" s="54" t="s">
        <v>420</v>
      </c>
      <c r="AK56" s="56" t="s">
        <v>420</v>
      </c>
    </row>
    <row r="57" spans="1:37" ht="15.75" x14ac:dyDescent="0.25">
      <c r="A57" s="44" t="str">
        <f t="shared" si="10"/>
        <v>unconstrained</v>
      </c>
      <c r="B57" s="170" t="s">
        <v>424</v>
      </c>
      <c r="C57" s="171" t="str">
        <f t="shared" si="24"/>
        <v>KwaZulu Natal</v>
      </c>
      <c r="D57" s="164" t="s">
        <v>78</v>
      </c>
      <c r="E57" s="164" t="s">
        <v>422</v>
      </c>
      <c r="F57" s="54">
        <f t="shared" si="11"/>
        <v>0</v>
      </c>
      <c r="G57" s="54">
        <f t="shared" si="12"/>
        <v>0</v>
      </c>
      <c r="H57" s="54">
        <f t="shared" si="13"/>
        <v>0</v>
      </c>
      <c r="I57" s="55" t="s">
        <v>420</v>
      </c>
      <c r="J57" s="54" t="s">
        <v>420</v>
      </c>
      <c r="K57" s="54" t="s">
        <v>420</v>
      </c>
      <c r="L57" s="54" t="s">
        <v>420</v>
      </c>
      <c r="M57" s="54" t="s">
        <v>420</v>
      </c>
      <c r="N57" s="54" t="s">
        <v>420</v>
      </c>
      <c r="O57" s="54" t="s">
        <v>420</v>
      </c>
      <c r="P57" s="54" t="s">
        <v>420</v>
      </c>
      <c r="Q57" s="54" t="s">
        <v>420</v>
      </c>
      <c r="R57" s="54" t="s">
        <v>420</v>
      </c>
      <c r="S57" s="54" t="s">
        <v>420</v>
      </c>
      <c r="T57" s="54" t="s">
        <v>420</v>
      </c>
      <c r="U57" s="54" t="s">
        <v>420</v>
      </c>
      <c r="V57" s="54" t="s">
        <v>420</v>
      </c>
      <c r="W57" s="54" t="s">
        <v>420</v>
      </c>
      <c r="X57" s="54" t="s">
        <v>420</v>
      </c>
      <c r="Y57" s="54" t="s">
        <v>420</v>
      </c>
      <c r="Z57" s="54" t="s">
        <v>420</v>
      </c>
      <c r="AA57" s="54" t="s">
        <v>420</v>
      </c>
      <c r="AB57" s="54" t="s">
        <v>420</v>
      </c>
      <c r="AC57" s="54" t="s">
        <v>420</v>
      </c>
      <c r="AD57" s="54" t="s">
        <v>420</v>
      </c>
      <c r="AE57" s="54" t="s">
        <v>420</v>
      </c>
      <c r="AF57" s="54" t="s">
        <v>420</v>
      </c>
      <c r="AG57" s="54" t="s">
        <v>420</v>
      </c>
      <c r="AH57" s="54" t="s">
        <v>420</v>
      </c>
      <c r="AI57" s="54" t="s">
        <v>420</v>
      </c>
      <c r="AJ57" s="54" t="s">
        <v>420</v>
      </c>
      <c r="AK57" s="56" t="s">
        <v>420</v>
      </c>
    </row>
    <row r="58" spans="1:37" ht="15.75" x14ac:dyDescent="0.25">
      <c r="A58" s="44" t="str">
        <f t="shared" si="10"/>
        <v>unconstrained</v>
      </c>
      <c r="B58" s="170" t="s">
        <v>424</v>
      </c>
      <c r="C58" s="171" t="str">
        <f t="shared" si="24"/>
        <v>KwaZulu Natal</v>
      </c>
      <c r="D58" s="164" t="s">
        <v>115</v>
      </c>
      <c r="E58" s="164" t="s">
        <v>114</v>
      </c>
      <c r="F58" s="54">
        <f t="shared" si="11"/>
        <v>0</v>
      </c>
      <c r="G58" s="54">
        <f t="shared" si="12"/>
        <v>0</v>
      </c>
      <c r="H58" s="54">
        <f t="shared" si="13"/>
        <v>0</v>
      </c>
      <c r="I58" s="55">
        <v>0</v>
      </c>
      <c r="J58" s="54">
        <v>0</v>
      </c>
      <c r="K58" s="54">
        <v>0</v>
      </c>
      <c r="L58" s="54">
        <f>K58</f>
        <v>0</v>
      </c>
      <c r="M58" s="54">
        <f>L58</f>
        <v>0</v>
      </c>
      <c r="N58" s="54">
        <f>M58</f>
        <v>0</v>
      </c>
      <c r="O58" s="54">
        <f>N58</f>
        <v>0</v>
      </c>
      <c r="P58" s="54">
        <f>O58</f>
        <v>0</v>
      </c>
      <c r="Q58" s="54" t="s">
        <v>420</v>
      </c>
      <c r="R58" s="54" t="s">
        <v>420</v>
      </c>
      <c r="S58" s="54" t="s">
        <v>420</v>
      </c>
      <c r="T58" s="54" t="s">
        <v>420</v>
      </c>
      <c r="U58" s="54" t="s">
        <v>420</v>
      </c>
      <c r="V58" s="54" t="s">
        <v>420</v>
      </c>
      <c r="W58" s="54" t="s">
        <v>420</v>
      </c>
      <c r="X58" s="54" t="s">
        <v>420</v>
      </c>
      <c r="Y58" s="54" t="s">
        <v>420</v>
      </c>
      <c r="Z58" s="54" t="s">
        <v>420</v>
      </c>
      <c r="AA58" s="54" t="s">
        <v>420</v>
      </c>
      <c r="AB58" s="54" t="s">
        <v>420</v>
      </c>
      <c r="AC58" s="54" t="s">
        <v>420</v>
      </c>
      <c r="AD58" s="54" t="s">
        <v>420</v>
      </c>
      <c r="AE58" s="54" t="s">
        <v>420</v>
      </c>
      <c r="AF58" s="54" t="s">
        <v>420</v>
      </c>
      <c r="AG58" s="54" t="s">
        <v>420</v>
      </c>
      <c r="AH58" s="54" t="s">
        <v>420</v>
      </c>
      <c r="AI58" s="54" t="s">
        <v>420</v>
      </c>
      <c r="AJ58" s="54" t="s">
        <v>420</v>
      </c>
      <c r="AK58" s="56" t="s">
        <v>420</v>
      </c>
    </row>
    <row r="59" spans="1:37" ht="16.5" thickBot="1" x14ac:dyDescent="0.3">
      <c r="A59" s="44" t="str">
        <f t="shared" si="10"/>
        <v>unconstrained</v>
      </c>
      <c r="B59" s="170" t="s">
        <v>424</v>
      </c>
      <c r="C59" s="175" t="str">
        <f t="shared" si="24"/>
        <v>KwaZulu Natal</v>
      </c>
      <c r="D59" s="167" t="s">
        <v>115</v>
      </c>
      <c r="E59" s="167" t="s">
        <v>423</v>
      </c>
      <c r="F59" s="61">
        <f t="shared" si="11"/>
        <v>0</v>
      </c>
      <c r="G59" s="61">
        <f t="shared" si="12"/>
        <v>0</v>
      </c>
      <c r="H59" s="61">
        <f t="shared" si="13"/>
        <v>0</v>
      </c>
      <c r="I59" s="62" t="s">
        <v>420</v>
      </c>
      <c r="J59" s="61" t="s">
        <v>420</v>
      </c>
      <c r="K59" s="61" t="s">
        <v>420</v>
      </c>
      <c r="L59" s="61" t="s">
        <v>420</v>
      </c>
      <c r="M59" s="61" t="s">
        <v>420</v>
      </c>
      <c r="N59" s="61" t="s">
        <v>420</v>
      </c>
      <c r="O59" s="61" t="s">
        <v>420</v>
      </c>
      <c r="P59" s="61" t="s">
        <v>420</v>
      </c>
      <c r="Q59" s="61" t="s">
        <v>420</v>
      </c>
      <c r="R59" s="61" t="s">
        <v>420</v>
      </c>
      <c r="S59" s="61" t="s">
        <v>420</v>
      </c>
      <c r="T59" s="61" t="s">
        <v>420</v>
      </c>
      <c r="U59" s="61" t="s">
        <v>420</v>
      </c>
      <c r="V59" s="61" t="s">
        <v>420</v>
      </c>
      <c r="W59" s="61" t="s">
        <v>420</v>
      </c>
      <c r="X59" s="61" t="s">
        <v>420</v>
      </c>
      <c r="Y59" s="61" t="s">
        <v>420</v>
      </c>
      <c r="Z59" s="61" t="s">
        <v>420</v>
      </c>
      <c r="AA59" s="61" t="s">
        <v>420</v>
      </c>
      <c r="AB59" s="61" t="s">
        <v>420</v>
      </c>
      <c r="AC59" s="61" t="s">
        <v>420</v>
      </c>
      <c r="AD59" s="61" t="s">
        <v>420</v>
      </c>
      <c r="AE59" s="61" t="s">
        <v>420</v>
      </c>
      <c r="AF59" s="61" t="s">
        <v>420</v>
      </c>
      <c r="AG59" s="61" t="s">
        <v>420</v>
      </c>
      <c r="AH59" s="61" t="s">
        <v>420</v>
      </c>
      <c r="AI59" s="61" t="s">
        <v>420</v>
      </c>
      <c r="AJ59" s="61" t="s">
        <v>420</v>
      </c>
      <c r="AK59" s="63" t="s">
        <v>420</v>
      </c>
    </row>
    <row r="60" spans="1:37" ht="15.75" x14ac:dyDescent="0.25">
      <c r="A60" s="44" t="str">
        <f t="shared" si="10"/>
        <v>unconstrained</v>
      </c>
      <c r="B60" s="170" t="s">
        <v>424</v>
      </c>
      <c r="C60" s="172" t="s">
        <v>434</v>
      </c>
      <c r="D60" s="161" t="s">
        <v>78</v>
      </c>
      <c r="E60" s="161" t="s">
        <v>147</v>
      </c>
      <c r="F60" s="48">
        <f t="shared" si="11"/>
        <v>0</v>
      </c>
      <c r="G60" s="48">
        <f t="shared" si="12"/>
        <v>0</v>
      </c>
      <c r="H60" s="48">
        <f t="shared" si="13"/>
        <v>0</v>
      </c>
      <c r="I60" s="49" t="s">
        <v>420</v>
      </c>
      <c r="J60" s="48" t="str">
        <f t="shared" ref="J60:AK60" si="25">I60</f>
        <v>unc</v>
      </c>
      <c r="K60" s="48" t="str">
        <f t="shared" si="25"/>
        <v>unc</v>
      </c>
      <c r="L60" s="48" t="str">
        <f t="shared" si="25"/>
        <v>unc</v>
      </c>
      <c r="M60" s="48" t="str">
        <f t="shared" si="25"/>
        <v>unc</v>
      </c>
      <c r="N60" s="48" t="str">
        <f t="shared" si="25"/>
        <v>unc</v>
      </c>
      <c r="O60" s="48" t="str">
        <f t="shared" si="25"/>
        <v>unc</v>
      </c>
      <c r="P60" s="48" t="str">
        <f t="shared" si="25"/>
        <v>unc</v>
      </c>
      <c r="Q60" s="48" t="str">
        <f t="shared" si="25"/>
        <v>unc</v>
      </c>
      <c r="R60" s="48" t="str">
        <f t="shared" si="25"/>
        <v>unc</v>
      </c>
      <c r="S60" s="48" t="str">
        <f t="shared" si="25"/>
        <v>unc</v>
      </c>
      <c r="T60" s="48" t="str">
        <f t="shared" si="25"/>
        <v>unc</v>
      </c>
      <c r="U60" s="48" t="str">
        <f t="shared" si="25"/>
        <v>unc</v>
      </c>
      <c r="V60" s="48" t="str">
        <f t="shared" si="25"/>
        <v>unc</v>
      </c>
      <c r="W60" s="48" t="str">
        <f t="shared" si="25"/>
        <v>unc</v>
      </c>
      <c r="X60" s="48" t="str">
        <f t="shared" si="25"/>
        <v>unc</v>
      </c>
      <c r="Y60" s="48" t="str">
        <f t="shared" si="25"/>
        <v>unc</v>
      </c>
      <c r="Z60" s="48" t="str">
        <f t="shared" si="25"/>
        <v>unc</v>
      </c>
      <c r="AA60" s="48" t="str">
        <f t="shared" si="25"/>
        <v>unc</v>
      </c>
      <c r="AB60" s="48" t="str">
        <f t="shared" si="25"/>
        <v>unc</v>
      </c>
      <c r="AC60" s="48" t="str">
        <f t="shared" si="25"/>
        <v>unc</v>
      </c>
      <c r="AD60" s="48" t="str">
        <f t="shared" si="25"/>
        <v>unc</v>
      </c>
      <c r="AE60" s="48" t="str">
        <f t="shared" si="25"/>
        <v>unc</v>
      </c>
      <c r="AF60" s="48" t="str">
        <f t="shared" si="25"/>
        <v>unc</v>
      </c>
      <c r="AG60" s="48" t="str">
        <f t="shared" si="25"/>
        <v>unc</v>
      </c>
      <c r="AH60" s="48" t="str">
        <f t="shared" si="25"/>
        <v>unc</v>
      </c>
      <c r="AI60" s="48" t="str">
        <f t="shared" si="25"/>
        <v>unc</v>
      </c>
      <c r="AJ60" s="48" t="str">
        <f t="shared" si="25"/>
        <v>unc</v>
      </c>
      <c r="AK60" s="50" t="str">
        <f t="shared" si="25"/>
        <v>unc</v>
      </c>
    </row>
    <row r="61" spans="1:37" ht="16.5" thickBot="1" x14ac:dyDescent="0.3">
      <c r="A61" s="44" t="str">
        <f t="shared" si="10"/>
        <v>unconstrained</v>
      </c>
      <c r="B61" s="170" t="s">
        <v>424</v>
      </c>
      <c r="C61" s="174" t="str">
        <f>C60</f>
        <v>Pelly</v>
      </c>
      <c r="D61" s="167" t="s">
        <v>78</v>
      </c>
      <c r="E61" s="167" t="s">
        <v>278</v>
      </c>
      <c r="F61" s="61">
        <f t="shared" si="11"/>
        <v>0</v>
      </c>
      <c r="G61" s="61">
        <f t="shared" si="12"/>
        <v>0</v>
      </c>
      <c r="H61" s="61">
        <f t="shared" si="13"/>
        <v>0</v>
      </c>
      <c r="I61" s="62" t="s">
        <v>420</v>
      </c>
      <c r="J61" s="61" t="s">
        <v>420</v>
      </c>
      <c r="K61" s="61" t="s">
        <v>420</v>
      </c>
      <c r="L61" s="61" t="s">
        <v>420</v>
      </c>
      <c r="M61" s="61" t="s">
        <v>420</v>
      </c>
      <c r="N61" s="61" t="s">
        <v>420</v>
      </c>
      <c r="O61" s="61" t="s">
        <v>420</v>
      </c>
      <c r="P61" s="61" t="s">
        <v>420</v>
      </c>
      <c r="Q61" s="61" t="s">
        <v>420</v>
      </c>
      <c r="R61" s="61" t="s">
        <v>420</v>
      </c>
      <c r="S61" s="61" t="s">
        <v>420</v>
      </c>
      <c r="T61" s="61" t="s">
        <v>420</v>
      </c>
      <c r="U61" s="61" t="s">
        <v>420</v>
      </c>
      <c r="V61" s="61" t="s">
        <v>420</v>
      </c>
      <c r="W61" s="61" t="s">
        <v>420</v>
      </c>
      <c r="X61" s="61" t="s">
        <v>420</v>
      </c>
      <c r="Y61" s="61" t="s">
        <v>420</v>
      </c>
      <c r="Z61" s="61" t="s">
        <v>420</v>
      </c>
      <c r="AA61" s="61" t="s">
        <v>420</v>
      </c>
      <c r="AB61" s="61" t="s">
        <v>420</v>
      </c>
      <c r="AC61" s="61" t="s">
        <v>420</v>
      </c>
      <c r="AD61" s="61" t="s">
        <v>420</v>
      </c>
      <c r="AE61" s="61" t="s">
        <v>420</v>
      </c>
      <c r="AF61" s="61" t="s">
        <v>420</v>
      </c>
      <c r="AG61" s="61" t="s">
        <v>420</v>
      </c>
      <c r="AH61" s="61" t="s">
        <v>420</v>
      </c>
      <c r="AI61" s="61" t="s">
        <v>420</v>
      </c>
      <c r="AJ61" s="61" t="s">
        <v>420</v>
      </c>
      <c r="AK61" s="63" t="s">
        <v>420</v>
      </c>
    </row>
    <row r="62" spans="1:37" ht="15.75" x14ac:dyDescent="0.25">
      <c r="A62" s="44" t="str">
        <f t="shared" ref="A62:A93" si="26">A61</f>
        <v>unconstrained</v>
      </c>
      <c r="B62" s="170" t="s">
        <v>424</v>
      </c>
      <c r="C62" s="169" t="s">
        <v>435</v>
      </c>
      <c r="D62" s="161" t="s">
        <v>78</v>
      </c>
      <c r="E62" s="161" t="s">
        <v>147</v>
      </c>
      <c r="F62" s="48">
        <f t="shared" ref="F62:F93" si="27">F61</f>
        <v>0</v>
      </c>
      <c r="G62" s="48">
        <f t="shared" ref="G62:G93" si="28">G61</f>
        <v>0</v>
      </c>
      <c r="H62" s="48">
        <f t="shared" ref="H62:H93" si="29">H61</f>
        <v>0</v>
      </c>
      <c r="I62" s="49" t="s">
        <v>420</v>
      </c>
      <c r="J62" s="48" t="s">
        <v>420</v>
      </c>
      <c r="K62" s="48" t="s">
        <v>420</v>
      </c>
      <c r="L62" s="48" t="s">
        <v>420</v>
      </c>
      <c r="M62" s="48" t="s">
        <v>420</v>
      </c>
      <c r="N62" s="48" t="s">
        <v>420</v>
      </c>
      <c r="O62" s="48" t="s">
        <v>420</v>
      </c>
      <c r="P62" s="48" t="s">
        <v>420</v>
      </c>
      <c r="Q62" s="48" t="s">
        <v>420</v>
      </c>
      <c r="R62" s="48" t="s">
        <v>420</v>
      </c>
      <c r="S62" s="48" t="s">
        <v>420</v>
      </c>
      <c r="T62" s="48" t="s">
        <v>420</v>
      </c>
      <c r="U62" s="48" t="s">
        <v>420</v>
      </c>
      <c r="V62" s="48" t="s">
        <v>420</v>
      </c>
      <c r="W62" s="48" t="s">
        <v>420</v>
      </c>
      <c r="X62" s="48" t="s">
        <v>420</v>
      </c>
      <c r="Y62" s="48" t="s">
        <v>420</v>
      </c>
      <c r="Z62" s="48" t="s">
        <v>420</v>
      </c>
      <c r="AA62" s="48" t="s">
        <v>420</v>
      </c>
      <c r="AB62" s="48" t="s">
        <v>420</v>
      </c>
      <c r="AC62" s="48" t="s">
        <v>420</v>
      </c>
      <c r="AD62" s="48" t="s">
        <v>420</v>
      </c>
      <c r="AE62" s="48" t="s">
        <v>420</v>
      </c>
      <c r="AF62" s="48" t="s">
        <v>420</v>
      </c>
      <c r="AG62" s="48" t="s">
        <v>420</v>
      </c>
      <c r="AH62" s="48" t="s">
        <v>420</v>
      </c>
      <c r="AI62" s="48" t="s">
        <v>420</v>
      </c>
      <c r="AJ62" s="48" t="s">
        <v>420</v>
      </c>
      <c r="AK62" s="50" t="s">
        <v>420</v>
      </c>
    </row>
    <row r="63" spans="1:37" ht="15.75" x14ac:dyDescent="0.25">
      <c r="A63" s="44" t="str">
        <f t="shared" si="26"/>
        <v>unconstrained</v>
      </c>
      <c r="B63" s="170" t="s">
        <v>424</v>
      </c>
      <c r="C63" s="171" t="str">
        <f>C62</f>
        <v>Limpopo</v>
      </c>
      <c r="D63" s="164" t="s">
        <v>78</v>
      </c>
      <c r="E63" s="164" t="s">
        <v>278</v>
      </c>
      <c r="F63" s="54">
        <f t="shared" si="27"/>
        <v>0</v>
      </c>
      <c r="G63" s="54">
        <f t="shared" si="28"/>
        <v>0</v>
      </c>
      <c r="H63" s="54">
        <f t="shared" si="29"/>
        <v>0</v>
      </c>
      <c r="I63" s="55" t="s">
        <v>420</v>
      </c>
      <c r="J63" s="54" t="s">
        <v>420</v>
      </c>
      <c r="K63" s="54" t="s">
        <v>420</v>
      </c>
      <c r="L63" s="54" t="s">
        <v>420</v>
      </c>
      <c r="M63" s="54" t="s">
        <v>420</v>
      </c>
      <c r="N63" s="54" t="s">
        <v>420</v>
      </c>
      <c r="O63" s="54" t="s">
        <v>420</v>
      </c>
      <c r="P63" s="54" t="s">
        <v>420</v>
      </c>
      <c r="Q63" s="54" t="s">
        <v>420</v>
      </c>
      <c r="R63" s="54" t="s">
        <v>420</v>
      </c>
      <c r="S63" s="54" t="s">
        <v>420</v>
      </c>
      <c r="T63" s="54" t="s">
        <v>420</v>
      </c>
      <c r="U63" s="54" t="s">
        <v>420</v>
      </c>
      <c r="V63" s="54" t="s">
        <v>420</v>
      </c>
      <c r="W63" s="54" t="s">
        <v>420</v>
      </c>
      <c r="X63" s="54" t="s">
        <v>420</v>
      </c>
      <c r="Y63" s="54" t="s">
        <v>420</v>
      </c>
      <c r="Z63" s="54" t="s">
        <v>420</v>
      </c>
      <c r="AA63" s="54" t="s">
        <v>420</v>
      </c>
      <c r="AB63" s="54" t="s">
        <v>420</v>
      </c>
      <c r="AC63" s="54" t="s">
        <v>420</v>
      </c>
      <c r="AD63" s="54" t="s">
        <v>420</v>
      </c>
      <c r="AE63" s="54" t="s">
        <v>420</v>
      </c>
      <c r="AF63" s="54" t="s">
        <v>420</v>
      </c>
      <c r="AG63" s="54" t="s">
        <v>420</v>
      </c>
      <c r="AH63" s="54" t="s">
        <v>420</v>
      </c>
      <c r="AI63" s="54" t="s">
        <v>420</v>
      </c>
      <c r="AJ63" s="54" t="s">
        <v>420</v>
      </c>
      <c r="AK63" s="56" t="s">
        <v>420</v>
      </c>
    </row>
    <row r="64" spans="1:37" ht="15.75" x14ac:dyDescent="0.25">
      <c r="A64" s="44" t="str">
        <f t="shared" si="26"/>
        <v>unconstrained</v>
      </c>
      <c r="B64" s="170" t="s">
        <v>424</v>
      </c>
      <c r="C64" s="171" t="str">
        <f>C63</f>
        <v>Limpopo</v>
      </c>
      <c r="D64" s="164" t="s">
        <v>78</v>
      </c>
      <c r="E64" s="164" t="s">
        <v>421</v>
      </c>
      <c r="F64" s="54">
        <f t="shared" si="27"/>
        <v>0</v>
      </c>
      <c r="G64" s="54">
        <f t="shared" si="28"/>
        <v>0</v>
      </c>
      <c r="H64" s="54">
        <f t="shared" si="29"/>
        <v>0</v>
      </c>
      <c r="I64" s="55" t="s">
        <v>420</v>
      </c>
      <c r="J64" s="54" t="s">
        <v>420</v>
      </c>
      <c r="K64" s="54" t="s">
        <v>420</v>
      </c>
      <c r="L64" s="54" t="s">
        <v>420</v>
      </c>
      <c r="M64" s="54" t="s">
        <v>420</v>
      </c>
      <c r="N64" s="54" t="s">
        <v>420</v>
      </c>
      <c r="O64" s="54" t="s">
        <v>420</v>
      </c>
      <c r="P64" s="54" t="s">
        <v>420</v>
      </c>
      <c r="Q64" s="54" t="s">
        <v>420</v>
      </c>
      <c r="R64" s="54" t="s">
        <v>420</v>
      </c>
      <c r="S64" s="54" t="s">
        <v>420</v>
      </c>
      <c r="T64" s="54" t="s">
        <v>420</v>
      </c>
      <c r="U64" s="54" t="s">
        <v>420</v>
      </c>
      <c r="V64" s="54" t="s">
        <v>420</v>
      </c>
      <c r="W64" s="54" t="s">
        <v>420</v>
      </c>
      <c r="X64" s="54" t="s">
        <v>420</v>
      </c>
      <c r="Y64" s="54" t="s">
        <v>420</v>
      </c>
      <c r="Z64" s="54" t="s">
        <v>420</v>
      </c>
      <c r="AA64" s="54" t="s">
        <v>420</v>
      </c>
      <c r="AB64" s="54" t="s">
        <v>420</v>
      </c>
      <c r="AC64" s="54" t="s">
        <v>420</v>
      </c>
      <c r="AD64" s="54" t="s">
        <v>420</v>
      </c>
      <c r="AE64" s="54" t="s">
        <v>420</v>
      </c>
      <c r="AF64" s="54" t="s">
        <v>420</v>
      </c>
      <c r="AG64" s="54" t="s">
        <v>420</v>
      </c>
      <c r="AH64" s="54" t="s">
        <v>420</v>
      </c>
      <c r="AI64" s="54" t="s">
        <v>420</v>
      </c>
      <c r="AJ64" s="54" t="s">
        <v>420</v>
      </c>
      <c r="AK64" s="56" t="s">
        <v>420</v>
      </c>
    </row>
    <row r="65" spans="1:37" ht="15.75" x14ac:dyDescent="0.25">
      <c r="A65" s="44" t="str">
        <f t="shared" si="26"/>
        <v>unconstrained</v>
      </c>
      <c r="B65" s="170" t="s">
        <v>424</v>
      </c>
      <c r="C65" s="171" t="str">
        <f>C64</f>
        <v>Limpopo</v>
      </c>
      <c r="D65" s="164" t="s">
        <v>78</v>
      </c>
      <c r="E65" s="164" t="s">
        <v>124</v>
      </c>
      <c r="F65" s="54">
        <f t="shared" si="27"/>
        <v>0</v>
      </c>
      <c r="G65" s="54">
        <f t="shared" si="28"/>
        <v>0</v>
      </c>
      <c r="H65" s="54">
        <f t="shared" si="29"/>
        <v>0</v>
      </c>
      <c r="I65" s="55" t="s">
        <v>420</v>
      </c>
      <c r="J65" s="54" t="s">
        <v>420</v>
      </c>
      <c r="K65" s="54" t="s">
        <v>420</v>
      </c>
      <c r="L65" s="54" t="s">
        <v>420</v>
      </c>
      <c r="M65" s="54" t="s">
        <v>420</v>
      </c>
      <c r="N65" s="54" t="s">
        <v>420</v>
      </c>
      <c r="O65" s="54" t="s">
        <v>420</v>
      </c>
      <c r="P65" s="54" t="s">
        <v>420</v>
      </c>
      <c r="Q65" s="54" t="s">
        <v>420</v>
      </c>
      <c r="R65" s="54" t="s">
        <v>420</v>
      </c>
      <c r="S65" s="54" t="s">
        <v>420</v>
      </c>
      <c r="T65" s="54" t="s">
        <v>420</v>
      </c>
      <c r="U65" s="54" t="s">
        <v>420</v>
      </c>
      <c r="V65" s="54" t="s">
        <v>420</v>
      </c>
      <c r="W65" s="54" t="s">
        <v>420</v>
      </c>
      <c r="X65" s="54" t="s">
        <v>420</v>
      </c>
      <c r="Y65" s="54" t="s">
        <v>420</v>
      </c>
      <c r="Z65" s="54" t="s">
        <v>420</v>
      </c>
      <c r="AA65" s="54" t="s">
        <v>420</v>
      </c>
      <c r="AB65" s="54" t="s">
        <v>420</v>
      </c>
      <c r="AC65" s="54" t="s">
        <v>420</v>
      </c>
      <c r="AD65" s="54" t="s">
        <v>420</v>
      </c>
      <c r="AE65" s="54" t="s">
        <v>420</v>
      </c>
      <c r="AF65" s="54" t="s">
        <v>420</v>
      </c>
      <c r="AG65" s="54" t="s">
        <v>420</v>
      </c>
      <c r="AH65" s="54" t="s">
        <v>420</v>
      </c>
      <c r="AI65" s="54" t="s">
        <v>420</v>
      </c>
      <c r="AJ65" s="54" t="s">
        <v>420</v>
      </c>
      <c r="AK65" s="56" t="s">
        <v>420</v>
      </c>
    </row>
    <row r="66" spans="1:37" ht="15.75" x14ac:dyDescent="0.25">
      <c r="A66" s="44" t="str">
        <f t="shared" si="26"/>
        <v>unconstrained</v>
      </c>
      <c r="B66" s="170" t="s">
        <v>424</v>
      </c>
      <c r="C66" s="171" t="str">
        <f>C65</f>
        <v>Limpopo</v>
      </c>
      <c r="D66" s="164" t="s">
        <v>78</v>
      </c>
      <c r="E66" s="164" t="s">
        <v>77</v>
      </c>
      <c r="F66" s="54">
        <f t="shared" si="27"/>
        <v>0</v>
      </c>
      <c r="G66" s="54">
        <f t="shared" si="28"/>
        <v>0</v>
      </c>
      <c r="H66" s="54">
        <f t="shared" si="29"/>
        <v>0</v>
      </c>
      <c r="I66" s="55" t="s">
        <v>420</v>
      </c>
      <c r="J66" s="54" t="s">
        <v>420</v>
      </c>
      <c r="K66" s="54" t="s">
        <v>420</v>
      </c>
      <c r="L66" s="54" t="s">
        <v>420</v>
      </c>
      <c r="M66" s="54" t="s">
        <v>420</v>
      </c>
      <c r="N66" s="54" t="s">
        <v>420</v>
      </c>
      <c r="O66" s="54" t="s">
        <v>420</v>
      </c>
      <c r="P66" s="54" t="s">
        <v>420</v>
      </c>
      <c r="Q66" s="54" t="s">
        <v>420</v>
      </c>
      <c r="R66" s="54" t="s">
        <v>420</v>
      </c>
      <c r="S66" s="54" t="s">
        <v>420</v>
      </c>
      <c r="T66" s="54" t="s">
        <v>420</v>
      </c>
      <c r="U66" s="54" t="s">
        <v>420</v>
      </c>
      <c r="V66" s="54" t="s">
        <v>420</v>
      </c>
      <c r="W66" s="54" t="s">
        <v>420</v>
      </c>
      <c r="X66" s="54" t="s">
        <v>420</v>
      </c>
      <c r="Y66" s="54" t="s">
        <v>420</v>
      </c>
      <c r="Z66" s="54" t="s">
        <v>420</v>
      </c>
      <c r="AA66" s="54" t="s">
        <v>420</v>
      </c>
      <c r="AB66" s="54" t="s">
        <v>420</v>
      </c>
      <c r="AC66" s="54" t="s">
        <v>420</v>
      </c>
      <c r="AD66" s="54" t="s">
        <v>420</v>
      </c>
      <c r="AE66" s="54" t="s">
        <v>420</v>
      </c>
      <c r="AF66" s="54" t="s">
        <v>420</v>
      </c>
      <c r="AG66" s="54" t="s">
        <v>420</v>
      </c>
      <c r="AH66" s="54" t="s">
        <v>420</v>
      </c>
      <c r="AI66" s="54" t="s">
        <v>420</v>
      </c>
      <c r="AJ66" s="54" t="s">
        <v>420</v>
      </c>
      <c r="AK66" s="56" t="s">
        <v>420</v>
      </c>
    </row>
    <row r="67" spans="1:37" ht="16.5" thickBot="1" x14ac:dyDescent="0.3">
      <c r="A67" s="57" t="str">
        <f t="shared" si="26"/>
        <v>unconstrained</v>
      </c>
      <c r="B67" s="176" t="s">
        <v>424</v>
      </c>
      <c r="C67" s="175" t="str">
        <f>C66</f>
        <v>Limpopo</v>
      </c>
      <c r="D67" s="167" t="s">
        <v>115</v>
      </c>
      <c r="E67" s="167" t="s">
        <v>423</v>
      </c>
      <c r="F67" s="61">
        <f t="shared" si="27"/>
        <v>0</v>
      </c>
      <c r="G67" s="61">
        <f t="shared" si="28"/>
        <v>0</v>
      </c>
      <c r="H67" s="61">
        <f t="shared" si="29"/>
        <v>0</v>
      </c>
      <c r="I67" s="62" t="s">
        <v>420</v>
      </c>
      <c r="J67" s="61" t="s">
        <v>420</v>
      </c>
      <c r="K67" s="61" t="s">
        <v>420</v>
      </c>
      <c r="L67" s="61" t="s">
        <v>420</v>
      </c>
      <c r="M67" s="61" t="s">
        <v>420</v>
      </c>
      <c r="N67" s="61" t="s">
        <v>420</v>
      </c>
      <c r="O67" s="61" t="s">
        <v>420</v>
      </c>
      <c r="P67" s="61" t="s">
        <v>420</v>
      </c>
      <c r="Q67" s="61" t="s">
        <v>420</v>
      </c>
      <c r="R67" s="61" t="s">
        <v>420</v>
      </c>
      <c r="S67" s="61" t="s">
        <v>420</v>
      </c>
      <c r="T67" s="61" t="s">
        <v>420</v>
      </c>
      <c r="U67" s="61" t="s">
        <v>420</v>
      </c>
      <c r="V67" s="61" t="s">
        <v>420</v>
      </c>
      <c r="W67" s="61" t="s">
        <v>420</v>
      </c>
      <c r="X67" s="61" t="s">
        <v>420</v>
      </c>
      <c r="Y67" s="61" t="s">
        <v>420</v>
      </c>
      <c r="Z67" s="61" t="s">
        <v>420</v>
      </c>
      <c r="AA67" s="61" t="s">
        <v>420</v>
      </c>
      <c r="AB67" s="61" t="s">
        <v>420</v>
      </c>
      <c r="AC67" s="61" t="s">
        <v>420</v>
      </c>
      <c r="AD67" s="61" t="s">
        <v>420</v>
      </c>
      <c r="AE67" s="61" t="s">
        <v>420</v>
      </c>
      <c r="AF67" s="61" t="s">
        <v>420</v>
      </c>
      <c r="AG67" s="61" t="s">
        <v>420</v>
      </c>
      <c r="AH67" s="61" t="s">
        <v>420</v>
      </c>
      <c r="AI67" s="61" t="s">
        <v>420</v>
      </c>
      <c r="AJ67" s="61" t="s">
        <v>420</v>
      </c>
      <c r="AK67" s="63" t="s">
        <v>420</v>
      </c>
    </row>
    <row r="68" spans="1:37" ht="15.75" x14ac:dyDescent="0.25">
      <c r="A68" s="64" t="str">
        <f t="shared" si="26"/>
        <v>unconstrained</v>
      </c>
      <c r="B68" s="177" t="s">
        <v>436</v>
      </c>
      <c r="C68" s="160" t="s">
        <v>437</v>
      </c>
      <c r="D68" s="161" t="s">
        <v>78</v>
      </c>
      <c r="E68" s="161" t="s">
        <v>147</v>
      </c>
      <c r="F68" s="48">
        <f t="shared" si="27"/>
        <v>0</v>
      </c>
      <c r="G68" s="48">
        <f t="shared" si="28"/>
        <v>0</v>
      </c>
      <c r="H68" s="48">
        <f t="shared" si="29"/>
        <v>0</v>
      </c>
      <c r="I68" s="48" t="s">
        <v>420</v>
      </c>
      <c r="J68" s="48" t="s">
        <v>420</v>
      </c>
      <c r="K68" s="48" t="s">
        <v>420</v>
      </c>
      <c r="L68" s="48" t="s">
        <v>420</v>
      </c>
      <c r="M68" s="48" t="s">
        <v>420</v>
      </c>
      <c r="N68" s="48" t="s">
        <v>420</v>
      </c>
      <c r="O68" s="48" t="s">
        <v>420</v>
      </c>
      <c r="P68" s="48" t="s">
        <v>420</v>
      </c>
      <c r="Q68" s="48" t="s">
        <v>420</v>
      </c>
      <c r="R68" s="48" t="s">
        <v>420</v>
      </c>
      <c r="S68" s="48" t="s">
        <v>420</v>
      </c>
      <c r="T68" s="48" t="s">
        <v>420</v>
      </c>
      <c r="U68" s="48" t="s">
        <v>420</v>
      </c>
      <c r="V68" s="48" t="s">
        <v>420</v>
      </c>
      <c r="W68" s="48" t="s">
        <v>420</v>
      </c>
      <c r="X68" s="48" t="s">
        <v>420</v>
      </c>
      <c r="Y68" s="48" t="s">
        <v>420</v>
      </c>
      <c r="Z68" s="48" t="s">
        <v>420</v>
      </c>
      <c r="AA68" s="48" t="s">
        <v>420</v>
      </c>
      <c r="AB68" s="48" t="s">
        <v>420</v>
      </c>
      <c r="AC68" s="48" t="s">
        <v>420</v>
      </c>
      <c r="AD68" s="48" t="s">
        <v>420</v>
      </c>
      <c r="AE68" s="48" t="s">
        <v>420</v>
      </c>
      <c r="AF68" s="48" t="s">
        <v>420</v>
      </c>
      <c r="AG68" s="48" t="s">
        <v>420</v>
      </c>
      <c r="AH68" s="48" t="s">
        <v>420</v>
      </c>
      <c r="AI68" s="48" t="s">
        <v>420</v>
      </c>
      <c r="AJ68" s="48" t="s">
        <v>420</v>
      </c>
      <c r="AK68" s="50" t="s">
        <v>420</v>
      </c>
    </row>
    <row r="69" spans="1:37" ht="15.75" x14ac:dyDescent="0.25">
      <c r="A69" s="44" t="str">
        <f t="shared" si="26"/>
        <v>unconstrained</v>
      </c>
      <c r="B69" s="178" t="s">
        <v>436</v>
      </c>
      <c r="C69" s="163" t="s">
        <v>437</v>
      </c>
      <c r="D69" s="164" t="s">
        <v>78</v>
      </c>
      <c r="E69" s="164" t="s">
        <v>278</v>
      </c>
      <c r="F69" s="54">
        <f t="shared" si="27"/>
        <v>0</v>
      </c>
      <c r="G69" s="54">
        <f t="shared" si="28"/>
        <v>0</v>
      </c>
      <c r="H69" s="54">
        <f t="shared" si="29"/>
        <v>0</v>
      </c>
      <c r="I69" s="54" t="s">
        <v>420</v>
      </c>
      <c r="J69" s="54" t="s">
        <v>420</v>
      </c>
      <c r="K69" s="54" t="s">
        <v>420</v>
      </c>
      <c r="L69" s="54" t="s">
        <v>420</v>
      </c>
      <c r="M69" s="54" t="s">
        <v>420</v>
      </c>
      <c r="N69" s="54" t="s">
        <v>420</v>
      </c>
      <c r="O69" s="54" t="s">
        <v>420</v>
      </c>
      <c r="P69" s="54" t="s">
        <v>420</v>
      </c>
      <c r="Q69" s="54" t="s">
        <v>420</v>
      </c>
      <c r="R69" s="54" t="s">
        <v>420</v>
      </c>
      <c r="S69" s="54" t="s">
        <v>420</v>
      </c>
      <c r="T69" s="54" t="s">
        <v>420</v>
      </c>
      <c r="U69" s="54" t="s">
        <v>420</v>
      </c>
      <c r="V69" s="54" t="s">
        <v>420</v>
      </c>
      <c r="W69" s="54" t="s">
        <v>420</v>
      </c>
      <c r="X69" s="54" t="s">
        <v>420</v>
      </c>
      <c r="Y69" s="54" t="s">
        <v>420</v>
      </c>
      <c r="Z69" s="54" t="s">
        <v>420</v>
      </c>
      <c r="AA69" s="54" t="s">
        <v>420</v>
      </c>
      <c r="AB69" s="54" t="s">
        <v>420</v>
      </c>
      <c r="AC69" s="54" t="s">
        <v>420</v>
      </c>
      <c r="AD69" s="54" t="s">
        <v>420</v>
      </c>
      <c r="AE69" s="54" t="s">
        <v>420</v>
      </c>
      <c r="AF69" s="54" t="s">
        <v>420</v>
      </c>
      <c r="AG69" s="54" t="s">
        <v>420</v>
      </c>
      <c r="AH69" s="54" t="s">
        <v>420</v>
      </c>
      <c r="AI69" s="54" t="s">
        <v>420</v>
      </c>
      <c r="AJ69" s="54" t="s">
        <v>420</v>
      </c>
      <c r="AK69" s="56" t="s">
        <v>420</v>
      </c>
    </row>
    <row r="70" spans="1:37" ht="15.75" x14ac:dyDescent="0.25">
      <c r="A70" s="44" t="str">
        <f t="shared" si="26"/>
        <v>unconstrained</v>
      </c>
      <c r="B70" s="178" t="s">
        <v>436</v>
      </c>
      <c r="C70" s="163" t="s">
        <v>437</v>
      </c>
      <c r="D70" s="164" t="s">
        <v>78</v>
      </c>
      <c r="E70" s="164" t="s">
        <v>421</v>
      </c>
      <c r="F70" s="54">
        <f t="shared" si="27"/>
        <v>0</v>
      </c>
      <c r="G70" s="54">
        <f t="shared" si="28"/>
        <v>0</v>
      </c>
      <c r="H70" s="54">
        <f t="shared" si="29"/>
        <v>0</v>
      </c>
      <c r="I70" s="54" t="s">
        <v>420</v>
      </c>
      <c r="J70" s="54" t="s">
        <v>420</v>
      </c>
      <c r="K70" s="54" t="s">
        <v>420</v>
      </c>
      <c r="L70" s="54" t="s">
        <v>420</v>
      </c>
      <c r="M70" s="54" t="s">
        <v>420</v>
      </c>
      <c r="N70" s="54" t="s">
        <v>420</v>
      </c>
      <c r="O70" s="54" t="s">
        <v>420</v>
      </c>
      <c r="P70" s="54" t="s">
        <v>420</v>
      </c>
      <c r="Q70" s="54" t="s">
        <v>420</v>
      </c>
      <c r="R70" s="54" t="s">
        <v>420</v>
      </c>
      <c r="S70" s="54" t="s">
        <v>420</v>
      </c>
      <c r="T70" s="54" t="s">
        <v>420</v>
      </c>
      <c r="U70" s="54" t="s">
        <v>420</v>
      </c>
      <c r="V70" s="54" t="s">
        <v>420</v>
      </c>
      <c r="W70" s="54" t="s">
        <v>420</v>
      </c>
      <c r="X70" s="54" t="s">
        <v>420</v>
      </c>
      <c r="Y70" s="54" t="s">
        <v>420</v>
      </c>
      <c r="Z70" s="54" t="s">
        <v>420</v>
      </c>
      <c r="AA70" s="54" t="s">
        <v>420</v>
      </c>
      <c r="AB70" s="54" t="s">
        <v>420</v>
      </c>
      <c r="AC70" s="54" t="s">
        <v>420</v>
      </c>
      <c r="AD70" s="54" t="s">
        <v>420</v>
      </c>
      <c r="AE70" s="54" t="s">
        <v>420</v>
      </c>
      <c r="AF70" s="54" t="s">
        <v>420</v>
      </c>
      <c r="AG70" s="54" t="s">
        <v>420</v>
      </c>
      <c r="AH70" s="54" t="s">
        <v>420</v>
      </c>
      <c r="AI70" s="54" t="s">
        <v>420</v>
      </c>
      <c r="AJ70" s="54" t="s">
        <v>420</v>
      </c>
      <c r="AK70" s="56" t="s">
        <v>420</v>
      </c>
    </row>
    <row r="71" spans="1:37" ht="15.75" x14ac:dyDescent="0.25">
      <c r="A71" s="44" t="str">
        <f t="shared" si="26"/>
        <v>unconstrained</v>
      </c>
      <c r="B71" s="178" t="s">
        <v>436</v>
      </c>
      <c r="C71" s="163" t="s">
        <v>437</v>
      </c>
      <c r="D71" s="164" t="s">
        <v>78</v>
      </c>
      <c r="E71" s="164" t="s">
        <v>124</v>
      </c>
      <c r="F71" s="54">
        <f t="shared" si="27"/>
        <v>0</v>
      </c>
      <c r="G71" s="54">
        <f t="shared" si="28"/>
        <v>0</v>
      </c>
      <c r="H71" s="54">
        <f t="shared" si="29"/>
        <v>0</v>
      </c>
      <c r="I71" s="54" t="s">
        <v>420</v>
      </c>
      <c r="J71" s="54" t="s">
        <v>420</v>
      </c>
      <c r="K71" s="54" t="s">
        <v>420</v>
      </c>
      <c r="L71" s="54" t="s">
        <v>420</v>
      </c>
      <c r="M71" s="54" t="s">
        <v>420</v>
      </c>
      <c r="N71" s="54" t="s">
        <v>420</v>
      </c>
      <c r="O71" s="54" t="s">
        <v>420</v>
      </c>
      <c r="P71" s="54" t="s">
        <v>420</v>
      </c>
      <c r="Q71" s="54" t="s">
        <v>420</v>
      </c>
      <c r="R71" s="54" t="s">
        <v>420</v>
      </c>
      <c r="S71" s="54" t="s">
        <v>420</v>
      </c>
      <c r="T71" s="54" t="s">
        <v>420</v>
      </c>
      <c r="U71" s="54" t="s">
        <v>420</v>
      </c>
      <c r="V71" s="54" t="s">
        <v>420</v>
      </c>
      <c r="W71" s="54" t="s">
        <v>420</v>
      </c>
      <c r="X71" s="54" t="s">
        <v>420</v>
      </c>
      <c r="Y71" s="54" t="s">
        <v>420</v>
      </c>
      <c r="Z71" s="54" t="s">
        <v>420</v>
      </c>
      <c r="AA71" s="54" t="s">
        <v>420</v>
      </c>
      <c r="AB71" s="54" t="s">
        <v>420</v>
      </c>
      <c r="AC71" s="54" t="s">
        <v>420</v>
      </c>
      <c r="AD71" s="54" t="s">
        <v>420</v>
      </c>
      <c r="AE71" s="54" t="s">
        <v>420</v>
      </c>
      <c r="AF71" s="54" t="s">
        <v>420</v>
      </c>
      <c r="AG71" s="54" t="s">
        <v>420</v>
      </c>
      <c r="AH71" s="54" t="s">
        <v>420</v>
      </c>
      <c r="AI71" s="54" t="s">
        <v>420</v>
      </c>
      <c r="AJ71" s="54" t="s">
        <v>420</v>
      </c>
      <c r="AK71" s="56" t="s">
        <v>420</v>
      </c>
    </row>
    <row r="72" spans="1:37" ht="16.5" thickBot="1" x14ac:dyDescent="0.3">
      <c r="A72" s="44" t="str">
        <f t="shared" si="26"/>
        <v>unconstrained</v>
      </c>
      <c r="B72" s="178" t="s">
        <v>436</v>
      </c>
      <c r="C72" s="166" t="s">
        <v>437</v>
      </c>
      <c r="D72" s="167" t="s">
        <v>115</v>
      </c>
      <c r="E72" s="167" t="s">
        <v>423</v>
      </c>
      <c r="F72" s="61">
        <f t="shared" si="27"/>
        <v>0</v>
      </c>
      <c r="G72" s="61">
        <f t="shared" si="28"/>
        <v>0</v>
      </c>
      <c r="H72" s="61">
        <f t="shared" si="29"/>
        <v>0</v>
      </c>
      <c r="I72" s="61" t="s">
        <v>420</v>
      </c>
      <c r="J72" s="61" t="s">
        <v>420</v>
      </c>
      <c r="K72" s="61" t="s">
        <v>420</v>
      </c>
      <c r="L72" s="61" t="s">
        <v>420</v>
      </c>
      <c r="M72" s="61" t="s">
        <v>420</v>
      </c>
      <c r="N72" s="61" t="s">
        <v>420</v>
      </c>
      <c r="O72" s="61" t="s">
        <v>420</v>
      </c>
      <c r="P72" s="61" t="s">
        <v>420</v>
      </c>
      <c r="Q72" s="61" t="s">
        <v>420</v>
      </c>
      <c r="R72" s="61" t="s">
        <v>420</v>
      </c>
      <c r="S72" s="61" t="s">
        <v>420</v>
      </c>
      <c r="T72" s="61" t="s">
        <v>420</v>
      </c>
      <c r="U72" s="61" t="s">
        <v>420</v>
      </c>
      <c r="V72" s="61" t="s">
        <v>420</v>
      </c>
      <c r="W72" s="61" t="s">
        <v>420</v>
      </c>
      <c r="X72" s="61" t="s">
        <v>420</v>
      </c>
      <c r="Y72" s="61" t="s">
        <v>420</v>
      </c>
      <c r="Z72" s="61" t="s">
        <v>420</v>
      </c>
      <c r="AA72" s="61" t="s">
        <v>420</v>
      </c>
      <c r="AB72" s="61" t="s">
        <v>420</v>
      </c>
      <c r="AC72" s="61" t="s">
        <v>420</v>
      </c>
      <c r="AD72" s="61" t="s">
        <v>420</v>
      </c>
      <c r="AE72" s="61" t="s">
        <v>420</v>
      </c>
      <c r="AF72" s="61" t="s">
        <v>420</v>
      </c>
      <c r="AG72" s="61" t="s">
        <v>420</v>
      </c>
      <c r="AH72" s="61" t="s">
        <v>420</v>
      </c>
      <c r="AI72" s="61" t="s">
        <v>420</v>
      </c>
      <c r="AJ72" s="61" t="s">
        <v>420</v>
      </c>
      <c r="AK72" s="63" t="s">
        <v>420</v>
      </c>
    </row>
    <row r="73" spans="1:37" ht="15.75" x14ac:dyDescent="0.25">
      <c r="A73" s="44" t="str">
        <f t="shared" si="26"/>
        <v>unconstrained</v>
      </c>
      <c r="B73" s="178" t="s">
        <v>436</v>
      </c>
      <c r="C73" s="179" t="s">
        <v>438</v>
      </c>
      <c r="D73" s="161" t="s">
        <v>78</v>
      </c>
      <c r="E73" s="161" t="s">
        <v>147</v>
      </c>
      <c r="F73" s="48">
        <f t="shared" si="27"/>
        <v>0</v>
      </c>
      <c r="G73" s="48">
        <f t="shared" si="28"/>
        <v>0</v>
      </c>
      <c r="H73" s="48">
        <f t="shared" si="29"/>
        <v>0</v>
      </c>
      <c r="I73" s="48" t="s">
        <v>420</v>
      </c>
      <c r="J73" s="48" t="s">
        <v>420</v>
      </c>
      <c r="K73" s="48" t="s">
        <v>420</v>
      </c>
      <c r="L73" s="48" t="s">
        <v>420</v>
      </c>
      <c r="M73" s="48" t="s">
        <v>420</v>
      </c>
      <c r="N73" s="48" t="s">
        <v>420</v>
      </c>
      <c r="O73" s="48" t="s">
        <v>420</v>
      </c>
      <c r="P73" s="48" t="s">
        <v>420</v>
      </c>
      <c r="Q73" s="48" t="s">
        <v>420</v>
      </c>
      <c r="R73" s="48" t="s">
        <v>420</v>
      </c>
      <c r="S73" s="48" t="s">
        <v>420</v>
      </c>
      <c r="T73" s="48" t="s">
        <v>420</v>
      </c>
      <c r="U73" s="48" t="s">
        <v>420</v>
      </c>
      <c r="V73" s="48" t="s">
        <v>420</v>
      </c>
      <c r="W73" s="48" t="s">
        <v>420</v>
      </c>
      <c r="X73" s="48" t="s">
        <v>420</v>
      </c>
      <c r="Y73" s="48" t="s">
        <v>420</v>
      </c>
      <c r="Z73" s="48" t="s">
        <v>420</v>
      </c>
      <c r="AA73" s="48" t="s">
        <v>420</v>
      </c>
      <c r="AB73" s="48" t="s">
        <v>420</v>
      </c>
      <c r="AC73" s="48" t="s">
        <v>420</v>
      </c>
      <c r="AD73" s="48" t="s">
        <v>420</v>
      </c>
      <c r="AE73" s="48" t="s">
        <v>420</v>
      </c>
      <c r="AF73" s="48" t="s">
        <v>420</v>
      </c>
      <c r="AG73" s="48" t="s">
        <v>420</v>
      </c>
      <c r="AH73" s="48" t="s">
        <v>420</v>
      </c>
      <c r="AI73" s="48" t="s">
        <v>420</v>
      </c>
      <c r="AJ73" s="48" t="s">
        <v>420</v>
      </c>
      <c r="AK73" s="50" t="s">
        <v>420</v>
      </c>
    </row>
    <row r="74" spans="1:37" ht="15.75" x14ac:dyDescent="0.25">
      <c r="A74" s="44" t="str">
        <f t="shared" si="26"/>
        <v>unconstrained</v>
      </c>
      <c r="B74" s="178" t="s">
        <v>436</v>
      </c>
      <c r="C74" s="180" t="s">
        <v>438</v>
      </c>
      <c r="D74" s="164" t="s">
        <v>78</v>
      </c>
      <c r="E74" s="164" t="s">
        <v>278</v>
      </c>
      <c r="F74" s="54">
        <f t="shared" si="27"/>
        <v>0</v>
      </c>
      <c r="G74" s="54">
        <f t="shared" si="28"/>
        <v>0</v>
      </c>
      <c r="H74" s="54">
        <f t="shared" si="29"/>
        <v>0</v>
      </c>
      <c r="I74" s="54" t="s">
        <v>420</v>
      </c>
      <c r="J74" s="54" t="s">
        <v>420</v>
      </c>
      <c r="K74" s="54" t="s">
        <v>420</v>
      </c>
      <c r="L74" s="54" t="s">
        <v>420</v>
      </c>
      <c r="M74" s="54" t="s">
        <v>420</v>
      </c>
      <c r="N74" s="54" t="s">
        <v>420</v>
      </c>
      <c r="O74" s="54" t="s">
        <v>420</v>
      </c>
      <c r="P74" s="54" t="s">
        <v>420</v>
      </c>
      <c r="Q74" s="54" t="s">
        <v>420</v>
      </c>
      <c r="R74" s="54" t="s">
        <v>420</v>
      </c>
      <c r="S74" s="54" t="s">
        <v>420</v>
      </c>
      <c r="T74" s="54" t="s">
        <v>420</v>
      </c>
      <c r="U74" s="54" t="s">
        <v>420</v>
      </c>
      <c r="V74" s="54" t="s">
        <v>420</v>
      </c>
      <c r="W74" s="54" t="s">
        <v>420</v>
      </c>
      <c r="X74" s="54" t="s">
        <v>420</v>
      </c>
      <c r="Y74" s="54" t="s">
        <v>420</v>
      </c>
      <c r="Z74" s="54" t="s">
        <v>420</v>
      </c>
      <c r="AA74" s="54" t="s">
        <v>420</v>
      </c>
      <c r="AB74" s="54" t="s">
        <v>420</v>
      </c>
      <c r="AC74" s="54" t="s">
        <v>420</v>
      </c>
      <c r="AD74" s="54" t="s">
        <v>420</v>
      </c>
      <c r="AE74" s="54" t="s">
        <v>420</v>
      </c>
      <c r="AF74" s="54" t="s">
        <v>420</v>
      </c>
      <c r="AG74" s="54" t="s">
        <v>420</v>
      </c>
      <c r="AH74" s="54" t="s">
        <v>420</v>
      </c>
      <c r="AI74" s="54" t="s">
        <v>420</v>
      </c>
      <c r="AJ74" s="54" t="s">
        <v>420</v>
      </c>
      <c r="AK74" s="56" t="s">
        <v>420</v>
      </c>
    </row>
    <row r="75" spans="1:37" ht="15.75" x14ac:dyDescent="0.25">
      <c r="A75" s="44" t="str">
        <f t="shared" si="26"/>
        <v>unconstrained</v>
      </c>
      <c r="B75" s="178" t="s">
        <v>436</v>
      </c>
      <c r="C75" s="180" t="s">
        <v>438</v>
      </c>
      <c r="D75" s="164" t="s">
        <v>78</v>
      </c>
      <c r="E75" s="164" t="s">
        <v>421</v>
      </c>
      <c r="F75" s="54">
        <f t="shared" si="27"/>
        <v>0</v>
      </c>
      <c r="G75" s="54">
        <f t="shared" si="28"/>
        <v>0</v>
      </c>
      <c r="H75" s="54">
        <f t="shared" si="29"/>
        <v>0</v>
      </c>
      <c r="I75" s="54" t="s">
        <v>420</v>
      </c>
      <c r="J75" s="54" t="s">
        <v>420</v>
      </c>
      <c r="K75" s="54" t="s">
        <v>420</v>
      </c>
      <c r="L75" s="54" t="s">
        <v>420</v>
      </c>
      <c r="M75" s="54" t="s">
        <v>420</v>
      </c>
      <c r="N75" s="54" t="s">
        <v>420</v>
      </c>
      <c r="O75" s="54" t="s">
        <v>420</v>
      </c>
      <c r="P75" s="54" t="s">
        <v>420</v>
      </c>
      <c r="Q75" s="54" t="s">
        <v>420</v>
      </c>
      <c r="R75" s="54" t="s">
        <v>420</v>
      </c>
      <c r="S75" s="54" t="s">
        <v>420</v>
      </c>
      <c r="T75" s="54" t="s">
        <v>420</v>
      </c>
      <c r="U75" s="54" t="s">
        <v>420</v>
      </c>
      <c r="V75" s="54" t="s">
        <v>420</v>
      </c>
      <c r="W75" s="54" t="s">
        <v>420</v>
      </c>
      <c r="X75" s="54" t="s">
        <v>420</v>
      </c>
      <c r="Y75" s="54" t="s">
        <v>420</v>
      </c>
      <c r="Z75" s="54" t="s">
        <v>420</v>
      </c>
      <c r="AA75" s="54" t="s">
        <v>420</v>
      </c>
      <c r="AB75" s="54" t="s">
        <v>420</v>
      </c>
      <c r="AC75" s="54" t="s">
        <v>420</v>
      </c>
      <c r="AD75" s="54" t="s">
        <v>420</v>
      </c>
      <c r="AE75" s="54" t="s">
        <v>420</v>
      </c>
      <c r="AF75" s="54" t="s">
        <v>420</v>
      </c>
      <c r="AG75" s="54" t="s">
        <v>420</v>
      </c>
      <c r="AH75" s="54" t="s">
        <v>420</v>
      </c>
      <c r="AI75" s="54" t="s">
        <v>420</v>
      </c>
      <c r="AJ75" s="54" t="s">
        <v>420</v>
      </c>
      <c r="AK75" s="56" t="s">
        <v>420</v>
      </c>
    </row>
    <row r="76" spans="1:37" ht="15.75" x14ac:dyDescent="0.25">
      <c r="A76" s="44" t="str">
        <f t="shared" si="26"/>
        <v>unconstrained</v>
      </c>
      <c r="B76" s="178" t="s">
        <v>436</v>
      </c>
      <c r="C76" s="180" t="s">
        <v>438</v>
      </c>
      <c r="D76" s="164" t="s">
        <v>78</v>
      </c>
      <c r="E76" s="164" t="s">
        <v>124</v>
      </c>
      <c r="F76" s="54">
        <f t="shared" si="27"/>
        <v>0</v>
      </c>
      <c r="G76" s="54">
        <f t="shared" si="28"/>
        <v>0</v>
      </c>
      <c r="H76" s="54">
        <f t="shared" si="29"/>
        <v>0</v>
      </c>
      <c r="I76" s="54" t="s">
        <v>420</v>
      </c>
      <c r="J76" s="54" t="s">
        <v>420</v>
      </c>
      <c r="K76" s="54" t="s">
        <v>420</v>
      </c>
      <c r="L76" s="54" t="s">
        <v>420</v>
      </c>
      <c r="M76" s="54" t="s">
        <v>420</v>
      </c>
      <c r="N76" s="54" t="s">
        <v>420</v>
      </c>
      <c r="O76" s="54" t="s">
        <v>420</v>
      </c>
      <c r="P76" s="54" t="s">
        <v>420</v>
      </c>
      <c r="Q76" s="54" t="s">
        <v>420</v>
      </c>
      <c r="R76" s="54" t="s">
        <v>420</v>
      </c>
      <c r="S76" s="54" t="s">
        <v>420</v>
      </c>
      <c r="T76" s="54" t="s">
        <v>420</v>
      </c>
      <c r="U76" s="54" t="s">
        <v>420</v>
      </c>
      <c r="V76" s="54" t="s">
        <v>420</v>
      </c>
      <c r="W76" s="54" t="s">
        <v>420</v>
      </c>
      <c r="X76" s="54" t="s">
        <v>420</v>
      </c>
      <c r="Y76" s="54" t="s">
        <v>420</v>
      </c>
      <c r="Z76" s="54" t="s">
        <v>420</v>
      </c>
      <c r="AA76" s="54" t="s">
        <v>420</v>
      </c>
      <c r="AB76" s="54" t="s">
        <v>420</v>
      </c>
      <c r="AC76" s="54" t="s">
        <v>420</v>
      </c>
      <c r="AD76" s="54" t="s">
        <v>420</v>
      </c>
      <c r="AE76" s="54" t="s">
        <v>420</v>
      </c>
      <c r="AF76" s="54" t="s">
        <v>420</v>
      </c>
      <c r="AG76" s="54" t="s">
        <v>420</v>
      </c>
      <c r="AH76" s="54" t="s">
        <v>420</v>
      </c>
      <c r="AI76" s="54" t="s">
        <v>420</v>
      </c>
      <c r="AJ76" s="54" t="s">
        <v>420</v>
      </c>
      <c r="AK76" s="56" t="s">
        <v>420</v>
      </c>
    </row>
    <row r="77" spans="1:37" ht="16.5" thickBot="1" x14ac:dyDescent="0.3">
      <c r="A77" s="44" t="str">
        <f t="shared" si="26"/>
        <v>unconstrained</v>
      </c>
      <c r="B77" s="178" t="s">
        <v>436</v>
      </c>
      <c r="C77" s="181" t="s">
        <v>438</v>
      </c>
      <c r="D77" s="167" t="s">
        <v>115</v>
      </c>
      <c r="E77" s="167" t="s">
        <v>423</v>
      </c>
      <c r="F77" s="61">
        <f t="shared" si="27"/>
        <v>0</v>
      </c>
      <c r="G77" s="61">
        <f t="shared" si="28"/>
        <v>0</v>
      </c>
      <c r="H77" s="61">
        <f t="shared" si="29"/>
        <v>0</v>
      </c>
      <c r="I77" s="61" t="s">
        <v>420</v>
      </c>
      <c r="J77" s="61" t="s">
        <v>420</v>
      </c>
      <c r="K77" s="61" t="s">
        <v>420</v>
      </c>
      <c r="L77" s="61" t="s">
        <v>420</v>
      </c>
      <c r="M77" s="61" t="s">
        <v>420</v>
      </c>
      <c r="N77" s="61" t="s">
        <v>420</v>
      </c>
      <c r="O77" s="61" t="s">
        <v>420</v>
      </c>
      <c r="P77" s="61" t="s">
        <v>420</v>
      </c>
      <c r="Q77" s="61" t="s">
        <v>420</v>
      </c>
      <c r="R77" s="61" t="s">
        <v>420</v>
      </c>
      <c r="S77" s="61" t="s">
        <v>420</v>
      </c>
      <c r="T77" s="61" t="s">
        <v>420</v>
      </c>
      <c r="U77" s="61" t="s">
        <v>420</v>
      </c>
      <c r="V77" s="61" t="s">
        <v>420</v>
      </c>
      <c r="W77" s="61" t="s">
        <v>420</v>
      </c>
      <c r="X77" s="61" t="s">
        <v>420</v>
      </c>
      <c r="Y77" s="61" t="s">
        <v>420</v>
      </c>
      <c r="Z77" s="61" t="s">
        <v>420</v>
      </c>
      <c r="AA77" s="61" t="s">
        <v>420</v>
      </c>
      <c r="AB77" s="61" t="s">
        <v>420</v>
      </c>
      <c r="AC77" s="61" t="s">
        <v>420</v>
      </c>
      <c r="AD77" s="61" t="s">
        <v>420</v>
      </c>
      <c r="AE77" s="61" t="s">
        <v>420</v>
      </c>
      <c r="AF77" s="61" t="s">
        <v>420</v>
      </c>
      <c r="AG77" s="61" t="s">
        <v>420</v>
      </c>
      <c r="AH77" s="61" t="s">
        <v>420</v>
      </c>
      <c r="AI77" s="61" t="s">
        <v>420</v>
      </c>
      <c r="AJ77" s="61" t="s">
        <v>420</v>
      </c>
      <c r="AK77" s="63" t="s">
        <v>420</v>
      </c>
    </row>
    <row r="78" spans="1:37" ht="15.75" x14ac:dyDescent="0.25">
      <c r="A78" s="44" t="str">
        <f t="shared" si="26"/>
        <v>unconstrained</v>
      </c>
      <c r="B78" s="178" t="s">
        <v>436</v>
      </c>
      <c r="C78" s="160" t="s">
        <v>439</v>
      </c>
      <c r="D78" s="161" t="s">
        <v>78</v>
      </c>
      <c r="E78" s="161" t="s">
        <v>147</v>
      </c>
      <c r="F78" s="48">
        <f t="shared" si="27"/>
        <v>0</v>
      </c>
      <c r="G78" s="48">
        <f t="shared" si="28"/>
        <v>0</v>
      </c>
      <c r="H78" s="48">
        <f t="shared" si="29"/>
        <v>0</v>
      </c>
      <c r="I78" s="48" t="s">
        <v>420</v>
      </c>
      <c r="J78" s="48" t="s">
        <v>420</v>
      </c>
      <c r="K78" s="48" t="s">
        <v>420</v>
      </c>
      <c r="L78" s="48" t="s">
        <v>420</v>
      </c>
      <c r="M78" s="48" t="s">
        <v>420</v>
      </c>
      <c r="N78" s="48" t="s">
        <v>420</v>
      </c>
      <c r="O78" s="48" t="s">
        <v>420</v>
      </c>
      <c r="P78" s="48" t="s">
        <v>420</v>
      </c>
      <c r="Q78" s="48" t="s">
        <v>420</v>
      </c>
      <c r="R78" s="48" t="s">
        <v>420</v>
      </c>
      <c r="S78" s="48" t="s">
        <v>420</v>
      </c>
      <c r="T78" s="48" t="s">
        <v>420</v>
      </c>
      <c r="U78" s="48" t="s">
        <v>420</v>
      </c>
      <c r="V78" s="48" t="s">
        <v>420</v>
      </c>
      <c r="W78" s="48" t="s">
        <v>420</v>
      </c>
      <c r="X78" s="48" t="s">
        <v>420</v>
      </c>
      <c r="Y78" s="48" t="s">
        <v>420</v>
      </c>
      <c r="Z78" s="48" t="s">
        <v>420</v>
      </c>
      <c r="AA78" s="48" t="s">
        <v>420</v>
      </c>
      <c r="AB78" s="48" t="s">
        <v>420</v>
      </c>
      <c r="AC78" s="48" t="s">
        <v>420</v>
      </c>
      <c r="AD78" s="48" t="s">
        <v>420</v>
      </c>
      <c r="AE78" s="48" t="s">
        <v>420</v>
      </c>
      <c r="AF78" s="48" t="s">
        <v>420</v>
      </c>
      <c r="AG78" s="48" t="s">
        <v>420</v>
      </c>
      <c r="AH78" s="48" t="s">
        <v>420</v>
      </c>
      <c r="AI78" s="48" t="s">
        <v>420</v>
      </c>
      <c r="AJ78" s="48" t="s">
        <v>420</v>
      </c>
      <c r="AK78" s="50" t="s">
        <v>420</v>
      </c>
    </row>
    <row r="79" spans="1:37" ht="15.75" x14ac:dyDescent="0.25">
      <c r="A79" s="44" t="str">
        <f t="shared" si="26"/>
        <v>unconstrained</v>
      </c>
      <c r="B79" s="178" t="s">
        <v>436</v>
      </c>
      <c r="C79" s="163" t="s">
        <v>439</v>
      </c>
      <c r="D79" s="164" t="s">
        <v>78</v>
      </c>
      <c r="E79" s="164" t="s">
        <v>278</v>
      </c>
      <c r="F79" s="54">
        <f t="shared" si="27"/>
        <v>0</v>
      </c>
      <c r="G79" s="54">
        <f t="shared" si="28"/>
        <v>0</v>
      </c>
      <c r="H79" s="54">
        <f t="shared" si="29"/>
        <v>0</v>
      </c>
      <c r="I79" s="54" t="s">
        <v>420</v>
      </c>
      <c r="J79" s="54" t="s">
        <v>420</v>
      </c>
      <c r="K79" s="54" t="s">
        <v>420</v>
      </c>
      <c r="L79" s="54" t="s">
        <v>420</v>
      </c>
      <c r="M79" s="54" t="s">
        <v>420</v>
      </c>
      <c r="N79" s="54" t="s">
        <v>420</v>
      </c>
      <c r="O79" s="54" t="s">
        <v>420</v>
      </c>
      <c r="P79" s="54" t="s">
        <v>420</v>
      </c>
      <c r="Q79" s="54" t="s">
        <v>420</v>
      </c>
      <c r="R79" s="54" t="s">
        <v>420</v>
      </c>
      <c r="S79" s="54" t="s">
        <v>420</v>
      </c>
      <c r="T79" s="54" t="s">
        <v>420</v>
      </c>
      <c r="U79" s="54" t="s">
        <v>420</v>
      </c>
      <c r="V79" s="54" t="s">
        <v>420</v>
      </c>
      <c r="W79" s="54" t="s">
        <v>420</v>
      </c>
      <c r="X79" s="54" t="s">
        <v>420</v>
      </c>
      <c r="Y79" s="54" t="s">
        <v>420</v>
      </c>
      <c r="Z79" s="54" t="s">
        <v>420</v>
      </c>
      <c r="AA79" s="54" t="s">
        <v>420</v>
      </c>
      <c r="AB79" s="54" t="s">
        <v>420</v>
      </c>
      <c r="AC79" s="54" t="s">
        <v>420</v>
      </c>
      <c r="AD79" s="54" t="s">
        <v>420</v>
      </c>
      <c r="AE79" s="54" t="s">
        <v>420</v>
      </c>
      <c r="AF79" s="54" t="s">
        <v>420</v>
      </c>
      <c r="AG79" s="54" t="s">
        <v>420</v>
      </c>
      <c r="AH79" s="54" t="s">
        <v>420</v>
      </c>
      <c r="AI79" s="54" t="s">
        <v>420</v>
      </c>
      <c r="AJ79" s="54" t="s">
        <v>420</v>
      </c>
      <c r="AK79" s="56" t="s">
        <v>420</v>
      </c>
    </row>
    <row r="80" spans="1:37" ht="15.75" x14ac:dyDescent="0.25">
      <c r="A80" s="44" t="str">
        <f t="shared" si="26"/>
        <v>unconstrained</v>
      </c>
      <c r="B80" s="178" t="s">
        <v>436</v>
      </c>
      <c r="C80" s="163" t="s">
        <v>439</v>
      </c>
      <c r="D80" s="164" t="s">
        <v>78</v>
      </c>
      <c r="E80" s="164" t="s">
        <v>421</v>
      </c>
      <c r="F80" s="54">
        <f t="shared" si="27"/>
        <v>0</v>
      </c>
      <c r="G80" s="54">
        <f t="shared" si="28"/>
        <v>0</v>
      </c>
      <c r="H80" s="54">
        <f t="shared" si="29"/>
        <v>0</v>
      </c>
      <c r="I80" s="54" t="s">
        <v>420</v>
      </c>
      <c r="J80" s="54" t="s">
        <v>420</v>
      </c>
      <c r="K80" s="54" t="s">
        <v>420</v>
      </c>
      <c r="L80" s="54" t="s">
        <v>420</v>
      </c>
      <c r="M80" s="54" t="s">
        <v>420</v>
      </c>
      <c r="N80" s="54" t="s">
        <v>420</v>
      </c>
      <c r="O80" s="54" t="s">
        <v>420</v>
      </c>
      <c r="P80" s="54" t="s">
        <v>420</v>
      </c>
      <c r="Q80" s="54" t="s">
        <v>420</v>
      </c>
      <c r="R80" s="54" t="s">
        <v>420</v>
      </c>
      <c r="S80" s="54" t="s">
        <v>420</v>
      </c>
      <c r="T80" s="54" t="s">
        <v>420</v>
      </c>
      <c r="U80" s="54" t="s">
        <v>420</v>
      </c>
      <c r="V80" s="54" t="s">
        <v>420</v>
      </c>
      <c r="W80" s="54" t="s">
        <v>420</v>
      </c>
      <c r="X80" s="54" t="s">
        <v>420</v>
      </c>
      <c r="Y80" s="54" t="s">
        <v>420</v>
      </c>
      <c r="Z80" s="54" t="s">
        <v>420</v>
      </c>
      <c r="AA80" s="54" t="s">
        <v>420</v>
      </c>
      <c r="AB80" s="54" t="s">
        <v>420</v>
      </c>
      <c r="AC80" s="54" t="s">
        <v>420</v>
      </c>
      <c r="AD80" s="54" t="s">
        <v>420</v>
      </c>
      <c r="AE80" s="54" t="s">
        <v>420</v>
      </c>
      <c r="AF80" s="54" t="s">
        <v>420</v>
      </c>
      <c r="AG80" s="54" t="s">
        <v>420</v>
      </c>
      <c r="AH80" s="54" t="s">
        <v>420</v>
      </c>
      <c r="AI80" s="54" t="s">
        <v>420</v>
      </c>
      <c r="AJ80" s="54" t="s">
        <v>420</v>
      </c>
      <c r="AK80" s="56" t="s">
        <v>420</v>
      </c>
    </row>
    <row r="81" spans="1:37" ht="15.75" x14ac:dyDescent="0.25">
      <c r="A81" s="44" t="str">
        <f t="shared" si="26"/>
        <v>unconstrained</v>
      </c>
      <c r="B81" s="178" t="s">
        <v>436</v>
      </c>
      <c r="C81" s="163" t="s">
        <v>439</v>
      </c>
      <c r="D81" s="164" t="s">
        <v>78</v>
      </c>
      <c r="E81" s="164" t="s">
        <v>124</v>
      </c>
      <c r="F81" s="54">
        <f t="shared" si="27"/>
        <v>0</v>
      </c>
      <c r="G81" s="54">
        <f t="shared" si="28"/>
        <v>0</v>
      </c>
      <c r="H81" s="54">
        <f t="shared" si="29"/>
        <v>0</v>
      </c>
      <c r="I81" s="54" t="s">
        <v>420</v>
      </c>
      <c r="J81" s="54" t="s">
        <v>420</v>
      </c>
      <c r="K81" s="54" t="s">
        <v>420</v>
      </c>
      <c r="L81" s="54" t="s">
        <v>420</v>
      </c>
      <c r="M81" s="54" t="s">
        <v>420</v>
      </c>
      <c r="N81" s="54" t="s">
        <v>420</v>
      </c>
      <c r="O81" s="54" t="s">
        <v>420</v>
      </c>
      <c r="P81" s="54" t="s">
        <v>420</v>
      </c>
      <c r="Q81" s="54" t="s">
        <v>420</v>
      </c>
      <c r="R81" s="54" t="s">
        <v>420</v>
      </c>
      <c r="S81" s="54" t="s">
        <v>420</v>
      </c>
      <c r="T81" s="54" t="s">
        <v>420</v>
      </c>
      <c r="U81" s="54" t="s">
        <v>420</v>
      </c>
      <c r="V81" s="54" t="s">
        <v>420</v>
      </c>
      <c r="W81" s="54" t="s">
        <v>420</v>
      </c>
      <c r="X81" s="54" t="s">
        <v>420</v>
      </c>
      <c r="Y81" s="54" t="s">
        <v>420</v>
      </c>
      <c r="Z81" s="54" t="s">
        <v>420</v>
      </c>
      <c r="AA81" s="54" t="s">
        <v>420</v>
      </c>
      <c r="AB81" s="54" t="s">
        <v>420</v>
      </c>
      <c r="AC81" s="54" t="s">
        <v>420</v>
      </c>
      <c r="AD81" s="54" t="s">
        <v>420</v>
      </c>
      <c r="AE81" s="54" t="s">
        <v>420</v>
      </c>
      <c r="AF81" s="54" t="s">
        <v>420</v>
      </c>
      <c r="AG81" s="54" t="s">
        <v>420</v>
      </c>
      <c r="AH81" s="54" t="s">
        <v>420</v>
      </c>
      <c r="AI81" s="54" t="s">
        <v>420</v>
      </c>
      <c r="AJ81" s="54" t="s">
        <v>420</v>
      </c>
      <c r="AK81" s="56" t="s">
        <v>420</v>
      </c>
    </row>
    <row r="82" spans="1:37" ht="16.5" thickBot="1" x14ac:dyDescent="0.3">
      <c r="A82" s="44" t="str">
        <f t="shared" si="26"/>
        <v>unconstrained</v>
      </c>
      <c r="B82" s="178" t="s">
        <v>436</v>
      </c>
      <c r="C82" s="166" t="s">
        <v>439</v>
      </c>
      <c r="D82" s="167" t="s">
        <v>115</v>
      </c>
      <c r="E82" s="167" t="s">
        <v>423</v>
      </c>
      <c r="F82" s="61">
        <f t="shared" si="27"/>
        <v>0</v>
      </c>
      <c r="G82" s="61">
        <f t="shared" si="28"/>
        <v>0</v>
      </c>
      <c r="H82" s="61">
        <f t="shared" si="29"/>
        <v>0</v>
      </c>
      <c r="I82" s="61" t="s">
        <v>420</v>
      </c>
      <c r="J82" s="61" t="s">
        <v>420</v>
      </c>
      <c r="K82" s="61" t="s">
        <v>420</v>
      </c>
      <c r="L82" s="61" t="s">
        <v>420</v>
      </c>
      <c r="M82" s="61" t="s">
        <v>420</v>
      </c>
      <c r="N82" s="61" t="s">
        <v>420</v>
      </c>
      <c r="O82" s="61" t="s">
        <v>420</v>
      </c>
      <c r="P82" s="61" t="s">
        <v>420</v>
      </c>
      <c r="Q82" s="61" t="s">
        <v>420</v>
      </c>
      <c r="R82" s="61" t="s">
        <v>420</v>
      </c>
      <c r="S82" s="61" t="s">
        <v>420</v>
      </c>
      <c r="T82" s="61" t="s">
        <v>420</v>
      </c>
      <c r="U82" s="61" t="s">
        <v>420</v>
      </c>
      <c r="V82" s="61" t="s">
        <v>420</v>
      </c>
      <c r="W82" s="61" t="s">
        <v>420</v>
      </c>
      <c r="X82" s="61" t="s">
        <v>420</v>
      </c>
      <c r="Y82" s="61" t="s">
        <v>420</v>
      </c>
      <c r="Z82" s="61" t="s">
        <v>420</v>
      </c>
      <c r="AA82" s="61" t="s">
        <v>420</v>
      </c>
      <c r="AB82" s="61" t="s">
        <v>420</v>
      </c>
      <c r="AC82" s="61" t="s">
        <v>420</v>
      </c>
      <c r="AD82" s="61" t="s">
        <v>420</v>
      </c>
      <c r="AE82" s="61" t="s">
        <v>420</v>
      </c>
      <c r="AF82" s="61" t="s">
        <v>420</v>
      </c>
      <c r="AG82" s="61" t="s">
        <v>420</v>
      </c>
      <c r="AH82" s="61" t="s">
        <v>420</v>
      </c>
      <c r="AI82" s="61" t="s">
        <v>420</v>
      </c>
      <c r="AJ82" s="61" t="s">
        <v>420</v>
      </c>
      <c r="AK82" s="63" t="s">
        <v>420</v>
      </c>
    </row>
    <row r="83" spans="1:37" ht="15.75" x14ac:dyDescent="0.25">
      <c r="A83" s="44" t="str">
        <f t="shared" si="26"/>
        <v>unconstrained</v>
      </c>
      <c r="B83" s="178" t="s">
        <v>436</v>
      </c>
      <c r="C83" s="179" t="s">
        <v>440</v>
      </c>
      <c r="D83" s="161" t="s">
        <v>78</v>
      </c>
      <c r="E83" s="161" t="s">
        <v>147</v>
      </c>
      <c r="F83" s="48">
        <f t="shared" si="27"/>
        <v>0</v>
      </c>
      <c r="G83" s="48">
        <f t="shared" si="28"/>
        <v>0</v>
      </c>
      <c r="H83" s="48">
        <f t="shared" si="29"/>
        <v>0</v>
      </c>
      <c r="I83" s="48" t="s">
        <v>420</v>
      </c>
      <c r="J83" s="48" t="s">
        <v>420</v>
      </c>
      <c r="K83" s="48" t="s">
        <v>420</v>
      </c>
      <c r="L83" s="48" t="s">
        <v>420</v>
      </c>
      <c r="M83" s="48" t="s">
        <v>420</v>
      </c>
      <c r="N83" s="48" t="s">
        <v>420</v>
      </c>
      <c r="O83" s="48" t="s">
        <v>420</v>
      </c>
      <c r="P83" s="48" t="s">
        <v>420</v>
      </c>
      <c r="Q83" s="48" t="s">
        <v>420</v>
      </c>
      <c r="R83" s="48" t="s">
        <v>420</v>
      </c>
      <c r="S83" s="48" t="s">
        <v>420</v>
      </c>
      <c r="T83" s="48" t="s">
        <v>420</v>
      </c>
      <c r="U83" s="48" t="s">
        <v>420</v>
      </c>
      <c r="V83" s="48" t="s">
        <v>420</v>
      </c>
      <c r="W83" s="48" t="s">
        <v>420</v>
      </c>
      <c r="X83" s="48" t="s">
        <v>420</v>
      </c>
      <c r="Y83" s="48" t="s">
        <v>420</v>
      </c>
      <c r="Z83" s="48" t="s">
        <v>420</v>
      </c>
      <c r="AA83" s="48" t="s">
        <v>420</v>
      </c>
      <c r="AB83" s="48" t="s">
        <v>420</v>
      </c>
      <c r="AC83" s="48" t="s">
        <v>420</v>
      </c>
      <c r="AD83" s="48" t="s">
        <v>420</v>
      </c>
      <c r="AE83" s="48" t="s">
        <v>420</v>
      </c>
      <c r="AF83" s="48" t="s">
        <v>420</v>
      </c>
      <c r="AG83" s="48" t="s">
        <v>420</v>
      </c>
      <c r="AH83" s="48" t="s">
        <v>420</v>
      </c>
      <c r="AI83" s="48" t="s">
        <v>420</v>
      </c>
      <c r="AJ83" s="48" t="s">
        <v>420</v>
      </c>
      <c r="AK83" s="50" t="s">
        <v>420</v>
      </c>
    </row>
    <row r="84" spans="1:37" ht="15.75" x14ac:dyDescent="0.25">
      <c r="A84" s="44" t="str">
        <f t="shared" si="26"/>
        <v>unconstrained</v>
      </c>
      <c r="B84" s="178" t="s">
        <v>436</v>
      </c>
      <c r="C84" s="180" t="s">
        <v>440</v>
      </c>
      <c r="D84" s="164" t="s">
        <v>78</v>
      </c>
      <c r="E84" s="164" t="s">
        <v>278</v>
      </c>
      <c r="F84" s="54">
        <f t="shared" si="27"/>
        <v>0</v>
      </c>
      <c r="G84" s="54">
        <f t="shared" si="28"/>
        <v>0</v>
      </c>
      <c r="H84" s="54">
        <f t="shared" si="29"/>
        <v>0</v>
      </c>
      <c r="I84" s="54" t="s">
        <v>420</v>
      </c>
      <c r="J84" s="54" t="s">
        <v>420</v>
      </c>
      <c r="K84" s="54" t="s">
        <v>420</v>
      </c>
      <c r="L84" s="54" t="s">
        <v>420</v>
      </c>
      <c r="M84" s="54" t="s">
        <v>420</v>
      </c>
      <c r="N84" s="54" t="s">
        <v>420</v>
      </c>
      <c r="O84" s="54" t="s">
        <v>420</v>
      </c>
      <c r="P84" s="54" t="s">
        <v>420</v>
      </c>
      <c r="Q84" s="54" t="s">
        <v>420</v>
      </c>
      <c r="R84" s="54" t="s">
        <v>420</v>
      </c>
      <c r="S84" s="54" t="s">
        <v>420</v>
      </c>
      <c r="T84" s="54" t="s">
        <v>420</v>
      </c>
      <c r="U84" s="54" t="s">
        <v>420</v>
      </c>
      <c r="V84" s="54" t="s">
        <v>420</v>
      </c>
      <c r="W84" s="54" t="s">
        <v>420</v>
      </c>
      <c r="X84" s="54" t="s">
        <v>420</v>
      </c>
      <c r="Y84" s="54" t="s">
        <v>420</v>
      </c>
      <c r="Z84" s="54" t="s">
        <v>420</v>
      </c>
      <c r="AA84" s="54" t="s">
        <v>420</v>
      </c>
      <c r="AB84" s="54" t="s">
        <v>420</v>
      </c>
      <c r="AC84" s="54" t="s">
        <v>420</v>
      </c>
      <c r="AD84" s="54" t="s">
        <v>420</v>
      </c>
      <c r="AE84" s="54" t="s">
        <v>420</v>
      </c>
      <c r="AF84" s="54" t="s">
        <v>420</v>
      </c>
      <c r="AG84" s="54" t="s">
        <v>420</v>
      </c>
      <c r="AH84" s="54" t="s">
        <v>420</v>
      </c>
      <c r="AI84" s="54" t="s">
        <v>420</v>
      </c>
      <c r="AJ84" s="54" t="s">
        <v>420</v>
      </c>
      <c r="AK84" s="56" t="s">
        <v>420</v>
      </c>
    </row>
    <row r="85" spans="1:37" ht="15.75" x14ac:dyDescent="0.25">
      <c r="A85" s="44" t="str">
        <f t="shared" si="26"/>
        <v>unconstrained</v>
      </c>
      <c r="B85" s="178" t="s">
        <v>436</v>
      </c>
      <c r="C85" s="180" t="s">
        <v>440</v>
      </c>
      <c r="D85" s="164" t="s">
        <v>78</v>
      </c>
      <c r="E85" s="164" t="s">
        <v>421</v>
      </c>
      <c r="F85" s="54">
        <f t="shared" si="27"/>
        <v>0</v>
      </c>
      <c r="G85" s="54">
        <f t="shared" si="28"/>
        <v>0</v>
      </c>
      <c r="H85" s="54">
        <f t="shared" si="29"/>
        <v>0</v>
      </c>
      <c r="I85" s="54" t="s">
        <v>420</v>
      </c>
      <c r="J85" s="54" t="s">
        <v>420</v>
      </c>
      <c r="K85" s="54" t="s">
        <v>420</v>
      </c>
      <c r="L85" s="54" t="s">
        <v>420</v>
      </c>
      <c r="M85" s="54" t="s">
        <v>420</v>
      </c>
      <c r="N85" s="54" t="s">
        <v>420</v>
      </c>
      <c r="O85" s="54" t="s">
        <v>420</v>
      </c>
      <c r="P85" s="54" t="s">
        <v>420</v>
      </c>
      <c r="Q85" s="54" t="s">
        <v>420</v>
      </c>
      <c r="R85" s="54" t="s">
        <v>420</v>
      </c>
      <c r="S85" s="54" t="s">
        <v>420</v>
      </c>
      <c r="T85" s="54" t="s">
        <v>420</v>
      </c>
      <c r="U85" s="54" t="s">
        <v>420</v>
      </c>
      <c r="V85" s="54" t="s">
        <v>420</v>
      </c>
      <c r="W85" s="54" t="s">
        <v>420</v>
      </c>
      <c r="X85" s="54" t="s">
        <v>420</v>
      </c>
      <c r="Y85" s="54" t="s">
        <v>420</v>
      </c>
      <c r="Z85" s="54" t="s">
        <v>420</v>
      </c>
      <c r="AA85" s="54" t="s">
        <v>420</v>
      </c>
      <c r="AB85" s="54" t="s">
        <v>420</v>
      </c>
      <c r="AC85" s="54" t="s">
        <v>420</v>
      </c>
      <c r="AD85" s="54" t="s">
        <v>420</v>
      </c>
      <c r="AE85" s="54" t="s">
        <v>420</v>
      </c>
      <c r="AF85" s="54" t="s">
        <v>420</v>
      </c>
      <c r="AG85" s="54" t="s">
        <v>420</v>
      </c>
      <c r="AH85" s="54" t="s">
        <v>420</v>
      </c>
      <c r="AI85" s="54" t="s">
        <v>420</v>
      </c>
      <c r="AJ85" s="54" t="s">
        <v>420</v>
      </c>
      <c r="AK85" s="56" t="s">
        <v>420</v>
      </c>
    </row>
    <row r="86" spans="1:37" ht="15.75" x14ac:dyDescent="0.25">
      <c r="A86" s="44" t="str">
        <f t="shared" si="26"/>
        <v>unconstrained</v>
      </c>
      <c r="B86" s="178" t="s">
        <v>436</v>
      </c>
      <c r="C86" s="180" t="s">
        <v>440</v>
      </c>
      <c r="D86" s="164" t="s">
        <v>78</v>
      </c>
      <c r="E86" s="164" t="s">
        <v>124</v>
      </c>
      <c r="F86" s="54">
        <f t="shared" si="27"/>
        <v>0</v>
      </c>
      <c r="G86" s="54">
        <f t="shared" si="28"/>
        <v>0</v>
      </c>
      <c r="H86" s="54">
        <f t="shared" si="29"/>
        <v>0</v>
      </c>
      <c r="I86" s="54" t="s">
        <v>420</v>
      </c>
      <c r="J86" s="54" t="s">
        <v>420</v>
      </c>
      <c r="K86" s="54" t="s">
        <v>420</v>
      </c>
      <c r="L86" s="54" t="s">
        <v>420</v>
      </c>
      <c r="M86" s="54" t="s">
        <v>420</v>
      </c>
      <c r="N86" s="54" t="s">
        <v>420</v>
      </c>
      <c r="O86" s="54" t="s">
        <v>420</v>
      </c>
      <c r="P86" s="54" t="s">
        <v>420</v>
      </c>
      <c r="Q86" s="54" t="s">
        <v>420</v>
      </c>
      <c r="R86" s="54" t="s">
        <v>420</v>
      </c>
      <c r="S86" s="54" t="s">
        <v>420</v>
      </c>
      <c r="T86" s="54" t="s">
        <v>420</v>
      </c>
      <c r="U86" s="54" t="s">
        <v>420</v>
      </c>
      <c r="V86" s="54" t="s">
        <v>420</v>
      </c>
      <c r="W86" s="54" t="s">
        <v>420</v>
      </c>
      <c r="X86" s="54" t="s">
        <v>420</v>
      </c>
      <c r="Y86" s="54" t="s">
        <v>420</v>
      </c>
      <c r="Z86" s="54" t="s">
        <v>420</v>
      </c>
      <c r="AA86" s="54" t="s">
        <v>420</v>
      </c>
      <c r="AB86" s="54" t="s">
        <v>420</v>
      </c>
      <c r="AC86" s="54" t="s">
        <v>420</v>
      </c>
      <c r="AD86" s="54" t="s">
        <v>420</v>
      </c>
      <c r="AE86" s="54" t="s">
        <v>420</v>
      </c>
      <c r="AF86" s="54" t="s">
        <v>420</v>
      </c>
      <c r="AG86" s="54" t="s">
        <v>420</v>
      </c>
      <c r="AH86" s="54" t="s">
        <v>420</v>
      </c>
      <c r="AI86" s="54" t="s">
        <v>420</v>
      </c>
      <c r="AJ86" s="54" t="s">
        <v>420</v>
      </c>
      <c r="AK86" s="56" t="s">
        <v>420</v>
      </c>
    </row>
    <row r="87" spans="1:37" ht="16.5" thickBot="1" x14ac:dyDescent="0.3">
      <c r="A87" s="44" t="str">
        <f t="shared" si="26"/>
        <v>unconstrained</v>
      </c>
      <c r="B87" s="178" t="s">
        <v>436</v>
      </c>
      <c r="C87" s="181" t="s">
        <v>440</v>
      </c>
      <c r="D87" s="167" t="s">
        <v>115</v>
      </c>
      <c r="E87" s="167" t="s">
        <v>423</v>
      </c>
      <c r="F87" s="61">
        <f t="shared" si="27"/>
        <v>0</v>
      </c>
      <c r="G87" s="61">
        <f t="shared" si="28"/>
        <v>0</v>
      </c>
      <c r="H87" s="61">
        <f t="shared" si="29"/>
        <v>0</v>
      </c>
      <c r="I87" s="61" t="s">
        <v>420</v>
      </c>
      <c r="J87" s="61" t="s">
        <v>420</v>
      </c>
      <c r="K87" s="61" t="s">
        <v>420</v>
      </c>
      <c r="L87" s="61" t="s">
        <v>420</v>
      </c>
      <c r="M87" s="61" t="s">
        <v>420</v>
      </c>
      <c r="N87" s="61" t="s">
        <v>420</v>
      </c>
      <c r="O87" s="61" t="s">
        <v>420</v>
      </c>
      <c r="P87" s="61" t="s">
        <v>420</v>
      </c>
      <c r="Q87" s="61" t="s">
        <v>420</v>
      </c>
      <c r="R87" s="61" t="s">
        <v>420</v>
      </c>
      <c r="S87" s="61" t="s">
        <v>420</v>
      </c>
      <c r="T87" s="61" t="s">
        <v>420</v>
      </c>
      <c r="U87" s="61" t="s">
        <v>420</v>
      </c>
      <c r="V87" s="61" t="s">
        <v>420</v>
      </c>
      <c r="W87" s="61" t="s">
        <v>420</v>
      </c>
      <c r="X87" s="61" t="s">
        <v>420</v>
      </c>
      <c r="Y87" s="61" t="s">
        <v>420</v>
      </c>
      <c r="Z87" s="61" t="s">
        <v>420</v>
      </c>
      <c r="AA87" s="61" t="s">
        <v>420</v>
      </c>
      <c r="AB87" s="61" t="s">
        <v>420</v>
      </c>
      <c r="AC87" s="61" t="s">
        <v>420</v>
      </c>
      <c r="AD87" s="61" t="s">
        <v>420</v>
      </c>
      <c r="AE87" s="61" t="s">
        <v>420</v>
      </c>
      <c r="AF87" s="61" t="s">
        <v>420</v>
      </c>
      <c r="AG87" s="61" t="s">
        <v>420</v>
      </c>
      <c r="AH87" s="61" t="s">
        <v>420</v>
      </c>
      <c r="AI87" s="61" t="s">
        <v>420</v>
      </c>
      <c r="AJ87" s="61" t="s">
        <v>420</v>
      </c>
      <c r="AK87" s="63" t="s">
        <v>420</v>
      </c>
    </row>
    <row r="88" spans="1:37" ht="15.75" x14ac:dyDescent="0.25">
      <c r="A88" s="44" t="str">
        <f t="shared" si="26"/>
        <v>unconstrained</v>
      </c>
      <c r="B88" s="178" t="s">
        <v>436</v>
      </c>
      <c r="C88" s="160" t="s">
        <v>441</v>
      </c>
      <c r="D88" s="161" t="s">
        <v>78</v>
      </c>
      <c r="E88" s="161" t="s">
        <v>147</v>
      </c>
      <c r="F88" s="79">
        <f t="shared" si="27"/>
        <v>0</v>
      </c>
      <c r="G88" s="48">
        <f t="shared" si="28"/>
        <v>0</v>
      </c>
      <c r="H88" s="48">
        <f t="shared" si="29"/>
        <v>0</v>
      </c>
      <c r="I88" s="48" t="s">
        <v>420</v>
      </c>
      <c r="J88" s="48" t="s">
        <v>420</v>
      </c>
      <c r="K88" s="48" t="s">
        <v>420</v>
      </c>
      <c r="L88" s="48" t="s">
        <v>420</v>
      </c>
      <c r="M88" s="48" t="s">
        <v>420</v>
      </c>
      <c r="N88" s="48" t="s">
        <v>420</v>
      </c>
      <c r="O88" s="48" t="s">
        <v>420</v>
      </c>
      <c r="P88" s="48" t="s">
        <v>420</v>
      </c>
      <c r="Q88" s="48" t="s">
        <v>420</v>
      </c>
      <c r="R88" s="48" t="s">
        <v>420</v>
      </c>
      <c r="S88" s="48" t="s">
        <v>420</v>
      </c>
      <c r="T88" s="48" t="s">
        <v>420</v>
      </c>
      <c r="U88" s="48" t="s">
        <v>420</v>
      </c>
      <c r="V88" s="48" t="s">
        <v>420</v>
      </c>
      <c r="W88" s="48" t="s">
        <v>420</v>
      </c>
      <c r="X88" s="48" t="s">
        <v>420</v>
      </c>
      <c r="Y88" s="48" t="s">
        <v>420</v>
      </c>
      <c r="Z88" s="48" t="s">
        <v>420</v>
      </c>
      <c r="AA88" s="48" t="s">
        <v>420</v>
      </c>
      <c r="AB88" s="48" t="s">
        <v>420</v>
      </c>
      <c r="AC88" s="48" t="s">
        <v>420</v>
      </c>
      <c r="AD88" s="48" t="s">
        <v>420</v>
      </c>
      <c r="AE88" s="48" t="s">
        <v>420</v>
      </c>
      <c r="AF88" s="48" t="s">
        <v>420</v>
      </c>
      <c r="AG88" s="48" t="s">
        <v>420</v>
      </c>
      <c r="AH88" s="48" t="s">
        <v>420</v>
      </c>
      <c r="AI88" s="48" t="s">
        <v>420</v>
      </c>
      <c r="AJ88" s="48" t="s">
        <v>420</v>
      </c>
      <c r="AK88" s="50" t="s">
        <v>420</v>
      </c>
    </row>
    <row r="89" spans="1:37" ht="15.75" x14ac:dyDescent="0.25">
      <c r="A89" s="44" t="str">
        <f t="shared" si="26"/>
        <v>unconstrained</v>
      </c>
      <c r="B89" s="178" t="s">
        <v>436</v>
      </c>
      <c r="C89" s="163" t="s">
        <v>441</v>
      </c>
      <c r="D89" s="164" t="s">
        <v>78</v>
      </c>
      <c r="E89" s="164" t="s">
        <v>278</v>
      </c>
      <c r="F89" s="80">
        <f t="shared" si="27"/>
        <v>0</v>
      </c>
      <c r="G89" s="54">
        <f t="shared" si="28"/>
        <v>0</v>
      </c>
      <c r="H89" s="54">
        <f t="shared" si="29"/>
        <v>0</v>
      </c>
      <c r="I89" s="54" t="s">
        <v>420</v>
      </c>
      <c r="J89" s="54" t="s">
        <v>420</v>
      </c>
      <c r="K89" s="54" t="s">
        <v>420</v>
      </c>
      <c r="L89" s="54" t="s">
        <v>420</v>
      </c>
      <c r="M89" s="54" t="s">
        <v>420</v>
      </c>
      <c r="N89" s="54" t="s">
        <v>420</v>
      </c>
      <c r="O89" s="54" t="s">
        <v>420</v>
      </c>
      <c r="P89" s="54" t="s">
        <v>420</v>
      </c>
      <c r="Q89" s="54" t="s">
        <v>420</v>
      </c>
      <c r="R89" s="54" t="s">
        <v>420</v>
      </c>
      <c r="S89" s="54" t="s">
        <v>420</v>
      </c>
      <c r="T89" s="54" t="s">
        <v>420</v>
      </c>
      <c r="U89" s="54" t="s">
        <v>420</v>
      </c>
      <c r="V89" s="54" t="s">
        <v>420</v>
      </c>
      <c r="W89" s="54" t="s">
        <v>420</v>
      </c>
      <c r="X89" s="54" t="s">
        <v>420</v>
      </c>
      <c r="Y89" s="54" t="s">
        <v>420</v>
      </c>
      <c r="Z89" s="54" t="s">
        <v>420</v>
      </c>
      <c r="AA89" s="54" t="s">
        <v>420</v>
      </c>
      <c r="AB89" s="54" t="s">
        <v>420</v>
      </c>
      <c r="AC89" s="54" t="s">
        <v>420</v>
      </c>
      <c r="AD89" s="54" t="s">
        <v>420</v>
      </c>
      <c r="AE89" s="54" t="s">
        <v>420</v>
      </c>
      <c r="AF89" s="54" t="s">
        <v>420</v>
      </c>
      <c r="AG89" s="54" t="s">
        <v>420</v>
      </c>
      <c r="AH89" s="54" t="s">
        <v>420</v>
      </c>
      <c r="AI89" s="54" t="s">
        <v>420</v>
      </c>
      <c r="AJ89" s="54" t="s">
        <v>420</v>
      </c>
      <c r="AK89" s="56" t="s">
        <v>420</v>
      </c>
    </row>
    <row r="90" spans="1:37" ht="15.75" x14ac:dyDescent="0.25">
      <c r="A90" s="44" t="str">
        <f t="shared" si="26"/>
        <v>unconstrained</v>
      </c>
      <c r="B90" s="178" t="s">
        <v>436</v>
      </c>
      <c r="C90" s="163" t="s">
        <v>441</v>
      </c>
      <c r="D90" s="164" t="s">
        <v>78</v>
      </c>
      <c r="E90" s="164" t="s">
        <v>421</v>
      </c>
      <c r="F90" s="80">
        <f t="shared" si="27"/>
        <v>0</v>
      </c>
      <c r="G90" s="54">
        <f t="shared" si="28"/>
        <v>0</v>
      </c>
      <c r="H90" s="54">
        <f t="shared" si="29"/>
        <v>0</v>
      </c>
      <c r="I90" s="54" t="s">
        <v>420</v>
      </c>
      <c r="J90" s="54" t="s">
        <v>420</v>
      </c>
      <c r="K90" s="54" t="s">
        <v>420</v>
      </c>
      <c r="L90" s="54" t="s">
        <v>420</v>
      </c>
      <c r="M90" s="54" t="s">
        <v>420</v>
      </c>
      <c r="N90" s="54" t="s">
        <v>420</v>
      </c>
      <c r="O90" s="54" t="s">
        <v>420</v>
      </c>
      <c r="P90" s="54" t="s">
        <v>420</v>
      </c>
      <c r="Q90" s="54" t="s">
        <v>420</v>
      </c>
      <c r="R90" s="54" t="s">
        <v>420</v>
      </c>
      <c r="S90" s="54" t="s">
        <v>420</v>
      </c>
      <c r="T90" s="54" t="s">
        <v>420</v>
      </c>
      <c r="U90" s="54" t="s">
        <v>420</v>
      </c>
      <c r="V90" s="54" t="s">
        <v>420</v>
      </c>
      <c r="W90" s="54" t="s">
        <v>420</v>
      </c>
      <c r="X90" s="54" t="s">
        <v>420</v>
      </c>
      <c r="Y90" s="54" t="s">
        <v>420</v>
      </c>
      <c r="Z90" s="54" t="s">
        <v>420</v>
      </c>
      <c r="AA90" s="54" t="s">
        <v>420</v>
      </c>
      <c r="AB90" s="54" t="s">
        <v>420</v>
      </c>
      <c r="AC90" s="54" t="s">
        <v>420</v>
      </c>
      <c r="AD90" s="54" t="s">
        <v>420</v>
      </c>
      <c r="AE90" s="54" t="s">
        <v>420</v>
      </c>
      <c r="AF90" s="54" t="s">
        <v>420</v>
      </c>
      <c r="AG90" s="54" t="s">
        <v>420</v>
      </c>
      <c r="AH90" s="54" t="s">
        <v>420</v>
      </c>
      <c r="AI90" s="54" t="s">
        <v>420</v>
      </c>
      <c r="AJ90" s="54" t="s">
        <v>420</v>
      </c>
      <c r="AK90" s="56" t="s">
        <v>420</v>
      </c>
    </row>
    <row r="91" spans="1:37" ht="15.75" x14ac:dyDescent="0.25">
      <c r="A91" s="44" t="str">
        <f t="shared" si="26"/>
        <v>unconstrained</v>
      </c>
      <c r="B91" s="178" t="s">
        <v>436</v>
      </c>
      <c r="C91" s="163" t="s">
        <v>441</v>
      </c>
      <c r="D91" s="164" t="s">
        <v>78</v>
      </c>
      <c r="E91" s="164" t="s">
        <v>124</v>
      </c>
      <c r="F91" s="80">
        <f t="shared" si="27"/>
        <v>0</v>
      </c>
      <c r="G91" s="54">
        <f t="shared" si="28"/>
        <v>0</v>
      </c>
      <c r="H91" s="54">
        <f t="shared" si="29"/>
        <v>0</v>
      </c>
      <c r="I91" s="54" t="s">
        <v>420</v>
      </c>
      <c r="J91" s="54" t="s">
        <v>420</v>
      </c>
      <c r="K91" s="54" t="s">
        <v>420</v>
      </c>
      <c r="L91" s="54" t="s">
        <v>420</v>
      </c>
      <c r="M91" s="54" t="s">
        <v>420</v>
      </c>
      <c r="N91" s="54" t="s">
        <v>420</v>
      </c>
      <c r="O91" s="54" t="s">
        <v>420</v>
      </c>
      <c r="P91" s="54" t="s">
        <v>420</v>
      </c>
      <c r="Q91" s="54" t="s">
        <v>420</v>
      </c>
      <c r="R91" s="54" t="s">
        <v>420</v>
      </c>
      <c r="S91" s="54" t="s">
        <v>420</v>
      </c>
      <c r="T91" s="54" t="s">
        <v>420</v>
      </c>
      <c r="U91" s="54" t="s">
        <v>420</v>
      </c>
      <c r="V91" s="54" t="s">
        <v>420</v>
      </c>
      <c r="W91" s="54" t="s">
        <v>420</v>
      </c>
      <c r="X91" s="54" t="s">
        <v>420</v>
      </c>
      <c r="Y91" s="54" t="s">
        <v>420</v>
      </c>
      <c r="Z91" s="54" t="s">
        <v>420</v>
      </c>
      <c r="AA91" s="54" t="s">
        <v>420</v>
      </c>
      <c r="AB91" s="54" t="s">
        <v>420</v>
      </c>
      <c r="AC91" s="54" t="s">
        <v>420</v>
      </c>
      <c r="AD91" s="54" t="s">
        <v>420</v>
      </c>
      <c r="AE91" s="54" t="s">
        <v>420</v>
      </c>
      <c r="AF91" s="54" t="s">
        <v>420</v>
      </c>
      <c r="AG91" s="54" t="s">
        <v>420</v>
      </c>
      <c r="AH91" s="54" t="s">
        <v>420</v>
      </c>
      <c r="AI91" s="54" t="s">
        <v>420</v>
      </c>
      <c r="AJ91" s="54" t="s">
        <v>420</v>
      </c>
      <c r="AK91" s="56" t="s">
        <v>420</v>
      </c>
    </row>
    <row r="92" spans="1:37" ht="15.75" x14ac:dyDescent="0.25">
      <c r="A92" s="44" t="str">
        <f t="shared" si="26"/>
        <v>unconstrained</v>
      </c>
      <c r="B92" s="178" t="s">
        <v>436</v>
      </c>
      <c r="C92" s="163" t="s">
        <v>441</v>
      </c>
      <c r="D92" s="164" t="s">
        <v>78</v>
      </c>
      <c r="E92" s="164" t="s">
        <v>422</v>
      </c>
      <c r="F92" s="80">
        <f t="shared" si="27"/>
        <v>0</v>
      </c>
      <c r="G92" s="54">
        <f t="shared" si="28"/>
        <v>0</v>
      </c>
      <c r="H92" s="54">
        <f t="shared" si="29"/>
        <v>0</v>
      </c>
      <c r="I92" s="54" t="s">
        <v>420</v>
      </c>
      <c r="J92" s="54" t="s">
        <v>420</v>
      </c>
      <c r="K92" s="54" t="s">
        <v>420</v>
      </c>
      <c r="L92" s="54" t="s">
        <v>420</v>
      </c>
      <c r="M92" s="54" t="s">
        <v>420</v>
      </c>
      <c r="N92" s="54" t="s">
        <v>420</v>
      </c>
      <c r="O92" s="54" t="s">
        <v>420</v>
      </c>
      <c r="P92" s="54" t="s">
        <v>420</v>
      </c>
      <c r="Q92" s="54" t="s">
        <v>420</v>
      </c>
      <c r="R92" s="54" t="s">
        <v>420</v>
      </c>
      <c r="S92" s="54" t="s">
        <v>420</v>
      </c>
      <c r="T92" s="54" t="s">
        <v>420</v>
      </c>
      <c r="U92" s="54" t="s">
        <v>420</v>
      </c>
      <c r="V92" s="54" t="s">
        <v>420</v>
      </c>
      <c r="W92" s="54" t="s">
        <v>420</v>
      </c>
      <c r="X92" s="54" t="s">
        <v>420</v>
      </c>
      <c r="Y92" s="54" t="s">
        <v>420</v>
      </c>
      <c r="Z92" s="54" t="s">
        <v>420</v>
      </c>
      <c r="AA92" s="54" t="s">
        <v>420</v>
      </c>
      <c r="AB92" s="54" t="s">
        <v>420</v>
      </c>
      <c r="AC92" s="54" t="s">
        <v>420</v>
      </c>
      <c r="AD92" s="54" t="s">
        <v>420</v>
      </c>
      <c r="AE92" s="54" t="s">
        <v>420</v>
      </c>
      <c r="AF92" s="54" t="s">
        <v>420</v>
      </c>
      <c r="AG92" s="54" t="s">
        <v>420</v>
      </c>
      <c r="AH92" s="54" t="s">
        <v>420</v>
      </c>
      <c r="AI92" s="54" t="s">
        <v>420</v>
      </c>
      <c r="AJ92" s="54" t="s">
        <v>420</v>
      </c>
      <c r="AK92" s="56" t="s">
        <v>420</v>
      </c>
    </row>
    <row r="93" spans="1:37" ht="15.75" x14ac:dyDescent="0.25">
      <c r="A93" s="44" t="str">
        <f t="shared" si="26"/>
        <v>unconstrained</v>
      </c>
      <c r="B93" s="178" t="s">
        <v>436</v>
      </c>
      <c r="C93" s="163" t="s">
        <v>441</v>
      </c>
      <c r="D93" s="164" t="s">
        <v>115</v>
      </c>
      <c r="E93" s="164" t="s">
        <v>114</v>
      </c>
      <c r="F93" s="80">
        <f t="shared" si="27"/>
        <v>0</v>
      </c>
      <c r="G93" s="54">
        <f t="shared" si="28"/>
        <v>0</v>
      </c>
      <c r="H93" s="54">
        <f t="shared" si="29"/>
        <v>0</v>
      </c>
      <c r="I93" s="54" t="s">
        <v>420</v>
      </c>
      <c r="J93" s="54" t="s">
        <v>420</v>
      </c>
      <c r="K93" s="54" t="s">
        <v>420</v>
      </c>
      <c r="L93" s="54" t="s">
        <v>420</v>
      </c>
      <c r="M93" s="54" t="s">
        <v>420</v>
      </c>
      <c r="N93" s="54" t="s">
        <v>420</v>
      </c>
      <c r="O93" s="54" t="s">
        <v>420</v>
      </c>
      <c r="P93" s="54" t="s">
        <v>420</v>
      </c>
      <c r="Q93" s="54" t="s">
        <v>420</v>
      </c>
      <c r="R93" s="54" t="s">
        <v>420</v>
      </c>
      <c r="S93" s="54" t="s">
        <v>420</v>
      </c>
      <c r="T93" s="54" t="s">
        <v>420</v>
      </c>
      <c r="U93" s="54" t="s">
        <v>420</v>
      </c>
      <c r="V93" s="54" t="s">
        <v>420</v>
      </c>
      <c r="W93" s="54" t="s">
        <v>420</v>
      </c>
      <c r="X93" s="54" t="s">
        <v>420</v>
      </c>
      <c r="Y93" s="54" t="s">
        <v>420</v>
      </c>
      <c r="Z93" s="54" t="s">
        <v>420</v>
      </c>
      <c r="AA93" s="54" t="s">
        <v>420</v>
      </c>
      <c r="AB93" s="54" t="s">
        <v>420</v>
      </c>
      <c r="AC93" s="54" t="s">
        <v>420</v>
      </c>
      <c r="AD93" s="54" t="s">
        <v>420</v>
      </c>
      <c r="AE93" s="54" t="s">
        <v>420</v>
      </c>
      <c r="AF93" s="54" t="s">
        <v>420</v>
      </c>
      <c r="AG93" s="54" t="s">
        <v>420</v>
      </c>
      <c r="AH93" s="54" t="s">
        <v>420</v>
      </c>
      <c r="AI93" s="54" t="s">
        <v>420</v>
      </c>
      <c r="AJ93" s="54" t="s">
        <v>420</v>
      </c>
      <c r="AK93" s="56" t="s">
        <v>420</v>
      </c>
    </row>
    <row r="94" spans="1:37" ht="16.5" thickBot="1" x14ac:dyDescent="0.3">
      <c r="A94" s="44" t="str">
        <f t="shared" ref="A94:A125" si="30">A93</f>
        <v>unconstrained</v>
      </c>
      <c r="B94" s="178" t="s">
        <v>436</v>
      </c>
      <c r="C94" s="166" t="s">
        <v>441</v>
      </c>
      <c r="D94" s="167" t="s">
        <v>115</v>
      </c>
      <c r="E94" s="167" t="s">
        <v>423</v>
      </c>
      <c r="F94" s="81">
        <f t="shared" ref="F94:F125" si="31">F93</f>
        <v>0</v>
      </c>
      <c r="G94" s="61">
        <f t="shared" ref="G94:G125" si="32">G93</f>
        <v>0</v>
      </c>
      <c r="H94" s="61">
        <f t="shared" ref="H94:H125" si="33">H93</f>
        <v>0</v>
      </c>
      <c r="I94" s="61" t="s">
        <v>420</v>
      </c>
      <c r="J94" s="61" t="s">
        <v>420</v>
      </c>
      <c r="K94" s="61" t="s">
        <v>420</v>
      </c>
      <c r="L94" s="61" t="s">
        <v>420</v>
      </c>
      <c r="M94" s="61" t="s">
        <v>420</v>
      </c>
      <c r="N94" s="61" t="s">
        <v>420</v>
      </c>
      <c r="O94" s="61" t="s">
        <v>420</v>
      </c>
      <c r="P94" s="61" t="s">
        <v>420</v>
      </c>
      <c r="Q94" s="61" t="s">
        <v>420</v>
      </c>
      <c r="R94" s="61" t="s">
        <v>420</v>
      </c>
      <c r="S94" s="61" t="s">
        <v>420</v>
      </c>
      <c r="T94" s="61" t="s">
        <v>420</v>
      </c>
      <c r="U94" s="61" t="s">
        <v>420</v>
      </c>
      <c r="V94" s="61" t="s">
        <v>420</v>
      </c>
      <c r="W94" s="61" t="s">
        <v>420</v>
      </c>
      <c r="X94" s="61" t="s">
        <v>420</v>
      </c>
      <c r="Y94" s="61" t="s">
        <v>420</v>
      </c>
      <c r="Z94" s="61" t="s">
        <v>420</v>
      </c>
      <c r="AA94" s="61" t="s">
        <v>420</v>
      </c>
      <c r="AB94" s="61" t="s">
        <v>420</v>
      </c>
      <c r="AC94" s="61" t="s">
        <v>420</v>
      </c>
      <c r="AD94" s="61" t="s">
        <v>420</v>
      </c>
      <c r="AE94" s="61" t="s">
        <v>420</v>
      </c>
      <c r="AF94" s="61" t="s">
        <v>420</v>
      </c>
      <c r="AG94" s="61" t="s">
        <v>420</v>
      </c>
      <c r="AH94" s="61" t="s">
        <v>420</v>
      </c>
      <c r="AI94" s="61" t="s">
        <v>420</v>
      </c>
      <c r="AJ94" s="61" t="s">
        <v>420</v>
      </c>
      <c r="AK94" s="63" t="s">
        <v>420</v>
      </c>
    </row>
    <row r="95" spans="1:37" ht="15.75" x14ac:dyDescent="0.25">
      <c r="A95" s="44" t="str">
        <f t="shared" si="30"/>
        <v>unconstrained</v>
      </c>
      <c r="B95" s="178" t="s">
        <v>436</v>
      </c>
      <c r="C95" s="179" t="s">
        <v>442</v>
      </c>
      <c r="D95" s="161" t="s">
        <v>78</v>
      </c>
      <c r="E95" s="161" t="s">
        <v>147</v>
      </c>
      <c r="F95" s="79">
        <f t="shared" si="31"/>
        <v>0</v>
      </c>
      <c r="G95" s="48">
        <f t="shared" si="32"/>
        <v>0</v>
      </c>
      <c r="H95" s="48">
        <f t="shared" si="33"/>
        <v>0</v>
      </c>
      <c r="I95" s="48" t="s">
        <v>420</v>
      </c>
      <c r="J95" s="48" t="s">
        <v>420</v>
      </c>
      <c r="K95" s="48" t="s">
        <v>420</v>
      </c>
      <c r="L95" s="48" t="s">
        <v>420</v>
      </c>
      <c r="M95" s="48" t="s">
        <v>420</v>
      </c>
      <c r="N95" s="48" t="s">
        <v>420</v>
      </c>
      <c r="O95" s="48" t="s">
        <v>420</v>
      </c>
      <c r="P95" s="48" t="s">
        <v>420</v>
      </c>
      <c r="Q95" s="48" t="s">
        <v>420</v>
      </c>
      <c r="R95" s="48" t="s">
        <v>420</v>
      </c>
      <c r="S95" s="48" t="s">
        <v>420</v>
      </c>
      <c r="T95" s="48" t="s">
        <v>420</v>
      </c>
      <c r="U95" s="48" t="s">
        <v>420</v>
      </c>
      <c r="V95" s="48" t="s">
        <v>420</v>
      </c>
      <c r="W95" s="48" t="s">
        <v>420</v>
      </c>
      <c r="X95" s="48" t="s">
        <v>420</v>
      </c>
      <c r="Y95" s="48" t="s">
        <v>420</v>
      </c>
      <c r="Z95" s="48" t="s">
        <v>420</v>
      </c>
      <c r="AA95" s="48" t="s">
        <v>420</v>
      </c>
      <c r="AB95" s="48" t="s">
        <v>420</v>
      </c>
      <c r="AC95" s="48" t="s">
        <v>420</v>
      </c>
      <c r="AD95" s="48" t="s">
        <v>420</v>
      </c>
      <c r="AE95" s="48" t="s">
        <v>420</v>
      </c>
      <c r="AF95" s="48" t="s">
        <v>420</v>
      </c>
      <c r="AG95" s="48" t="s">
        <v>420</v>
      </c>
      <c r="AH95" s="48" t="s">
        <v>420</v>
      </c>
      <c r="AI95" s="48" t="s">
        <v>420</v>
      </c>
      <c r="AJ95" s="48" t="s">
        <v>420</v>
      </c>
      <c r="AK95" s="50" t="s">
        <v>420</v>
      </c>
    </row>
    <row r="96" spans="1:37" ht="15.75" x14ac:dyDescent="0.25">
      <c r="A96" s="44" t="str">
        <f t="shared" si="30"/>
        <v>unconstrained</v>
      </c>
      <c r="B96" s="178" t="s">
        <v>436</v>
      </c>
      <c r="C96" s="180" t="s">
        <v>442</v>
      </c>
      <c r="D96" s="164" t="s">
        <v>78</v>
      </c>
      <c r="E96" s="164" t="s">
        <v>278</v>
      </c>
      <c r="F96" s="80">
        <f t="shared" si="31"/>
        <v>0</v>
      </c>
      <c r="G96" s="54">
        <f t="shared" si="32"/>
        <v>0</v>
      </c>
      <c r="H96" s="54">
        <f t="shared" si="33"/>
        <v>0</v>
      </c>
      <c r="I96" s="54" t="s">
        <v>420</v>
      </c>
      <c r="J96" s="54" t="s">
        <v>420</v>
      </c>
      <c r="K96" s="54" t="s">
        <v>420</v>
      </c>
      <c r="L96" s="54" t="s">
        <v>420</v>
      </c>
      <c r="M96" s="54" t="s">
        <v>420</v>
      </c>
      <c r="N96" s="54" t="s">
        <v>420</v>
      </c>
      <c r="O96" s="54" t="s">
        <v>420</v>
      </c>
      <c r="P96" s="54" t="s">
        <v>420</v>
      </c>
      <c r="Q96" s="54" t="s">
        <v>420</v>
      </c>
      <c r="R96" s="54" t="s">
        <v>420</v>
      </c>
      <c r="S96" s="54" t="s">
        <v>420</v>
      </c>
      <c r="T96" s="54" t="s">
        <v>420</v>
      </c>
      <c r="U96" s="54" t="s">
        <v>420</v>
      </c>
      <c r="V96" s="54" t="s">
        <v>420</v>
      </c>
      <c r="W96" s="54" t="s">
        <v>420</v>
      </c>
      <c r="X96" s="54" t="s">
        <v>420</v>
      </c>
      <c r="Y96" s="54" t="s">
        <v>420</v>
      </c>
      <c r="Z96" s="54" t="s">
        <v>420</v>
      </c>
      <c r="AA96" s="54" t="s">
        <v>420</v>
      </c>
      <c r="AB96" s="54" t="s">
        <v>420</v>
      </c>
      <c r="AC96" s="54" t="s">
        <v>420</v>
      </c>
      <c r="AD96" s="54" t="s">
        <v>420</v>
      </c>
      <c r="AE96" s="54" t="s">
        <v>420</v>
      </c>
      <c r="AF96" s="54" t="s">
        <v>420</v>
      </c>
      <c r="AG96" s="54" t="s">
        <v>420</v>
      </c>
      <c r="AH96" s="54" t="s">
        <v>420</v>
      </c>
      <c r="AI96" s="54" t="s">
        <v>420</v>
      </c>
      <c r="AJ96" s="54" t="s">
        <v>420</v>
      </c>
      <c r="AK96" s="56" t="s">
        <v>420</v>
      </c>
    </row>
    <row r="97" spans="1:37" ht="15.75" x14ac:dyDescent="0.25">
      <c r="A97" s="44" t="str">
        <f t="shared" si="30"/>
        <v>unconstrained</v>
      </c>
      <c r="B97" s="178" t="s">
        <v>436</v>
      </c>
      <c r="C97" s="180" t="s">
        <v>442</v>
      </c>
      <c r="D97" s="164" t="s">
        <v>78</v>
      </c>
      <c r="E97" s="164" t="s">
        <v>421</v>
      </c>
      <c r="F97" s="80">
        <f t="shared" si="31"/>
        <v>0</v>
      </c>
      <c r="G97" s="54">
        <f t="shared" si="32"/>
        <v>0</v>
      </c>
      <c r="H97" s="54">
        <f t="shared" si="33"/>
        <v>0</v>
      </c>
      <c r="I97" s="54" t="s">
        <v>420</v>
      </c>
      <c r="J97" s="54" t="s">
        <v>420</v>
      </c>
      <c r="K97" s="54" t="s">
        <v>420</v>
      </c>
      <c r="L97" s="54" t="s">
        <v>420</v>
      </c>
      <c r="M97" s="54" t="s">
        <v>420</v>
      </c>
      <c r="N97" s="54" t="s">
        <v>420</v>
      </c>
      <c r="O97" s="54" t="s">
        <v>420</v>
      </c>
      <c r="P97" s="54" t="s">
        <v>420</v>
      </c>
      <c r="Q97" s="54" t="s">
        <v>420</v>
      </c>
      <c r="R97" s="54" t="s">
        <v>420</v>
      </c>
      <c r="S97" s="54" t="s">
        <v>420</v>
      </c>
      <c r="T97" s="54" t="s">
        <v>420</v>
      </c>
      <c r="U97" s="54" t="s">
        <v>420</v>
      </c>
      <c r="V97" s="54" t="s">
        <v>420</v>
      </c>
      <c r="W97" s="54" t="s">
        <v>420</v>
      </c>
      <c r="X97" s="54" t="s">
        <v>420</v>
      </c>
      <c r="Y97" s="54" t="s">
        <v>420</v>
      </c>
      <c r="Z97" s="54" t="s">
        <v>420</v>
      </c>
      <c r="AA97" s="54" t="s">
        <v>420</v>
      </c>
      <c r="AB97" s="54" t="s">
        <v>420</v>
      </c>
      <c r="AC97" s="54" t="s">
        <v>420</v>
      </c>
      <c r="AD97" s="54" t="s">
        <v>420</v>
      </c>
      <c r="AE97" s="54" t="s">
        <v>420</v>
      </c>
      <c r="AF97" s="54" t="s">
        <v>420</v>
      </c>
      <c r="AG97" s="54" t="s">
        <v>420</v>
      </c>
      <c r="AH97" s="54" t="s">
        <v>420</v>
      </c>
      <c r="AI97" s="54" t="s">
        <v>420</v>
      </c>
      <c r="AJ97" s="54" t="s">
        <v>420</v>
      </c>
      <c r="AK97" s="56" t="s">
        <v>420</v>
      </c>
    </row>
    <row r="98" spans="1:37" ht="15.75" x14ac:dyDescent="0.25">
      <c r="A98" s="44" t="str">
        <f t="shared" si="30"/>
        <v>unconstrained</v>
      </c>
      <c r="B98" s="178" t="s">
        <v>436</v>
      </c>
      <c r="C98" s="180" t="s">
        <v>442</v>
      </c>
      <c r="D98" s="164" t="s">
        <v>78</v>
      </c>
      <c r="E98" s="164" t="s">
        <v>124</v>
      </c>
      <c r="F98" s="80">
        <f t="shared" si="31"/>
        <v>0</v>
      </c>
      <c r="G98" s="54">
        <f t="shared" si="32"/>
        <v>0</v>
      </c>
      <c r="H98" s="54">
        <f t="shared" si="33"/>
        <v>0</v>
      </c>
      <c r="I98" s="54" t="s">
        <v>420</v>
      </c>
      <c r="J98" s="54" t="s">
        <v>420</v>
      </c>
      <c r="K98" s="54" t="s">
        <v>420</v>
      </c>
      <c r="L98" s="54" t="s">
        <v>420</v>
      </c>
      <c r="M98" s="54" t="s">
        <v>420</v>
      </c>
      <c r="N98" s="54" t="s">
        <v>420</v>
      </c>
      <c r="O98" s="54" t="s">
        <v>420</v>
      </c>
      <c r="P98" s="54" t="s">
        <v>420</v>
      </c>
      <c r="Q98" s="54" t="s">
        <v>420</v>
      </c>
      <c r="R98" s="54" t="s">
        <v>420</v>
      </c>
      <c r="S98" s="54" t="s">
        <v>420</v>
      </c>
      <c r="T98" s="54" t="s">
        <v>420</v>
      </c>
      <c r="U98" s="54" t="s">
        <v>420</v>
      </c>
      <c r="V98" s="54" t="s">
        <v>420</v>
      </c>
      <c r="W98" s="54" t="s">
        <v>420</v>
      </c>
      <c r="X98" s="54" t="s">
        <v>420</v>
      </c>
      <c r="Y98" s="54" t="s">
        <v>420</v>
      </c>
      <c r="Z98" s="54" t="s">
        <v>420</v>
      </c>
      <c r="AA98" s="54" t="s">
        <v>420</v>
      </c>
      <c r="AB98" s="54" t="s">
        <v>420</v>
      </c>
      <c r="AC98" s="54" t="s">
        <v>420</v>
      </c>
      <c r="AD98" s="54" t="s">
        <v>420</v>
      </c>
      <c r="AE98" s="54" t="s">
        <v>420</v>
      </c>
      <c r="AF98" s="54" t="s">
        <v>420</v>
      </c>
      <c r="AG98" s="54" t="s">
        <v>420</v>
      </c>
      <c r="AH98" s="54" t="s">
        <v>420</v>
      </c>
      <c r="AI98" s="54" t="s">
        <v>420</v>
      </c>
      <c r="AJ98" s="54" t="s">
        <v>420</v>
      </c>
      <c r="AK98" s="56" t="s">
        <v>420</v>
      </c>
    </row>
    <row r="99" spans="1:37" ht="16.5" thickBot="1" x14ac:dyDescent="0.3">
      <c r="A99" s="44" t="str">
        <f t="shared" si="30"/>
        <v>unconstrained</v>
      </c>
      <c r="B99" s="178" t="s">
        <v>436</v>
      </c>
      <c r="C99" s="181" t="s">
        <v>442</v>
      </c>
      <c r="D99" s="167" t="s">
        <v>115</v>
      </c>
      <c r="E99" s="167" t="s">
        <v>423</v>
      </c>
      <c r="F99" s="81">
        <f t="shared" si="31"/>
        <v>0</v>
      </c>
      <c r="G99" s="61">
        <f t="shared" si="32"/>
        <v>0</v>
      </c>
      <c r="H99" s="61">
        <f t="shared" si="33"/>
        <v>0</v>
      </c>
      <c r="I99" s="61" t="s">
        <v>420</v>
      </c>
      <c r="J99" s="61" t="s">
        <v>420</v>
      </c>
      <c r="K99" s="61" t="s">
        <v>420</v>
      </c>
      <c r="L99" s="61" t="s">
        <v>420</v>
      </c>
      <c r="M99" s="61" t="s">
        <v>420</v>
      </c>
      <c r="N99" s="61" t="s">
        <v>420</v>
      </c>
      <c r="O99" s="61" t="s">
        <v>420</v>
      </c>
      <c r="P99" s="61" t="s">
        <v>420</v>
      </c>
      <c r="Q99" s="61" t="s">
        <v>420</v>
      </c>
      <c r="R99" s="61" t="s">
        <v>420</v>
      </c>
      <c r="S99" s="61" t="s">
        <v>420</v>
      </c>
      <c r="T99" s="61" t="s">
        <v>420</v>
      </c>
      <c r="U99" s="61" t="s">
        <v>420</v>
      </c>
      <c r="V99" s="61" t="s">
        <v>420</v>
      </c>
      <c r="W99" s="61" t="s">
        <v>420</v>
      </c>
      <c r="X99" s="61" t="s">
        <v>420</v>
      </c>
      <c r="Y99" s="61" t="s">
        <v>420</v>
      </c>
      <c r="Z99" s="61" t="s">
        <v>420</v>
      </c>
      <c r="AA99" s="61" t="s">
        <v>420</v>
      </c>
      <c r="AB99" s="61" t="s">
        <v>420</v>
      </c>
      <c r="AC99" s="61" t="s">
        <v>420</v>
      </c>
      <c r="AD99" s="61" t="s">
        <v>420</v>
      </c>
      <c r="AE99" s="61" t="s">
        <v>420</v>
      </c>
      <c r="AF99" s="61" t="s">
        <v>420</v>
      </c>
      <c r="AG99" s="61" t="s">
        <v>420</v>
      </c>
      <c r="AH99" s="61" t="s">
        <v>420</v>
      </c>
      <c r="AI99" s="61" t="s">
        <v>420</v>
      </c>
      <c r="AJ99" s="61" t="s">
        <v>420</v>
      </c>
      <c r="AK99" s="63" t="s">
        <v>420</v>
      </c>
    </row>
    <row r="100" spans="1:37" ht="15.75" x14ac:dyDescent="0.25">
      <c r="A100" s="44" t="str">
        <f t="shared" si="30"/>
        <v>unconstrained</v>
      </c>
      <c r="B100" s="178" t="s">
        <v>436</v>
      </c>
      <c r="C100" s="160" t="s">
        <v>443</v>
      </c>
      <c r="D100" s="161" t="s">
        <v>78</v>
      </c>
      <c r="E100" s="161" t="s">
        <v>147</v>
      </c>
      <c r="F100" s="48">
        <f t="shared" si="31"/>
        <v>0</v>
      </c>
      <c r="G100" s="48">
        <f t="shared" si="32"/>
        <v>0</v>
      </c>
      <c r="H100" s="48">
        <f t="shared" si="33"/>
        <v>0</v>
      </c>
      <c r="I100" s="48" t="s">
        <v>420</v>
      </c>
      <c r="J100" s="48" t="s">
        <v>420</v>
      </c>
      <c r="K100" s="48" t="s">
        <v>420</v>
      </c>
      <c r="L100" s="48" t="s">
        <v>420</v>
      </c>
      <c r="M100" s="48" t="s">
        <v>420</v>
      </c>
      <c r="N100" s="48" t="s">
        <v>420</v>
      </c>
      <c r="O100" s="48" t="s">
        <v>420</v>
      </c>
      <c r="P100" s="48" t="s">
        <v>420</v>
      </c>
      <c r="Q100" s="48" t="s">
        <v>420</v>
      </c>
      <c r="R100" s="48" t="s">
        <v>420</v>
      </c>
      <c r="S100" s="48" t="s">
        <v>420</v>
      </c>
      <c r="T100" s="48" t="s">
        <v>420</v>
      </c>
      <c r="U100" s="48" t="s">
        <v>420</v>
      </c>
      <c r="V100" s="48" t="s">
        <v>420</v>
      </c>
      <c r="W100" s="48" t="s">
        <v>420</v>
      </c>
      <c r="X100" s="48" t="s">
        <v>420</v>
      </c>
      <c r="Y100" s="48" t="s">
        <v>420</v>
      </c>
      <c r="Z100" s="48" t="s">
        <v>420</v>
      </c>
      <c r="AA100" s="48" t="s">
        <v>420</v>
      </c>
      <c r="AB100" s="48" t="s">
        <v>420</v>
      </c>
      <c r="AC100" s="48" t="s">
        <v>420</v>
      </c>
      <c r="AD100" s="48" t="s">
        <v>420</v>
      </c>
      <c r="AE100" s="48" t="s">
        <v>420</v>
      </c>
      <c r="AF100" s="48" t="s">
        <v>420</v>
      </c>
      <c r="AG100" s="48" t="s">
        <v>420</v>
      </c>
      <c r="AH100" s="48" t="s">
        <v>420</v>
      </c>
      <c r="AI100" s="48" t="s">
        <v>420</v>
      </c>
      <c r="AJ100" s="48" t="s">
        <v>420</v>
      </c>
      <c r="AK100" s="50" t="s">
        <v>420</v>
      </c>
    </row>
    <row r="101" spans="1:37" ht="16.5" thickBot="1" x14ac:dyDescent="0.3">
      <c r="A101" s="44" t="str">
        <f t="shared" si="30"/>
        <v>unconstrained</v>
      </c>
      <c r="B101" s="178" t="s">
        <v>436</v>
      </c>
      <c r="C101" s="166" t="s">
        <v>443</v>
      </c>
      <c r="D101" s="167" t="s">
        <v>115</v>
      </c>
      <c r="E101" s="167" t="s">
        <v>423</v>
      </c>
      <c r="F101" s="61">
        <f t="shared" si="31"/>
        <v>0</v>
      </c>
      <c r="G101" s="61">
        <f t="shared" si="32"/>
        <v>0</v>
      </c>
      <c r="H101" s="61">
        <f t="shared" si="33"/>
        <v>0</v>
      </c>
      <c r="I101" s="61" t="s">
        <v>420</v>
      </c>
      <c r="J101" s="61" t="s">
        <v>420</v>
      </c>
      <c r="K101" s="61" t="s">
        <v>420</v>
      </c>
      <c r="L101" s="61" t="s">
        <v>420</v>
      </c>
      <c r="M101" s="61" t="s">
        <v>420</v>
      </c>
      <c r="N101" s="61" t="s">
        <v>420</v>
      </c>
      <c r="O101" s="61" t="s">
        <v>420</v>
      </c>
      <c r="P101" s="61" t="s">
        <v>420</v>
      </c>
      <c r="Q101" s="61" t="s">
        <v>420</v>
      </c>
      <c r="R101" s="61" t="s">
        <v>420</v>
      </c>
      <c r="S101" s="61" t="s">
        <v>420</v>
      </c>
      <c r="T101" s="61" t="s">
        <v>420</v>
      </c>
      <c r="U101" s="61" t="s">
        <v>420</v>
      </c>
      <c r="V101" s="61" t="s">
        <v>420</v>
      </c>
      <c r="W101" s="61" t="s">
        <v>420</v>
      </c>
      <c r="X101" s="61" t="s">
        <v>420</v>
      </c>
      <c r="Y101" s="61" t="s">
        <v>420</v>
      </c>
      <c r="Z101" s="61" t="s">
        <v>420</v>
      </c>
      <c r="AA101" s="61" t="s">
        <v>420</v>
      </c>
      <c r="AB101" s="61" t="s">
        <v>420</v>
      </c>
      <c r="AC101" s="61" t="s">
        <v>420</v>
      </c>
      <c r="AD101" s="61" t="s">
        <v>420</v>
      </c>
      <c r="AE101" s="61" t="s">
        <v>420</v>
      </c>
      <c r="AF101" s="61" t="s">
        <v>420</v>
      </c>
      <c r="AG101" s="61" t="s">
        <v>420</v>
      </c>
      <c r="AH101" s="61" t="s">
        <v>420</v>
      </c>
      <c r="AI101" s="61" t="s">
        <v>420</v>
      </c>
      <c r="AJ101" s="61" t="s">
        <v>420</v>
      </c>
      <c r="AK101" s="63" t="s">
        <v>420</v>
      </c>
    </row>
    <row r="102" spans="1:37" ht="15.75" x14ac:dyDescent="0.25">
      <c r="A102" s="44" t="str">
        <f t="shared" si="30"/>
        <v>unconstrained</v>
      </c>
      <c r="B102" s="178" t="s">
        <v>436</v>
      </c>
      <c r="C102" s="179" t="s">
        <v>444</v>
      </c>
      <c r="D102" s="161" t="s">
        <v>78</v>
      </c>
      <c r="E102" s="161" t="s">
        <v>147</v>
      </c>
      <c r="F102" s="48">
        <f t="shared" si="31"/>
        <v>0</v>
      </c>
      <c r="G102" s="48">
        <f t="shared" si="32"/>
        <v>0</v>
      </c>
      <c r="H102" s="48">
        <f t="shared" si="33"/>
        <v>0</v>
      </c>
      <c r="I102" s="48" t="s">
        <v>420</v>
      </c>
      <c r="J102" s="48" t="s">
        <v>420</v>
      </c>
      <c r="K102" s="48" t="s">
        <v>420</v>
      </c>
      <c r="L102" s="48" t="s">
        <v>420</v>
      </c>
      <c r="M102" s="48" t="s">
        <v>420</v>
      </c>
      <c r="N102" s="48" t="s">
        <v>420</v>
      </c>
      <c r="O102" s="48" t="s">
        <v>420</v>
      </c>
      <c r="P102" s="48" t="s">
        <v>420</v>
      </c>
      <c r="Q102" s="48" t="s">
        <v>420</v>
      </c>
      <c r="R102" s="48" t="s">
        <v>420</v>
      </c>
      <c r="S102" s="48" t="s">
        <v>420</v>
      </c>
      <c r="T102" s="48" t="s">
        <v>420</v>
      </c>
      <c r="U102" s="48" t="s">
        <v>420</v>
      </c>
      <c r="V102" s="48" t="s">
        <v>420</v>
      </c>
      <c r="W102" s="48" t="s">
        <v>420</v>
      </c>
      <c r="X102" s="48" t="s">
        <v>420</v>
      </c>
      <c r="Y102" s="48" t="s">
        <v>420</v>
      </c>
      <c r="Z102" s="48" t="s">
        <v>420</v>
      </c>
      <c r="AA102" s="48" t="s">
        <v>420</v>
      </c>
      <c r="AB102" s="48" t="s">
        <v>420</v>
      </c>
      <c r="AC102" s="48" t="s">
        <v>420</v>
      </c>
      <c r="AD102" s="48" t="s">
        <v>420</v>
      </c>
      <c r="AE102" s="48" t="s">
        <v>420</v>
      </c>
      <c r="AF102" s="48" t="s">
        <v>420</v>
      </c>
      <c r="AG102" s="48" t="s">
        <v>420</v>
      </c>
      <c r="AH102" s="48" t="s">
        <v>420</v>
      </c>
      <c r="AI102" s="48" t="s">
        <v>420</v>
      </c>
      <c r="AJ102" s="48" t="s">
        <v>420</v>
      </c>
      <c r="AK102" s="50" t="s">
        <v>420</v>
      </c>
    </row>
    <row r="103" spans="1:37" ht="16.5" thickBot="1" x14ac:dyDescent="0.3">
      <c r="A103" s="44" t="str">
        <f t="shared" si="30"/>
        <v>unconstrained</v>
      </c>
      <c r="B103" s="178" t="s">
        <v>436</v>
      </c>
      <c r="C103" s="181" t="s">
        <v>444</v>
      </c>
      <c r="D103" s="167" t="s">
        <v>115</v>
      </c>
      <c r="E103" s="167" t="s">
        <v>423</v>
      </c>
      <c r="F103" s="61">
        <f t="shared" si="31"/>
        <v>0</v>
      </c>
      <c r="G103" s="61">
        <f t="shared" si="32"/>
        <v>0</v>
      </c>
      <c r="H103" s="61">
        <f t="shared" si="33"/>
        <v>0</v>
      </c>
      <c r="I103" s="61" t="s">
        <v>420</v>
      </c>
      <c r="J103" s="61" t="s">
        <v>420</v>
      </c>
      <c r="K103" s="61" t="s">
        <v>420</v>
      </c>
      <c r="L103" s="61" t="s">
        <v>420</v>
      </c>
      <c r="M103" s="61" t="s">
        <v>420</v>
      </c>
      <c r="N103" s="61" t="s">
        <v>420</v>
      </c>
      <c r="O103" s="61" t="s">
        <v>420</v>
      </c>
      <c r="P103" s="61" t="s">
        <v>420</v>
      </c>
      <c r="Q103" s="61" t="s">
        <v>420</v>
      </c>
      <c r="R103" s="61" t="s">
        <v>420</v>
      </c>
      <c r="S103" s="61" t="s">
        <v>420</v>
      </c>
      <c r="T103" s="61" t="s">
        <v>420</v>
      </c>
      <c r="U103" s="61" t="s">
        <v>420</v>
      </c>
      <c r="V103" s="61" t="s">
        <v>420</v>
      </c>
      <c r="W103" s="61" t="s">
        <v>420</v>
      </c>
      <c r="X103" s="61" t="s">
        <v>420</v>
      </c>
      <c r="Y103" s="61" t="s">
        <v>420</v>
      </c>
      <c r="Z103" s="61" t="s">
        <v>420</v>
      </c>
      <c r="AA103" s="61" t="s">
        <v>420</v>
      </c>
      <c r="AB103" s="61" t="s">
        <v>420</v>
      </c>
      <c r="AC103" s="61" t="s">
        <v>420</v>
      </c>
      <c r="AD103" s="61" t="s">
        <v>420</v>
      </c>
      <c r="AE103" s="61" t="s">
        <v>420</v>
      </c>
      <c r="AF103" s="61" t="s">
        <v>420</v>
      </c>
      <c r="AG103" s="61" t="s">
        <v>420</v>
      </c>
      <c r="AH103" s="61" t="s">
        <v>420</v>
      </c>
      <c r="AI103" s="61" t="s">
        <v>420</v>
      </c>
      <c r="AJ103" s="61" t="s">
        <v>420</v>
      </c>
      <c r="AK103" s="63" t="s">
        <v>420</v>
      </c>
    </row>
    <row r="104" spans="1:37" ht="15.75" x14ac:dyDescent="0.25">
      <c r="A104" s="44" t="str">
        <f t="shared" si="30"/>
        <v>unconstrained</v>
      </c>
      <c r="B104" s="178" t="s">
        <v>436</v>
      </c>
      <c r="C104" s="160" t="s">
        <v>445</v>
      </c>
      <c r="D104" s="161" t="s">
        <v>78</v>
      </c>
      <c r="E104" s="161" t="s">
        <v>147</v>
      </c>
      <c r="F104" s="48">
        <f t="shared" si="31"/>
        <v>0</v>
      </c>
      <c r="G104" s="48">
        <f t="shared" si="32"/>
        <v>0</v>
      </c>
      <c r="H104" s="48">
        <f t="shared" si="33"/>
        <v>0</v>
      </c>
      <c r="I104" s="48" t="s">
        <v>420</v>
      </c>
      <c r="J104" s="48" t="s">
        <v>420</v>
      </c>
      <c r="K104" s="48" t="s">
        <v>420</v>
      </c>
      <c r="L104" s="48" t="s">
        <v>420</v>
      </c>
      <c r="M104" s="48" t="s">
        <v>420</v>
      </c>
      <c r="N104" s="48" t="s">
        <v>420</v>
      </c>
      <c r="O104" s="48" t="s">
        <v>420</v>
      </c>
      <c r="P104" s="48" t="s">
        <v>420</v>
      </c>
      <c r="Q104" s="48" t="s">
        <v>420</v>
      </c>
      <c r="R104" s="48" t="s">
        <v>420</v>
      </c>
      <c r="S104" s="48" t="s">
        <v>420</v>
      </c>
      <c r="T104" s="48" t="s">
        <v>420</v>
      </c>
      <c r="U104" s="48" t="s">
        <v>420</v>
      </c>
      <c r="V104" s="48" t="s">
        <v>420</v>
      </c>
      <c r="W104" s="48" t="s">
        <v>420</v>
      </c>
      <c r="X104" s="48" t="s">
        <v>420</v>
      </c>
      <c r="Y104" s="48" t="s">
        <v>420</v>
      </c>
      <c r="Z104" s="48" t="s">
        <v>420</v>
      </c>
      <c r="AA104" s="48" t="s">
        <v>420</v>
      </c>
      <c r="AB104" s="48" t="s">
        <v>420</v>
      </c>
      <c r="AC104" s="48" t="s">
        <v>420</v>
      </c>
      <c r="AD104" s="48" t="s">
        <v>420</v>
      </c>
      <c r="AE104" s="48" t="s">
        <v>420</v>
      </c>
      <c r="AF104" s="48" t="s">
        <v>420</v>
      </c>
      <c r="AG104" s="48" t="s">
        <v>420</v>
      </c>
      <c r="AH104" s="48" t="s">
        <v>420</v>
      </c>
      <c r="AI104" s="48" t="s">
        <v>420</v>
      </c>
      <c r="AJ104" s="48" t="s">
        <v>420</v>
      </c>
      <c r="AK104" s="50" t="s">
        <v>420</v>
      </c>
    </row>
    <row r="105" spans="1:37" ht="15.75" x14ac:dyDescent="0.25">
      <c r="A105" s="44" t="str">
        <f t="shared" si="30"/>
        <v>unconstrained</v>
      </c>
      <c r="B105" s="178" t="s">
        <v>436</v>
      </c>
      <c r="C105" s="163" t="s">
        <v>445</v>
      </c>
      <c r="D105" s="164" t="s">
        <v>78</v>
      </c>
      <c r="E105" s="164" t="s">
        <v>278</v>
      </c>
      <c r="F105" s="54">
        <f t="shared" si="31"/>
        <v>0</v>
      </c>
      <c r="G105" s="54">
        <f t="shared" si="32"/>
        <v>0</v>
      </c>
      <c r="H105" s="54">
        <f t="shared" si="33"/>
        <v>0</v>
      </c>
      <c r="I105" s="54" t="s">
        <v>420</v>
      </c>
      <c r="J105" s="54" t="s">
        <v>420</v>
      </c>
      <c r="K105" s="54" t="s">
        <v>420</v>
      </c>
      <c r="L105" s="54" t="s">
        <v>420</v>
      </c>
      <c r="M105" s="54" t="s">
        <v>420</v>
      </c>
      <c r="N105" s="54" t="s">
        <v>420</v>
      </c>
      <c r="O105" s="54" t="s">
        <v>420</v>
      </c>
      <c r="P105" s="54" t="s">
        <v>420</v>
      </c>
      <c r="Q105" s="54" t="s">
        <v>420</v>
      </c>
      <c r="R105" s="54" t="s">
        <v>420</v>
      </c>
      <c r="S105" s="54" t="s">
        <v>420</v>
      </c>
      <c r="T105" s="54" t="s">
        <v>420</v>
      </c>
      <c r="U105" s="54" t="s">
        <v>420</v>
      </c>
      <c r="V105" s="54" t="s">
        <v>420</v>
      </c>
      <c r="W105" s="54" t="s">
        <v>420</v>
      </c>
      <c r="X105" s="54" t="s">
        <v>420</v>
      </c>
      <c r="Y105" s="54" t="s">
        <v>420</v>
      </c>
      <c r="Z105" s="54" t="s">
        <v>420</v>
      </c>
      <c r="AA105" s="54" t="s">
        <v>420</v>
      </c>
      <c r="AB105" s="54" t="s">
        <v>420</v>
      </c>
      <c r="AC105" s="54" t="s">
        <v>420</v>
      </c>
      <c r="AD105" s="54" t="s">
        <v>420</v>
      </c>
      <c r="AE105" s="54" t="s">
        <v>420</v>
      </c>
      <c r="AF105" s="54" t="s">
        <v>420</v>
      </c>
      <c r="AG105" s="54" t="s">
        <v>420</v>
      </c>
      <c r="AH105" s="54" t="s">
        <v>420</v>
      </c>
      <c r="AI105" s="54" t="s">
        <v>420</v>
      </c>
      <c r="AJ105" s="54" t="s">
        <v>420</v>
      </c>
      <c r="AK105" s="56" t="s">
        <v>420</v>
      </c>
    </row>
    <row r="106" spans="1:37" ht="15.75" x14ac:dyDescent="0.25">
      <c r="A106" s="44" t="str">
        <f t="shared" si="30"/>
        <v>unconstrained</v>
      </c>
      <c r="B106" s="178" t="s">
        <v>436</v>
      </c>
      <c r="C106" s="163" t="s">
        <v>445</v>
      </c>
      <c r="D106" s="164" t="s">
        <v>78</v>
      </c>
      <c r="E106" s="164" t="s">
        <v>421</v>
      </c>
      <c r="F106" s="54">
        <f t="shared" si="31"/>
        <v>0</v>
      </c>
      <c r="G106" s="54">
        <f t="shared" si="32"/>
        <v>0</v>
      </c>
      <c r="H106" s="54">
        <f t="shared" si="33"/>
        <v>0</v>
      </c>
      <c r="I106" s="54" t="s">
        <v>420</v>
      </c>
      <c r="J106" s="54" t="s">
        <v>420</v>
      </c>
      <c r="K106" s="54" t="s">
        <v>420</v>
      </c>
      <c r="L106" s="54" t="s">
        <v>420</v>
      </c>
      <c r="M106" s="54" t="s">
        <v>420</v>
      </c>
      <c r="N106" s="54" t="s">
        <v>420</v>
      </c>
      <c r="O106" s="54" t="s">
        <v>420</v>
      </c>
      <c r="P106" s="54" t="s">
        <v>420</v>
      </c>
      <c r="Q106" s="54" t="s">
        <v>420</v>
      </c>
      <c r="R106" s="54" t="s">
        <v>420</v>
      </c>
      <c r="S106" s="54" t="s">
        <v>420</v>
      </c>
      <c r="T106" s="54" t="s">
        <v>420</v>
      </c>
      <c r="U106" s="54" t="s">
        <v>420</v>
      </c>
      <c r="V106" s="54" t="s">
        <v>420</v>
      </c>
      <c r="W106" s="54" t="s">
        <v>420</v>
      </c>
      <c r="X106" s="54" t="s">
        <v>420</v>
      </c>
      <c r="Y106" s="54" t="s">
        <v>420</v>
      </c>
      <c r="Z106" s="54" t="s">
        <v>420</v>
      </c>
      <c r="AA106" s="54" t="s">
        <v>420</v>
      </c>
      <c r="AB106" s="54" t="s">
        <v>420</v>
      </c>
      <c r="AC106" s="54" t="s">
        <v>420</v>
      </c>
      <c r="AD106" s="54" t="s">
        <v>420</v>
      </c>
      <c r="AE106" s="54" t="s">
        <v>420</v>
      </c>
      <c r="AF106" s="54" t="s">
        <v>420</v>
      </c>
      <c r="AG106" s="54" t="s">
        <v>420</v>
      </c>
      <c r="AH106" s="54" t="s">
        <v>420</v>
      </c>
      <c r="AI106" s="54" t="s">
        <v>420</v>
      </c>
      <c r="AJ106" s="54" t="s">
        <v>420</v>
      </c>
      <c r="AK106" s="56" t="s">
        <v>420</v>
      </c>
    </row>
    <row r="107" spans="1:37" ht="15.75" x14ac:dyDescent="0.25">
      <c r="A107" s="44" t="str">
        <f t="shared" si="30"/>
        <v>unconstrained</v>
      </c>
      <c r="B107" s="178" t="s">
        <v>436</v>
      </c>
      <c r="C107" s="163" t="s">
        <v>445</v>
      </c>
      <c r="D107" s="164" t="s">
        <v>78</v>
      </c>
      <c r="E107" s="164" t="s">
        <v>124</v>
      </c>
      <c r="F107" s="54">
        <f t="shared" si="31"/>
        <v>0</v>
      </c>
      <c r="G107" s="54">
        <f t="shared" si="32"/>
        <v>0</v>
      </c>
      <c r="H107" s="54">
        <f t="shared" si="33"/>
        <v>0</v>
      </c>
      <c r="I107" s="54" t="s">
        <v>420</v>
      </c>
      <c r="J107" s="54" t="s">
        <v>420</v>
      </c>
      <c r="K107" s="54" t="s">
        <v>420</v>
      </c>
      <c r="L107" s="54" t="s">
        <v>420</v>
      </c>
      <c r="M107" s="54" t="s">
        <v>420</v>
      </c>
      <c r="N107" s="54" t="s">
        <v>420</v>
      </c>
      <c r="O107" s="54" t="s">
        <v>420</v>
      </c>
      <c r="P107" s="54" t="s">
        <v>420</v>
      </c>
      <c r="Q107" s="54" t="s">
        <v>420</v>
      </c>
      <c r="R107" s="54" t="s">
        <v>420</v>
      </c>
      <c r="S107" s="54" t="s">
        <v>420</v>
      </c>
      <c r="T107" s="54" t="s">
        <v>420</v>
      </c>
      <c r="U107" s="54" t="s">
        <v>420</v>
      </c>
      <c r="V107" s="54" t="s">
        <v>420</v>
      </c>
      <c r="W107" s="54" t="s">
        <v>420</v>
      </c>
      <c r="X107" s="54" t="s">
        <v>420</v>
      </c>
      <c r="Y107" s="54" t="s">
        <v>420</v>
      </c>
      <c r="Z107" s="54" t="s">
        <v>420</v>
      </c>
      <c r="AA107" s="54" t="s">
        <v>420</v>
      </c>
      <c r="AB107" s="54" t="s">
        <v>420</v>
      </c>
      <c r="AC107" s="54" t="s">
        <v>420</v>
      </c>
      <c r="AD107" s="54" t="s">
        <v>420</v>
      </c>
      <c r="AE107" s="54" t="s">
        <v>420</v>
      </c>
      <c r="AF107" s="54" t="s">
        <v>420</v>
      </c>
      <c r="AG107" s="54" t="s">
        <v>420</v>
      </c>
      <c r="AH107" s="54" t="s">
        <v>420</v>
      </c>
      <c r="AI107" s="54" t="s">
        <v>420</v>
      </c>
      <c r="AJ107" s="54" t="s">
        <v>420</v>
      </c>
      <c r="AK107" s="56" t="s">
        <v>420</v>
      </c>
    </row>
    <row r="108" spans="1:37" ht="16.5" thickBot="1" x14ac:dyDescent="0.3">
      <c r="A108" s="44" t="str">
        <f t="shared" si="30"/>
        <v>unconstrained</v>
      </c>
      <c r="B108" s="178" t="s">
        <v>436</v>
      </c>
      <c r="C108" s="166" t="s">
        <v>445</v>
      </c>
      <c r="D108" s="167" t="s">
        <v>115</v>
      </c>
      <c r="E108" s="167" t="s">
        <v>423</v>
      </c>
      <c r="F108" s="61">
        <f t="shared" si="31"/>
        <v>0</v>
      </c>
      <c r="G108" s="61">
        <f t="shared" si="32"/>
        <v>0</v>
      </c>
      <c r="H108" s="61">
        <f t="shared" si="33"/>
        <v>0</v>
      </c>
      <c r="I108" s="61" t="s">
        <v>420</v>
      </c>
      <c r="J108" s="61" t="s">
        <v>420</v>
      </c>
      <c r="K108" s="61" t="s">
        <v>420</v>
      </c>
      <c r="L108" s="61" t="s">
        <v>420</v>
      </c>
      <c r="M108" s="61" t="s">
        <v>420</v>
      </c>
      <c r="N108" s="61" t="s">
        <v>420</v>
      </c>
      <c r="O108" s="61" t="s">
        <v>420</v>
      </c>
      <c r="P108" s="61" t="s">
        <v>420</v>
      </c>
      <c r="Q108" s="61" t="s">
        <v>420</v>
      </c>
      <c r="R108" s="61" t="s">
        <v>420</v>
      </c>
      <c r="S108" s="61" t="s">
        <v>420</v>
      </c>
      <c r="T108" s="61" t="s">
        <v>420</v>
      </c>
      <c r="U108" s="61" t="s">
        <v>420</v>
      </c>
      <c r="V108" s="61" t="s">
        <v>420</v>
      </c>
      <c r="W108" s="61" t="s">
        <v>420</v>
      </c>
      <c r="X108" s="61" t="s">
        <v>420</v>
      </c>
      <c r="Y108" s="61" t="s">
        <v>420</v>
      </c>
      <c r="Z108" s="61" t="s">
        <v>420</v>
      </c>
      <c r="AA108" s="61" t="s">
        <v>420</v>
      </c>
      <c r="AB108" s="61" t="s">
        <v>420</v>
      </c>
      <c r="AC108" s="61" t="s">
        <v>420</v>
      </c>
      <c r="AD108" s="61" t="s">
        <v>420</v>
      </c>
      <c r="AE108" s="61" t="s">
        <v>420</v>
      </c>
      <c r="AF108" s="61" t="s">
        <v>420</v>
      </c>
      <c r="AG108" s="61" t="s">
        <v>420</v>
      </c>
      <c r="AH108" s="61" t="s">
        <v>420</v>
      </c>
      <c r="AI108" s="61" t="s">
        <v>420</v>
      </c>
      <c r="AJ108" s="61" t="s">
        <v>420</v>
      </c>
      <c r="AK108" s="63" t="s">
        <v>420</v>
      </c>
    </row>
    <row r="109" spans="1:37" ht="15.75" x14ac:dyDescent="0.25">
      <c r="A109" s="44" t="str">
        <f t="shared" si="30"/>
        <v>unconstrained</v>
      </c>
      <c r="B109" s="178" t="s">
        <v>436</v>
      </c>
      <c r="C109" s="179" t="s">
        <v>446</v>
      </c>
      <c r="D109" s="161" t="s">
        <v>78</v>
      </c>
      <c r="E109" s="161" t="s">
        <v>147</v>
      </c>
      <c r="F109" s="48">
        <f t="shared" si="31"/>
        <v>0</v>
      </c>
      <c r="G109" s="48">
        <f t="shared" si="32"/>
        <v>0</v>
      </c>
      <c r="H109" s="48">
        <f t="shared" si="33"/>
        <v>0</v>
      </c>
      <c r="I109" s="48" t="s">
        <v>420</v>
      </c>
      <c r="J109" s="48" t="s">
        <v>420</v>
      </c>
      <c r="K109" s="48" t="s">
        <v>420</v>
      </c>
      <c r="L109" s="48" t="s">
        <v>420</v>
      </c>
      <c r="M109" s="48" t="s">
        <v>420</v>
      </c>
      <c r="N109" s="48" t="s">
        <v>420</v>
      </c>
      <c r="O109" s="48" t="s">
        <v>420</v>
      </c>
      <c r="P109" s="48" t="s">
        <v>420</v>
      </c>
      <c r="Q109" s="48" t="s">
        <v>420</v>
      </c>
      <c r="R109" s="48" t="s">
        <v>420</v>
      </c>
      <c r="S109" s="48" t="s">
        <v>420</v>
      </c>
      <c r="T109" s="48" t="s">
        <v>420</v>
      </c>
      <c r="U109" s="48" t="s">
        <v>420</v>
      </c>
      <c r="V109" s="48" t="s">
        <v>420</v>
      </c>
      <c r="W109" s="48" t="s">
        <v>420</v>
      </c>
      <c r="X109" s="48" t="s">
        <v>420</v>
      </c>
      <c r="Y109" s="48" t="s">
        <v>420</v>
      </c>
      <c r="Z109" s="48" t="s">
        <v>420</v>
      </c>
      <c r="AA109" s="48" t="s">
        <v>420</v>
      </c>
      <c r="AB109" s="48" t="s">
        <v>420</v>
      </c>
      <c r="AC109" s="48" t="s">
        <v>420</v>
      </c>
      <c r="AD109" s="48" t="s">
        <v>420</v>
      </c>
      <c r="AE109" s="48" t="s">
        <v>420</v>
      </c>
      <c r="AF109" s="48" t="s">
        <v>420</v>
      </c>
      <c r="AG109" s="48" t="s">
        <v>420</v>
      </c>
      <c r="AH109" s="48" t="s">
        <v>420</v>
      </c>
      <c r="AI109" s="48" t="s">
        <v>420</v>
      </c>
      <c r="AJ109" s="48" t="s">
        <v>420</v>
      </c>
      <c r="AK109" s="50" t="s">
        <v>420</v>
      </c>
    </row>
    <row r="110" spans="1:37" ht="15.75" x14ac:dyDescent="0.25">
      <c r="A110" s="44" t="str">
        <f t="shared" si="30"/>
        <v>unconstrained</v>
      </c>
      <c r="B110" s="178" t="s">
        <v>436</v>
      </c>
      <c r="C110" s="180" t="s">
        <v>446</v>
      </c>
      <c r="D110" s="164" t="s">
        <v>78</v>
      </c>
      <c r="E110" s="164" t="s">
        <v>278</v>
      </c>
      <c r="F110" s="54">
        <f t="shared" si="31"/>
        <v>0</v>
      </c>
      <c r="G110" s="54">
        <f t="shared" si="32"/>
        <v>0</v>
      </c>
      <c r="H110" s="54">
        <f t="shared" si="33"/>
        <v>0</v>
      </c>
      <c r="I110" s="54" t="s">
        <v>420</v>
      </c>
      <c r="J110" s="54" t="s">
        <v>420</v>
      </c>
      <c r="K110" s="54" t="s">
        <v>420</v>
      </c>
      <c r="L110" s="54" t="s">
        <v>420</v>
      </c>
      <c r="M110" s="54" t="s">
        <v>420</v>
      </c>
      <c r="N110" s="54" t="s">
        <v>420</v>
      </c>
      <c r="O110" s="54" t="s">
        <v>420</v>
      </c>
      <c r="P110" s="54" t="s">
        <v>420</v>
      </c>
      <c r="Q110" s="54" t="s">
        <v>420</v>
      </c>
      <c r="R110" s="54" t="s">
        <v>420</v>
      </c>
      <c r="S110" s="54" t="s">
        <v>420</v>
      </c>
      <c r="T110" s="54" t="s">
        <v>420</v>
      </c>
      <c r="U110" s="54" t="s">
        <v>420</v>
      </c>
      <c r="V110" s="54" t="s">
        <v>420</v>
      </c>
      <c r="W110" s="54" t="s">
        <v>420</v>
      </c>
      <c r="X110" s="54" t="s">
        <v>420</v>
      </c>
      <c r="Y110" s="54" t="s">
        <v>420</v>
      </c>
      <c r="Z110" s="54" t="s">
        <v>420</v>
      </c>
      <c r="AA110" s="54" t="s">
        <v>420</v>
      </c>
      <c r="AB110" s="54" t="s">
        <v>420</v>
      </c>
      <c r="AC110" s="54" t="s">
        <v>420</v>
      </c>
      <c r="AD110" s="54" t="s">
        <v>420</v>
      </c>
      <c r="AE110" s="54" t="s">
        <v>420</v>
      </c>
      <c r="AF110" s="54" t="s">
        <v>420</v>
      </c>
      <c r="AG110" s="54" t="s">
        <v>420</v>
      </c>
      <c r="AH110" s="54" t="s">
        <v>420</v>
      </c>
      <c r="AI110" s="54" t="s">
        <v>420</v>
      </c>
      <c r="AJ110" s="54" t="s">
        <v>420</v>
      </c>
      <c r="AK110" s="56" t="s">
        <v>420</v>
      </c>
    </row>
    <row r="111" spans="1:37" ht="15.75" x14ac:dyDescent="0.25">
      <c r="A111" s="44" t="str">
        <f t="shared" si="30"/>
        <v>unconstrained</v>
      </c>
      <c r="B111" s="178" t="s">
        <v>436</v>
      </c>
      <c r="C111" s="180" t="s">
        <v>446</v>
      </c>
      <c r="D111" s="164" t="s">
        <v>78</v>
      </c>
      <c r="E111" s="164" t="s">
        <v>421</v>
      </c>
      <c r="F111" s="54">
        <f t="shared" si="31"/>
        <v>0</v>
      </c>
      <c r="G111" s="54">
        <f t="shared" si="32"/>
        <v>0</v>
      </c>
      <c r="H111" s="54">
        <f t="shared" si="33"/>
        <v>0</v>
      </c>
      <c r="I111" s="54" t="s">
        <v>420</v>
      </c>
      <c r="J111" s="54" t="s">
        <v>420</v>
      </c>
      <c r="K111" s="54" t="s">
        <v>420</v>
      </c>
      <c r="L111" s="54" t="s">
        <v>420</v>
      </c>
      <c r="M111" s="54" t="s">
        <v>420</v>
      </c>
      <c r="N111" s="54" t="s">
        <v>420</v>
      </c>
      <c r="O111" s="54" t="s">
        <v>420</v>
      </c>
      <c r="P111" s="54" t="s">
        <v>420</v>
      </c>
      <c r="Q111" s="54" t="s">
        <v>420</v>
      </c>
      <c r="R111" s="54" t="s">
        <v>420</v>
      </c>
      <c r="S111" s="54" t="s">
        <v>420</v>
      </c>
      <c r="T111" s="54" t="s">
        <v>420</v>
      </c>
      <c r="U111" s="54" t="s">
        <v>420</v>
      </c>
      <c r="V111" s="54" t="s">
        <v>420</v>
      </c>
      <c r="W111" s="54" t="s">
        <v>420</v>
      </c>
      <c r="X111" s="54" t="s">
        <v>420</v>
      </c>
      <c r="Y111" s="54" t="s">
        <v>420</v>
      </c>
      <c r="Z111" s="54" t="s">
        <v>420</v>
      </c>
      <c r="AA111" s="54" t="s">
        <v>420</v>
      </c>
      <c r="AB111" s="54" t="s">
        <v>420</v>
      </c>
      <c r="AC111" s="54" t="s">
        <v>420</v>
      </c>
      <c r="AD111" s="54" t="s">
        <v>420</v>
      </c>
      <c r="AE111" s="54" t="s">
        <v>420</v>
      </c>
      <c r="AF111" s="54" t="s">
        <v>420</v>
      </c>
      <c r="AG111" s="54" t="s">
        <v>420</v>
      </c>
      <c r="AH111" s="54" t="s">
        <v>420</v>
      </c>
      <c r="AI111" s="54" t="s">
        <v>420</v>
      </c>
      <c r="AJ111" s="54" t="s">
        <v>420</v>
      </c>
      <c r="AK111" s="56" t="s">
        <v>420</v>
      </c>
    </row>
    <row r="112" spans="1:37" ht="15.75" x14ac:dyDescent="0.25">
      <c r="A112" s="44" t="str">
        <f t="shared" si="30"/>
        <v>unconstrained</v>
      </c>
      <c r="B112" s="178" t="s">
        <v>436</v>
      </c>
      <c r="C112" s="180" t="s">
        <v>446</v>
      </c>
      <c r="D112" s="164" t="s">
        <v>78</v>
      </c>
      <c r="E112" s="164" t="s">
        <v>124</v>
      </c>
      <c r="F112" s="54">
        <f t="shared" si="31"/>
        <v>0</v>
      </c>
      <c r="G112" s="54">
        <f t="shared" si="32"/>
        <v>0</v>
      </c>
      <c r="H112" s="54">
        <f t="shared" si="33"/>
        <v>0</v>
      </c>
      <c r="I112" s="54" t="s">
        <v>420</v>
      </c>
      <c r="J112" s="54" t="s">
        <v>420</v>
      </c>
      <c r="K112" s="54" t="s">
        <v>420</v>
      </c>
      <c r="L112" s="54" t="s">
        <v>420</v>
      </c>
      <c r="M112" s="54" t="s">
        <v>420</v>
      </c>
      <c r="N112" s="54" t="s">
        <v>420</v>
      </c>
      <c r="O112" s="54" t="s">
        <v>420</v>
      </c>
      <c r="P112" s="54" t="s">
        <v>420</v>
      </c>
      <c r="Q112" s="54" t="s">
        <v>420</v>
      </c>
      <c r="R112" s="54" t="s">
        <v>420</v>
      </c>
      <c r="S112" s="54" t="s">
        <v>420</v>
      </c>
      <c r="T112" s="54" t="s">
        <v>420</v>
      </c>
      <c r="U112" s="54" t="s">
        <v>420</v>
      </c>
      <c r="V112" s="54" t="s">
        <v>420</v>
      </c>
      <c r="W112" s="54" t="s">
        <v>420</v>
      </c>
      <c r="X112" s="54" t="s">
        <v>420</v>
      </c>
      <c r="Y112" s="54" t="s">
        <v>420</v>
      </c>
      <c r="Z112" s="54" t="s">
        <v>420</v>
      </c>
      <c r="AA112" s="54" t="s">
        <v>420</v>
      </c>
      <c r="AB112" s="54" t="s">
        <v>420</v>
      </c>
      <c r="AC112" s="54" t="s">
        <v>420</v>
      </c>
      <c r="AD112" s="54" t="s">
        <v>420</v>
      </c>
      <c r="AE112" s="54" t="s">
        <v>420</v>
      </c>
      <c r="AF112" s="54" t="s">
        <v>420</v>
      </c>
      <c r="AG112" s="54" t="s">
        <v>420</v>
      </c>
      <c r="AH112" s="54" t="s">
        <v>420</v>
      </c>
      <c r="AI112" s="54" t="s">
        <v>420</v>
      </c>
      <c r="AJ112" s="54" t="s">
        <v>420</v>
      </c>
      <c r="AK112" s="56" t="s">
        <v>420</v>
      </c>
    </row>
    <row r="113" spans="1:37" ht="16.5" thickBot="1" x14ac:dyDescent="0.3">
      <c r="A113" s="44" t="str">
        <f t="shared" si="30"/>
        <v>unconstrained</v>
      </c>
      <c r="B113" s="178" t="s">
        <v>436</v>
      </c>
      <c r="C113" s="181" t="s">
        <v>446</v>
      </c>
      <c r="D113" s="167" t="s">
        <v>115</v>
      </c>
      <c r="E113" s="167" t="s">
        <v>423</v>
      </c>
      <c r="F113" s="61">
        <f t="shared" si="31"/>
        <v>0</v>
      </c>
      <c r="G113" s="61">
        <f t="shared" si="32"/>
        <v>0</v>
      </c>
      <c r="H113" s="61">
        <f t="shared" si="33"/>
        <v>0</v>
      </c>
      <c r="I113" s="61" t="s">
        <v>420</v>
      </c>
      <c r="J113" s="61" t="s">
        <v>420</v>
      </c>
      <c r="K113" s="61" t="s">
        <v>420</v>
      </c>
      <c r="L113" s="61" t="s">
        <v>420</v>
      </c>
      <c r="M113" s="61" t="s">
        <v>420</v>
      </c>
      <c r="N113" s="61" t="s">
        <v>420</v>
      </c>
      <c r="O113" s="61" t="s">
        <v>420</v>
      </c>
      <c r="P113" s="61" t="s">
        <v>420</v>
      </c>
      <c r="Q113" s="61" t="s">
        <v>420</v>
      </c>
      <c r="R113" s="61" t="s">
        <v>420</v>
      </c>
      <c r="S113" s="61" t="s">
        <v>420</v>
      </c>
      <c r="T113" s="61" t="s">
        <v>420</v>
      </c>
      <c r="U113" s="61" t="s">
        <v>420</v>
      </c>
      <c r="V113" s="61" t="s">
        <v>420</v>
      </c>
      <c r="W113" s="61" t="s">
        <v>420</v>
      </c>
      <c r="X113" s="61" t="s">
        <v>420</v>
      </c>
      <c r="Y113" s="61" t="s">
        <v>420</v>
      </c>
      <c r="Z113" s="61" t="s">
        <v>420</v>
      </c>
      <c r="AA113" s="61" t="s">
        <v>420</v>
      </c>
      <c r="AB113" s="61" t="s">
        <v>420</v>
      </c>
      <c r="AC113" s="61" t="s">
        <v>420</v>
      </c>
      <c r="AD113" s="61" t="s">
        <v>420</v>
      </c>
      <c r="AE113" s="61" t="s">
        <v>420</v>
      </c>
      <c r="AF113" s="61" t="s">
        <v>420</v>
      </c>
      <c r="AG113" s="61" t="s">
        <v>420</v>
      </c>
      <c r="AH113" s="61" t="s">
        <v>420</v>
      </c>
      <c r="AI113" s="61" t="s">
        <v>420</v>
      </c>
      <c r="AJ113" s="61" t="s">
        <v>420</v>
      </c>
      <c r="AK113" s="63" t="s">
        <v>420</v>
      </c>
    </row>
    <row r="114" spans="1:37" ht="15.75" x14ac:dyDescent="0.25">
      <c r="A114" s="44" t="str">
        <f t="shared" si="30"/>
        <v>unconstrained</v>
      </c>
      <c r="B114" s="178" t="s">
        <v>436</v>
      </c>
      <c r="C114" s="160" t="s">
        <v>447</v>
      </c>
      <c r="D114" s="161" t="s">
        <v>78</v>
      </c>
      <c r="E114" s="161" t="s">
        <v>147</v>
      </c>
      <c r="F114" s="48">
        <f t="shared" si="31"/>
        <v>0</v>
      </c>
      <c r="G114" s="48">
        <f t="shared" si="32"/>
        <v>0</v>
      </c>
      <c r="H114" s="48">
        <f t="shared" si="33"/>
        <v>0</v>
      </c>
      <c r="I114" s="48" t="s">
        <v>420</v>
      </c>
      <c r="J114" s="48" t="s">
        <v>420</v>
      </c>
      <c r="K114" s="48" t="s">
        <v>420</v>
      </c>
      <c r="L114" s="48" t="s">
        <v>420</v>
      </c>
      <c r="M114" s="48" t="s">
        <v>420</v>
      </c>
      <c r="N114" s="48" t="s">
        <v>420</v>
      </c>
      <c r="O114" s="48" t="s">
        <v>420</v>
      </c>
      <c r="P114" s="48" t="s">
        <v>420</v>
      </c>
      <c r="Q114" s="48" t="s">
        <v>420</v>
      </c>
      <c r="R114" s="48" t="s">
        <v>420</v>
      </c>
      <c r="S114" s="48" t="s">
        <v>420</v>
      </c>
      <c r="T114" s="48" t="s">
        <v>420</v>
      </c>
      <c r="U114" s="48" t="s">
        <v>420</v>
      </c>
      <c r="V114" s="48" t="s">
        <v>420</v>
      </c>
      <c r="W114" s="48" t="s">
        <v>420</v>
      </c>
      <c r="X114" s="48" t="s">
        <v>420</v>
      </c>
      <c r="Y114" s="48" t="s">
        <v>420</v>
      </c>
      <c r="Z114" s="48" t="s">
        <v>420</v>
      </c>
      <c r="AA114" s="48" t="s">
        <v>420</v>
      </c>
      <c r="AB114" s="48" t="s">
        <v>420</v>
      </c>
      <c r="AC114" s="48" t="s">
        <v>420</v>
      </c>
      <c r="AD114" s="48" t="s">
        <v>420</v>
      </c>
      <c r="AE114" s="48" t="s">
        <v>420</v>
      </c>
      <c r="AF114" s="48" t="s">
        <v>420</v>
      </c>
      <c r="AG114" s="48" t="s">
        <v>420</v>
      </c>
      <c r="AH114" s="48" t="s">
        <v>420</v>
      </c>
      <c r="AI114" s="48" t="s">
        <v>420</v>
      </c>
      <c r="AJ114" s="48" t="s">
        <v>420</v>
      </c>
      <c r="AK114" s="50" t="s">
        <v>420</v>
      </c>
    </row>
    <row r="115" spans="1:37" ht="15.75" x14ac:dyDescent="0.25">
      <c r="A115" s="44" t="str">
        <f t="shared" si="30"/>
        <v>unconstrained</v>
      </c>
      <c r="B115" s="178" t="s">
        <v>436</v>
      </c>
      <c r="C115" s="163" t="s">
        <v>447</v>
      </c>
      <c r="D115" s="164" t="s">
        <v>78</v>
      </c>
      <c r="E115" s="164" t="s">
        <v>278</v>
      </c>
      <c r="F115" s="54">
        <f t="shared" si="31"/>
        <v>0</v>
      </c>
      <c r="G115" s="54">
        <f t="shared" si="32"/>
        <v>0</v>
      </c>
      <c r="H115" s="54">
        <f t="shared" si="33"/>
        <v>0</v>
      </c>
      <c r="I115" s="54" t="s">
        <v>420</v>
      </c>
      <c r="J115" s="54" t="s">
        <v>420</v>
      </c>
      <c r="K115" s="54" t="s">
        <v>420</v>
      </c>
      <c r="L115" s="54" t="s">
        <v>420</v>
      </c>
      <c r="M115" s="54" t="s">
        <v>420</v>
      </c>
      <c r="N115" s="54" t="s">
        <v>420</v>
      </c>
      <c r="O115" s="54" t="s">
        <v>420</v>
      </c>
      <c r="P115" s="54" t="s">
        <v>420</v>
      </c>
      <c r="Q115" s="54" t="s">
        <v>420</v>
      </c>
      <c r="R115" s="54" t="s">
        <v>420</v>
      </c>
      <c r="S115" s="54" t="s">
        <v>420</v>
      </c>
      <c r="T115" s="54" t="s">
        <v>420</v>
      </c>
      <c r="U115" s="54" t="s">
        <v>420</v>
      </c>
      <c r="V115" s="54" t="s">
        <v>420</v>
      </c>
      <c r="W115" s="54" t="s">
        <v>420</v>
      </c>
      <c r="X115" s="54" t="s">
        <v>420</v>
      </c>
      <c r="Y115" s="54" t="s">
        <v>420</v>
      </c>
      <c r="Z115" s="54" t="s">
        <v>420</v>
      </c>
      <c r="AA115" s="54" t="s">
        <v>420</v>
      </c>
      <c r="AB115" s="54" t="s">
        <v>420</v>
      </c>
      <c r="AC115" s="54" t="s">
        <v>420</v>
      </c>
      <c r="AD115" s="54" t="s">
        <v>420</v>
      </c>
      <c r="AE115" s="54" t="s">
        <v>420</v>
      </c>
      <c r="AF115" s="54" t="s">
        <v>420</v>
      </c>
      <c r="AG115" s="54" t="s">
        <v>420</v>
      </c>
      <c r="AH115" s="54" t="s">
        <v>420</v>
      </c>
      <c r="AI115" s="54" t="s">
        <v>420</v>
      </c>
      <c r="AJ115" s="54" t="s">
        <v>420</v>
      </c>
      <c r="AK115" s="56" t="s">
        <v>420</v>
      </c>
    </row>
    <row r="116" spans="1:37" ht="15.75" x14ac:dyDescent="0.25">
      <c r="A116" s="44" t="str">
        <f t="shared" si="30"/>
        <v>unconstrained</v>
      </c>
      <c r="B116" s="178" t="s">
        <v>436</v>
      </c>
      <c r="C116" s="163" t="s">
        <v>447</v>
      </c>
      <c r="D116" s="164" t="s">
        <v>78</v>
      </c>
      <c r="E116" s="164" t="s">
        <v>421</v>
      </c>
      <c r="F116" s="54">
        <f t="shared" si="31"/>
        <v>0</v>
      </c>
      <c r="G116" s="54">
        <f t="shared" si="32"/>
        <v>0</v>
      </c>
      <c r="H116" s="54">
        <f t="shared" si="33"/>
        <v>0</v>
      </c>
      <c r="I116" s="54" t="s">
        <v>420</v>
      </c>
      <c r="J116" s="54" t="s">
        <v>420</v>
      </c>
      <c r="K116" s="54" t="s">
        <v>420</v>
      </c>
      <c r="L116" s="54" t="s">
        <v>420</v>
      </c>
      <c r="M116" s="54" t="s">
        <v>420</v>
      </c>
      <c r="N116" s="54" t="s">
        <v>420</v>
      </c>
      <c r="O116" s="54" t="s">
        <v>420</v>
      </c>
      <c r="P116" s="54" t="s">
        <v>420</v>
      </c>
      <c r="Q116" s="54" t="s">
        <v>420</v>
      </c>
      <c r="R116" s="54" t="s">
        <v>420</v>
      </c>
      <c r="S116" s="54" t="s">
        <v>420</v>
      </c>
      <c r="T116" s="54" t="s">
        <v>420</v>
      </c>
      <c r="U116" s="54" t="s">
        <v>420</v>
      </c>
      <c r="V116" s="54" t="s">
        <v>420</v>
      </c>
      <c r="W116" s="54" t="s">
        <v>420</v>
      </c>
      <c r="X116" s="54" t="s">
        <v>420</v>
      </c>
      <c r="Y116" s="54" t="s">
        <v>420</v>
      </c>
      <c r="Z116" s="54" t="s">
        <v>420</v>
      </c>
      <c r="AA116" s="54" t="s">
        <v>420</v>
      </c>
      <c r="AB116" s="54" t="s">
        <v>420</v>
      </c>
      <c r="AC116" s="54" t="s">
        <v>420</v>
      </c>
      <c r="AD116" s="54" t="s">
        <v>420</v>
      </c>
      <c r="AE116" s="54" t="s">
        <v>420</v>
      </c>
      <c r="AF116" s="54" t="s">
        <v>420</v>
      </c>
      <c r="AG116" s="54" t="s">
        <v>420</v>
      </c>
      <c r="AH116" s="54" t="s">
        <v>420</v>
      </c>
      <c r="AI116" s="54" t="s">
        <v>420</v>
      </c>
      <c r="AJ116" s="54" t="s">
        <v>420</v>
      </c>
      <c r="AK116" s="56" t="s">
        <v>420</v>
      </c>
    </row>
    <row r="117" spans="1:37" ht="15.75" x14ac:dyDescent="0.25">
      <c r="A117" s="44" t="str">
        <f t="shared" si="30"/>
        <v>unconstrained</v>
      </c>
      <c r="B117" s="178" t="s">
        <v>436</v>
      </c>
      <c r="C117" s="163" t="s">
        <v>447</v>
      </c>
      <c r="D117" s="164" t="s">
        <v>78</v>
      </c>
      <c r="E117" s="164" t="s">
        <v>124</v>
      </c>
      <c r="F117" s="54">
        <f t="shared" si="31"/>
        <v>0</v>
      </c>
      <c r="G117" s="54">
        <f t="shared" si="32"/>
        <v>0</v>
      </c>
      <c r="H117" s="54">
        <f t="shared" si="33"/>
        <v>0</v>
      </c>
      <c r="I117" s="54" t="s">
        <v>420</v>
      </c>
      <c r="J117" s="54" t="s">
        <v>420</v>
      </c>
      <c r="K117" s="54" t="s">
        <v>420</v>
      </c>
      <c r="L117" s="54" t="s">
        <v>420</v>
      </c>
      <c r="M117" s="54" t="s">
        <v>420</v>
      </c>
      <c r="N117" s="54" t="s">
        <v>420</v>
      </c>
      <c r="O117" s="54" t="s">
        <v>420</v>
      </c>
      <c r="P117" s="54" t="s">
        <v>420</v>
      </c>
      <c r="Q117" s="54" t="s">
        <v>420</v>
      </c>
      <c r="R117" s="54" t="s">
        <v>420</v>
      </c>
      <c r="S117" s="54" t="s">
        <v>420</v>
      </c>
      <c r="T117" s="54" t="s">
        <v>420</v>
      </c>
      <c r="U117" s="54" t="s">
        <v>420</v>
      </c>
      <c r="V117" s="54" t="s">
        <v>420</v>
      </c>
      <c r="W117" s="54" t="s">
        <v>420</v>
      </c>
      <c r="X117" s="54" t="s">
        <v>420</v>
      </c>
      <c r="Y117" s="54" t="s">
        <v>420</v>
      </c>
      <c r="Z117" s="54" t="s">
        <v>420</v>
      </c>
      <c r="AA117" s="54" t="s">
        <v>420</v>
      </c>
      <c r="AB117" s="54" t="s">
        <v>420</v>
      </c>
      <c r="AC117" s="54" t="s">
        <v>420</v>
      </c>
      <c r="AD117" s="54" t="s">
        <v>420</v>
      </c>
      <c r="AE117" s="54" t="s">
        <v>420</v>
      </c>
      <c r="AF117" s="54" t="s">
        <v>420</v>
      </c>
      <c r="AG117" s="54" t="s">
        <v>420</v>
      </c>
      <c r="AH117" s="54" t="s">
        <v>420</v>
      </c>
      <c r="AI117" s="54" t="s">
        <v>420</v>
      </c>
      <c r="AJ117" s="54" t="s">
        <v>420</v>
      </c>
      <c r="AK117" s="56" t="s">
        <v>420</v>
      </c>
    </row>
    <row r="118" spans="1:37" ht="15.75" x14ac:dyDescent="0.25">
      <c r="A118" s="44" t="str">
        <f t="shared" si="30"/>
        <v>unconstrained</v>
      </c>
      <c r="B118" s="178" t="s">
        <v>436</v>
      </c>
      <c r="C118" s="163" t="s">
        <v>447</v>
      </c>
      <c r="D118" s="164" t="s">
        <v>78</v>
      </c>
      <c r="E118" s="164" t="s">
        <v>422</v>
      </c>
      <c r="F118" s="54">
        <f t="shared" si="31"/>
        <v>0</v>
      </c>
      <c r="G118" s="54">
        <f t="shared" si="32"/>
        <v>0</v>
      </c>
      <c r="H118" s="54">
        <f t="shared" si="33"/>
        <v>0</v>
      </c>
      <c r="I118" s="54" t="s">
        <v>420</v>
      </c>
      <c r="J118" s="54" t="s">
        <v>420</v>
      </c>
      <c r="K118" s="54" t="s">
        <v>420</v>
      </c>
      <c r="L118" s="54" t="s">
        <v>420</v>
      </c>
      <c r="M118" s="54" t="s">
        <v>420</v>
      </c>
      <c r="N118" s="54" t="s">
        <v>420</v>
      </c>
      <c r="O118" s="54" t="s">
        <v>420</v>
      </c>
      <c r="P118" s="54" t="s">
        <v>420</v>
      </c>
      <c r="Q118" s="54" t="s">
        <v>420</v>
      </c>
      <c r="R118" s="54" t="s">
        <v>420</v>
      </c>
      <c r="S118" s="54" t="s">
        <v>420</v>
      </c>
      <c r="T118" s="54" t="s">
        <v>420</v>
      </c>
      <c r="U118" s="54" t="s">
        <v>420</v>
      </c>
      <c r="V118" s="54" t="s">
        <v>420</v>
      </c>
      <c r="W118" s="54" t="s">
        <v>420</v>
      </c>
      <c r="X118" s="54" t="s">
        <v>420</v>
      </c>
      <c r="Y118" s="54" t="s">
        <v>420</v>
      </c>
      <c r="Z118" s="54" t="s">
        <v>420</v>
      </c>
      <c r="AA118" s="54" t="s">
        <v>420</v>
      </c>
      <c r="AB118" s="54" t="s">
        <v>420</v>
      </c>
      <c r="AC118" s="54" t="s">
        <v>420</v>
      </c>
      <c r="AD118" s="54" t="s">
        <v>420</v>
      </c>
      <c r="AE118" s="54" t="s">
        <v>420</v>
      </c>
      <c r="AF118" s="54" t="s">
        <v>420</v>
      </c>
      <c r="AG118" s="54" t="s">
        <v>420</v>
      </c>
      <c r="AH118" s="54" t="s">
        <v>420</v>
      </c>
      <c r="AI118" s="54" t="s">
        <v>420</v>
      </c>
      <c r="AJ118" s="54" t="s">
        <v>420</v>
      </c>
      <c r="AK118" s="56" t="s">
        <v>420</v>
      </c>
    </row>
    <row r="119" spans="1:37" ht="15.75" x14ac:dyDescent="0.25">
      <c r="A119" s="44" t="str">
        <f t="shared" si="30"/>
        <v>unconstrained</v>
      </c>
      <c r="B119" s="178" t="s">
        <v>436</v>
      </c>
      <c r="C119" s="163" t="s">
        <v>447</v>
      </c>
      <c r="D119" s="164" t="s">
        <v>115</v>
      </c>
      <c r="E119" s="164" t="s">
        <v>114</v>
      </c>
      <c r="F119" s="54">
        <f t="shared" si="31"/>
        <v>0</v>
      </c>
      <c r="G119" s="54">
        <f t="shared" si="32"/>
        <v>0</v>
      </c>
      <c r="H119" s="54">
        <f t="shared" si="33"/>
        <v>0</v>
      </c>
      <c r="I119" s="54" t="s">
        <v>420</v>
      </c>
      <c r="J119" s="54" t="s">
        <v>420</v>
      </c>
      <c r="K119" s="54" t="s">
        <v>420</v>
      </c>
      <c r="L119" s="54" t="s">
        <v>420</v>
      </c>
      <c r="M119" s="54" t="s">
        <v>420</v>
      </c>
      <c r="N119" s="54" t="s">
        <v>420</v>
      </c>
      <c r="O119" s="54" t="s">
        <v>420</v>
      </c>
      <c r="P119" s="54" t="s">
        <v>420</v>
      </c>
      <c r="Q119" s="54" t="s">
        <v>420</v>
      </c>
      <c r="R119" s="54" t="s">
        <v>420</v>
      </c>
      <c r="S119" s="54" t="s">
        <v>420</v>
      </c>
      <c r="T119" s="54" t="s">
        <v>420</v>
      </c>
      <c r="U119" s="54" t="s">
        <v>420</v>
      </c>
      <c r="V119" s="54" t="s">
        <v>420</v>
      </c>
      <c r="W119" s="54" t="s">
        <v>420</v>
      </c>
      <c r="X119" s="54" t="s">
        <v>420</v>
      </c>
      <c r="Y119" s="54" t="s">
        <v>420</v>
      </c>
      <c r="Z119" s="54" t="s">
        <v>420</v>
      </c>
      <c r="AA119" s="54" t="s">
        <v>420</v>
      </c>
      <c r="AB119" s="54" t="s">
        <v>420</v>
      </c>
      <c r="AC119" s="54" t="s">
        <v>420</v>
      </c>
      <c r="AD119" s="54" t="s">
        <v>420</v>
      </c>
      <c r="AE119" s="54" t="s">
        <v>420</v>
      </c>
      <c r="AF119" s="54" t="s">
        <v>420</v>
      </c>
      <c r="AG119" s="54" t="s">
        <v>420</v>
      </c>
      <c r="AH119" s="54" t="s">
        <v>420</v>
      </c>
      <c r="AI119" s="54" t="s">
        <v>420</v>
      </c>
      <c r="AJ119" s="54" t="s">
        <v>420</v>
      </c>
      <c r="AK119" s="56" t="s">
        <v>420</v>
      </c>
    </row>
    <row r="120" spans="1:37" ht="16.5" thickBot="1" x14ac:dyDescent="0.3">
      <c r="A120" s="44" t="str">
        <f t="shared" si="30"/>
        <v>unconstrained</v>
      </c>
      <c r="B120" s="178" t="s">
        <v>436</v>
      </c>
      <c r="C120" s="166" t="s">
        <v>447</v>
      </c>
      <c r="D120" s="167" t="s">
        <v>115</v>
      </c>
      <c r="E120" s="167" t="s">
        <v>423</v>
      </c>
      <c r="F120" s="61">
        <f t="shared" si="31"/>
        <v>0</v>
      </c>
      <c r="G120" s="61">
        <f t="shared" si="32"/>
        <v>0</v>
      </c>
      <c r="H120" s="61">
        <f t="shared" si="33"/>
        <v>0</v>
      </c>
      <c r="I120" s="61" t="s">
        <v>420</v>
      </c>
      <c r="J120" s="61" t="s">
        <v>420</v>
      </c>
      <c r="K120" s="61" t="s">
        <v>420</v>
      </c>
      <c r="L120" s="61" t="s">
        <v>420</v>
      </c>
      <c r="M120" s="61" t="s">
        <v>420</v>
      </c>
      <c r="N120" s="61" t="s">
        <v>420</v>
      </c>
      <c r="O120" s="61" t="s">
        <v>420</v>
      </c>
      <c r="P120" s="61" t="s">
        <v>420</v>
      </c>
      <c r="Q120" s="61" t="s">
        <v>420</v>
      </c>
      <c r="R120" s="61" t="s">
        <v>420</v>
      </c>
      <c r="S120" s="61" t="s">
        <v>420</v>
      </c>
      <c r="T120" s="61" t="s">
        <v>420</v>
      </c>
      <c r="U120" s="61" t="s">
        <v>420</v>
      </c>
      <c r="V120" s="61" t="s">
        <v>420</v>
      </c>
      <c r="W120" s="61" t="s">
        <v>420</v>
      </c>
      <c r="X120" s="61" t="s">
        <v>420</v>
      </c>
      <c r="Y120" s="61" t="s">
        <v>420</v>
      </c>
      <c r="Z120" s="61" t="s">
        <v>420</v>
      </c>
      <c r="AA120" s="61" t="s">
        <v>420</v>
      </c>
      <c r="AB120" s="61" t="s">
        <v>420</v>
      </c>
      <c r="AC120" s="61" t="s">
        <v>420</v>
      </c>
      <c r="AD120" s="61" t="s">
        <v>420</v>
      </c>
      <c r="AE120" s="61" t="s">
        <v>420</v>
      </c>
      <c r="AF120" s="61" t="s">
        <v>420</v>
      </c>
      <c r="AG120" s="61" t="s">
        <v>420</v>
      </c>
      <c r="AH120" s="61" t="s">
        <v>420</v>
      </c>
      <c r="AI120" s="61" t="s">
        <v>420</v>
      </c>
      <c r="AJ120" s="61" t="s">
        <v>420</v>
      </c>
      <c r="AK120" s="63" t="s">
        <v>420</v>
      </c>
    </row>
    <row r="121" spans="1:37" ht="15.75" x14ac:dyDescent="0.25">
      <c r="A121" s="44" t="str">
        <f t="shared" si="30"/>
        <v>unconstrained</v>
      </c>
      <c r="B121" s="178" t="s">
        <v>436</v>
      </c>
      <c r="C121" s="179" t="s">
        <v>448</v>
      </c>
      <c r="D121" s="161" t="s">
        <v>78</v>
      </c>
      <c r="E121" s="161" t="s">
        <v>147</v>
      </c>
      <c r="F121" s="48">
        <f t="shared" si="31"/>
        <v>0</v>
      </c>
      <c r="G121" s="48">
        <f t="shared" si="32"/>
        <v>0</v>
      </c>
      <c r="H121" s="48">
        <f t="shared" si="33"/>
        <v>0</v>
      </c>
      <c r="I121" s="48" t="s">
        <v>420</v>
      </c>
      <c r="J121" s="48" t="s">
        <v>420</v>
      </c>
      <c r="K121" s="48" t="s">
        <v>420</v>
      </c>
      <c r="L121" s="48" t="s">
        <v>420</v>
      </c>
      <c r="M121" s="48" t="s">
        <v>420</v>
      </c>
      <c r="N121" s="48" t="s">
        <v>420</v>
      </c>
      <c r="O121" s="48" t="s">
        <v>420</v>
      </c>
      <c r="P121" s="48" t="s">
        <v>420</v>
      </c>
      <c r="Q121" s="48" t="s">
        <v>420</v>
      </c>
      <c r="R121" s="48" t="s">
        <v>420</v>
      </c>
      <c r="S121" s="48" t="s">
        <v>420</v>
      </c>
      <c r="T121" s="48" t="s">
        <v>420</v>
      </c>
      <c r="U121" s="48" t="s">
        <v>420</v>
      </c>
      <c r="V121" s="48" t="s">
        <v>420</v>
      </c>
      <c r="W121" s="48" t="s">
        <v>420</v>
      </c>
      <c r="X121" s="48" t="s">
        <v>420</v>
      </c>
      <c r="Y121" s="48" t="s">
        <v>420</v>
      </c>
      <c r="Z121" s="48" t="s">
        <v>420</v>
      </c>
      <c r="AA121" s="48" t="s">
        <v>420</v>
      </c>
      <c r="AB121" s="48" t="s">
        <v>420</v>
      </c>
      <c r="AC121" s="48" t="s">
        <v>420</v>
      </c>
      <c r="AD121" s="48" t="s">
        <v>420</v>
      </c>
      <c r="AE121" s="48" t="s">
        <v>420</v>
      </c>
      <c r="AF121" s="48" t="s">
        <v>420</v>
      </c>
      <c r="AG121" s="48" t="s">
        <v>420</v>
      </c>
      <c r="AH121" s="48" t="s">
        <v>420</v>
      </c>
      <c r="AI121" s="48" t="s">
        <v>420</v>
      </c>
      <c r="AJ121" s="48" t="s">
        <v>420</v>
      </c>
      <c r="AK121" s="50" t="s">
        <v>420</v>
      </c>
    </row>
    <row r="122" spans="1:37" ht="15.75" x14ac:dyDescent="0.25">
      <c r="A122" s="44" t="str">
        <f t="shared" si="30"/>
        <v>unconstrained</v>
      </c>
      <c r="B122" s="178" t="s">
        <v>436</v>
      </c>
      <c r="C122" s="180" t="s">
        <v>448</v>
      </c>
      <c r="D122" s="164" t="s">
        <v>78</v>
      </c>
      <c r="E122" s="164" t="s">
        <v>278</v>
      </c>
      <c r="F122" s="54">
        <f t="shared" si="31"/>
        <v>0</v>
      </c>
      <c r="G122" s="54">
        <f t="shared" si="32"/>
        <v>0</v>
      </c>
      <c r="H122" s="54">
        <f t="shared" si="33"/>
        <v>0</v>
      </c>
      <c r="I122" s="54" t="s">
        <v>420</v>
      </c>
      <c r="J122" s="54" t="s">
        <v>420</v>
      </c>
      <c r="K122" s="54" t="s">
        <v>420</v>
      </c>
      <c r="L122" s="54" t="s">
        <v>420</v>
      </c>
      <c r="M122" s="54" t="s">
        <v>420</v>
      </c>
      <c r="N122" s="54" t="s">
        <v>420</v>
      </c>
      <c r="O122" s="54" t="s">
        <v>420</v>
      </c>
      <c r="P122" s="54" t="s">
        <v>420</v>
      </c>
      <c r="Q122" s="54" t="s">
        <v>420</v>
      </c>
      <c r="R122" s="54" t="s">
        <v>420</v>
      </c>
      <c r="S122" s="54" t="s">
        <v>420</v>
      </c>
      <c r="T122" s="54" t="s">
        <v>420</v>
      </c>
      <c r="U122" s="54" t="s">
        <v>420</v>
      </c>
      <c r="V122" s="54" t="s">
        <v>420</v>
      </c>
      <c r="W122" s="54" t="s">
        <v>420</v>
      </c>
      <c r="X122" s="54" t="s">
        <v>420</v>
      </c>
      <c r="Y122" s="54" t="s">
        <v>420</v>
      </c>
      <c r="Z122" s="54" t="s">
        <v>420</v>
      </c>
      <c r="AA122" s="54" t="s">
        <v>420</v>
      </c>
      <c r="AB122" s="54" t="s">
        <v>420</v>
      </c>
      <c r="AC122" s="54" t="s">
        <v>420</v>
      </c>
      <c r="AD122" s="54" t="s">
        <v>420</v>
      </c>
      <c r="AE122" s="54" t="s">
        <v>420</v>
      </c>
      <c r="AF122" s="54" t="s">
        <v>420</v>
      </c>
      <c r="AG122" s="54" t="s">
        <v>420</v>
      </c>
      <c r="AH122" s="54" t="s">
        <v>420</v>
      </c>
      <c r="AI122" s="54" t="s">
        <v>420</v>
      </c>
      <c r="AJ122" s="54" t="s">
        <v>420</v>
      </c>
      <c r="AK122" s="56" t="s">
        <v>420</v>
      </c>
    </row>
    <row r="123" spans="1:37" ht="15.75" x14ac:dyDescent="0.25">
      <c r="A123" s="44" t="str">
        <f t="shared" si="30"/>
        <v>unconstrained</v>
      </c>
      <c r="B123" s="178" t="s">
        <v>436</v>
      </c>
      <c r="C123" s="180" t="s">
        <v>448</v>
      </c>
      <c r="D123" s="164" t="s">
        <v>78</v>
      </c>
      <c r="E123" s="164" t="s">
        <v>421</v>
      </c>
      <c r="F123" s="54">
        <f t="shared" si="31"/>
        <v>0</v>
      </c>
      <c r="G123" s="54">
        <f t="shared" si="32"/>
        <v>0</v>
      </c>
      <c r="H123" s="54">
        <f t="shared" si="33"/>
        <v>0</v>
      </c>
      <c r="I123" s="54" t="s">
        <v>420</v>
      </c>
      <c r="J123" s="54" t="s">
        <v>420</v>
      </c>
      <c r="K123" s="54" t="s">
        <v>420</v>
      </c>
      <c r="L123" s="54" t="s">
        <v>420</v>
      </c>
      <c r="M123" s="54" t="s">
        <v>420</v>
      </c>
      <c r="N123" s="54" t="s">
        <v>420</v>
      </c>
      <c r="O123" s="54" t="s">
        <v>420</v>
      </c>
      <c r="P123" s="54" t="s">
        <v>420</v>
      </c>
      <c r="Q123" s="54" t="s">
        <v>420</v>
      </c>
      <c r="R123" s="54" t="s">
        <v>420</v>
      </c>
      <c r="S123" s="54" t="s">
        <v>420</v>
      </c>
      <c r="T123" s="54" t="s">
        <v>420</v>
      </c>
      <c r="U123" s="54" t="s">
        <v>420</v>
      </c>
      <c r="V123" s="54" t="s">
        <v>420</v>
      </c>
      <c r="W123" s="54" t="s">
        <v>420</v>
      </c>
      <c r="X123" s="54" t="s">
        <v>420</v>
      </c>
      <c r="Y123" s="54" t="s">
        <v>420</v>
      </c>
      <c r="Z123" s="54" t="s">
        <v>420</v>
      </c>
      <c r="AA123" s="54" t="s">
        <v>420</v>
      </c>
      <c r="AB123" s="54" t="s">
        <v>420</v>
      </c>
      <c r="AC123" s="54" t="s">
        <v>420</v>
      </c>
      <c r="AD123" s="54" t="s">
        <v>420</v>
      </c>
      <c r="AE123" s="54" t="s">
        <v>420</v>
      </c>
      <c r="AF123" s="54" t="s">
        <v>420</v>
      </c>
      <c r="AG123" s="54" t="s">
        <v>420</v>
      </c>
      <c r="AH123" s="54" t="s">
        <v>420</v>
      </c>
      <c r="AI123" s="54" t="s">
        <v>420</v>
      </c>
      <c r="AJ123" s="54" t="s">
        <v>420</v>
      </c>
      <c r="AK123" s="56" t="s">
        <v>420</v>
      </c>
    </row>
    <row r="124" spans="1:37" ht="15.75" x14ac:dyDescent="0.25">
      <c r="A124" s="44" t="str">
        <f t="shared" si="30"/>
        <v>unconstrained</v>
      </c>
      <c r="B124" s="178" t="s">
        <v>436</v>
      </c>
      <c r="C124" s="180" t="s">
        <v>448</v>
      </c>
      <c r="D124" s="164" t="s">
        <v>78</v>
      </c>
      <c r="E124" s="164" t="s">
        <v>124</v>
      </c>
      <c r="F124" s="54">
        <f t="shared" si="31"/>
        <v>0</v>
      </c>
      <c r="G124" s="54">
        <f t="shared" si="32"/>
        <v>0</v>
      </c>
      <c r="H124" s="54">
        <f t="shared" si="33"/>
        <v>0</v>
      </c>
      <c r="I124" s="54" t="s">
        <v>420</v>
      </c>
      <c r="J124" s="54" t="s">
        <v>420</v>
      </c>
      <c r="K124" s="54" t="s">
        <v>420</v>
      </c>
      <c r="L124" s="54" t="s">
        <v>420</v>
      </c>
      <c r="M124" s="54" t="s">
        <v>420</v>
      </c>
      <c r="N124" s="54" t="s">
        <v>420</v>
      </c>
      <c r="O124" s="54" t="s">
        <v>420</v>
      </c>
      <c r="P124" s="54" t="s">
        <v>420</v>
      </c>
      <c r="Q124" s="54" t="s">
        <v>420</v>
      </c>
      <c r="R124" s="54" t="s">
        <v>420</v>
      </c>
      <c r="S124" s="54" t="s">
        <v>420</v>
      </c>
      <c r="T124" s="54" t="s">
        <v>420</v>
      </c>
      <c r="U124" s="54" t="s">
        <v>420</v>
      </c>
      <c r="V124" s="54" t="s">
        <v>420</v>
      </c>
      <c r="W124" s="54" t="s">
        <v>420</v>
      </c>
      <c r="X124" s="54" t="s">
        <v>420</v>
      </c>
      <c r="Y124" s="54" t="s">
        <v>420</v>
      </c>
      <c r="Z124" s="54" t="s">
        <v>420</v>
      </c>
      <c r="AA124" s="54" t="s">
        <v>420</v>
      </c>
      <c r="AB124" s="54" t="s">
        <v>420</v>
      </c>
      <c r="AC124" s="54" t="s">
        <v>420</v>
      </c>
      <c r="AD124" s="54" t="s">
        <v>420</v>
      </c>
      <c r="AE124" s="54" t="s">
        <v>420</v>
      </c>
      <c r="AF124" s="54" t="s">
        <v>420</v>
      </c>
      <c r="AG124" s="54" t="s">
        <v>420</v>
      </c>
      <c r="AH124" s="54" t="s">
        <v>420</v>
      </c>
      <c r="AI124" s="54" t="s">
        <v>420</v>
      </c>
      <c r="AJ124" s="54" t="s">
        <v>420</v>
      </c>
      <c r="AK124" s="56" t="s">
        <v>420</v>
      </c>
    </row>
    <row r="125" spans="1:37" ht="15.75" x14ac:dyDescent="0.25">
      <c r="A125" s="44" t="str">
        <f t="shared" si="30"/>
        <v>unconstrained</v>
      </c>
      <c r="B125" s="178" t="s">
        <v>436</v>
      </c>
      <c r="C125" s="180" t="s">
        <v>448</v>
      </c>
      <c r="D125" s="164" t="s">
        <v>78</v>
      </c>
      <c r="E125" s="164" t="s">
        <v>77</v>
      </c>
      <c r="F125" s="54">
        <f t="shared" si="31"/>
        <v>0</v>
      </c>
      <c r="G125" s="54">
        <f t="shared" si="32"/>
        <v>0</v>
      </c>
      <c r="H125" s="54">
        <f t="shared" si="33"/>
        <v>0</v>
      </c>
      <c r="I125" s="54" t="s">
        <v>420</v>
      </c>
      <c r="J125" s="54" t="s">
        <v>420</v>
      </c>
      <c r="K125" s="54" t="s">
        <v>420</v>
      </c>
      <c r="L125" s="54" t="s">
        <v>420</v>
      </c>
      <c r="M125" s="54" t="s">
        <v>420</v>
      </c>
      <c r="N125" s="54" t="s">
        <v>420</v>
      </c>
      <c r="O125" s="54" t="s">
        <v>420</v>
      </c>
      <c r="P125" s="54" t="s">
        <v>420</v>
      </c>
      <c r="Q125" s="54" t="s">
        <v>420</v>
      </c>
      <c r="R125" s="54" t="s">
        <v>420</v>
      </c>
      <c r="S125" s="54" t="s">
        <v>420</v>
      </c>
      <c r="T125" s="54" t="s">
        <v>420</v>
      </c>
      <c r="U125" s="54" t="s">
        <v>420</v>
      </c>
      <c r="V125" s="54" t="s">
        <v>420</v>
      </c>
      <c r="W125" s="54" t="s">
        <v>420</v>
      </c>
      <c r="X125" s="54" t="s">
        <v>420</v>
      </c>
      <c r="Y125" s="54" t="s">
        <v>420</v>
      </c>
      <c r="Z125" s="54" t="s">
        <v>420</v>
      </c>
      <c r="AA125" s="54" t="s">
        <v>420</v>
      </c>
      <c r="AB125" s="54" t="s">
        <v>420</v>
      </c>
      <c r="AC125" s="54" t="s">
        <v>420</v>
      </c>
      <c r="AD125" s="54" t="s">
        <v>420</v>
      </c>
      <c r="AE125" s="54" t="s">
        <v>420</v>
      </c>
      <c r="AF125" s="54" t="s">
        <v>420</v>
      </c>
      <c r="AG125" s="54" t="s">
        <v>420</v>
      </c>
      <c r="AH125" s="54" t="s">
        <v>420</v>
      </c>
      <c r="AI125" s="54" t="s">
        <v>420</v>
      </c>
      <c r="AJ125" s="54" t="s">
        <v>420</v>
      </c>
      <c r="AK125" s="56" t="s">
        <v>420</v>
      </c>
    </row>
    <row r="126" spans="1:37" ht="16.5" thickBot="1" x14ac:dyDescent="0.3">
      <c r="A126" s="44" t="str">
        <f t="shared" ref="A126:A157" si="34">A125</f>
        <v>unconstrained</v>
      </c>
      <c r="B126" s="178" t="s">
        <v>436</v>
      </c>
      <c r="C126" s="181" t="s">
        <v>448</v>
      </c>
      <c r="D126" s="167" t="s">
        <v>115</v>
      </c>
      <c r="E126" s="167" t="s">
        <v>423</v>
      </c>
      <c r="F126" s="61">
        <f t="shared" ref="F126:F157" si="35">F125</f>
        <v>0</v>
      </c>
      <c r="G126" s="61">
        <f t="shared" ref="G126:G157" si="36">G125</f>
        <v>0</v>
      </c>
      <c r="H126" s="61">
        <f t="shared" ref="H126:H157" si="37">H125</f>
        <v>0</v>
      </c>
      <c r="I126" s="61" t="s">
        <v>420</v>
      </c>
      <c r="J126" s="61" t="s">
        <v>420</v>
      </c>
      <c r="K126" s="61" t="s">
        <v>420</v>
      </c>
      <c r="L126" s="61" t="s">
        <v>420</v>
      </c>
      <c r="M126" s="61" t="s">
        <v>420</v>
      </c>
      <c r="N126" s="61" t="s">
        <v>420</v>
      </c>
      <c r="O126" s="61" t="s">
        <v>420</v>
      </c>
      <c r="P126" s="61" t="s">
        <v>420</v>
      </c>
      <c r="Q126" s="61" t="s">
        <v>420</v>
      </c>
      <c r="R126" s="61" t="s">
        <v>420</v>
      </c>
      <c r="S126" s="61" t="s">
        <v>420</v>
      </c>
      <c r="T126" s="61" t="s">
        <v>420</v>
      </c>
      <c r="U126" s="61" t="s">
        <v>420</v>
      </c>
      <c r="V126" s="61" t="s">
        <v>420</v>
      </c>
      <c r="W126" s="61" t="s">
        <v>420</v>
      </c>
      <c r="X126" s="61" t="s">
        <v>420</v>
      </c>
      <c r="Y126" s="61" t="s">
        <v>420</v>
      </c>
      <c r="Z126" s="61" t="s">
        <v>420</v>
      </c>
      <c r="AA126" s="61" t="s">
        <v>420</v>
      </c>
      <c r="AB126" s="61" t="s">
        <v>420</v>
      </c>
      <c r="AC126" s="61" t="s">
        <v>420</v>
      </c>
      <c r="AD126" s="61" t="s">
        <v>420</v>
      </c>
      <c r="AE126" s="61" t="s">
        <v>420</v>
      </c>
      <c r="AF126" s="61" t="s">
        <v>420</v>
      </c>
      <c r="AG126" s="61" t="s">
        <v>420</v>
      </c>
      <c r="AH126" s="61" t="s">
        <v>420</v>
      </c>
      <c r="AI126" s="61" t="s">
        <v>420</v>
      </c>
      <c r="AJ126" s="61" t="s">
        <v>420</v>
      </c>
      <c r="AK126" s="63" t="s">
        <v>420</v>
      </c>
    </row>
    <row r="127" spans="1:37" ht="15.75" x14ac:dyDescent="0.25">
      <c r="A127" s="44" t="str">
        <f t="shared" si="34"/>
        <v>unconstrained</v>
      </c>
      <c r="B127" s="178" t="s">
        <v>436</v>
      </c>
      <c r="C127" s="160" t="s">
        <v>449</v>
      </c>
      <c r="D127" s="161" t="s">
        <v>78</v>
      </c>
      <c r="E127" s="161" t="s">
        <v>147</v>
      </c>
      <c r="F127" s="48">
        <f t="shared" si="35"/>
        <v>0</v>
      </c>
      <c r="G127" s="48">
        <f t="shared" si="36"/>
        <v>0</v>
      </c>
      <c r="H127" s="48">
        <f t="shared" si="37"/>
        <v>0</v>
      </c>
      <c r="I127" s="48" t="s">
        <v>420</v>
      </c>
      <c r="J127" s="48" t="s">
        <v>420</v>
      </c>
      <c r="K127" s="48" t="s">
        <v>420</v>
      </c>
      <c r="L127" s="48" t="s">
        <v>420</v>
      </c>
      <c r="M127" s="48" t="s">
        <v>420</v>
      </c>
      <c r="N127" s="48" t="s">
        <v>420</v>
      </c>
      <c r="O127" s="48" t="s">
        <v>420</v>
      </c>
      <c r="P127" s="48" t="s">
        <v>420</v>
      </c>
      <c r="Q127" s="48" t="s">
        <v>420</v>
      </c>
      <c r="R127" s="48" t="s">
        <v>420</v>
      </c>
      <c r="S127" s="48" t="s">
        <v>420</v>
      </c>
      <c r="T127" s="48" t="s">
        <v>420</v>
      </c>
      <c r="U127" s="48" t="s">
        <v>420</v>
      </c>
      <c r="V127" s="48" t="s">
        <v>420</v>
      </c>
      <c r="W127" s="48" t="s">
        <v>420</v>
      </c>
      <c r="X127" s="48" t="s">
        <v>420</v>
      </c>
      <c r="Y127" s="48" t="s">
        <v>420</v>
      </c>
      <c r="Z127" s="48" t="s">
        <v>420</v>
      </c>
      <c r="AA127" s="48" t="s">
        <v>420</v>
      </c>
      <c r="AB127" s="48" t="s">
        <v>420</v>
      </c>
      <c r="AC127" s="48" t="s">
        <v>420</v>
      </c>
      <c r="AD127" s="48" t="s">
        <v>420</v>
      </c>
      <c r="AE127" s="48" t="s">
        <v>420</v>
      </c>
      <c r="AF127" s="48" t="s">
        <v>420</v>
      </c>
      <c r="AG127" s="48" t="s">
        <v>420</v>
      </c>
      <c r="AH127" s="48" t="s">
        <v>420</v>
      </c>
      <c r="AI127" s="48" t="s">
        <v>420</v>
      </c>
      <c r="AJ127" s="48" t="s">
        <v>420</v>
      </c>
      <c r="AK127" s="50" t="s">
        <v>420</v>
      </c>
    </row>
    <row r="128" spans="1:37" ht="15.75" x14ac:dyDescent="0.25">
      <c r="A128" s="44" t="str">
        <f t="shared" si="34"/>
        <v>unconstrained</v>
      </c>
      <c r="B128" s="178" t="s">
        <v>436</v>
      </c>
      <c r="C128" s="163" t="s">
        <v>449</v>
      </c>
      <c r="D128" s="164" t="s">
        <v>78</v>
      </c>
      <c r="E128" s="164" t="s">
        <v>278</v>
      </c>
      <c r="F128" s="54">
        <f t="shared" si="35"/>
        <v>0</v>
      </c>
      <c r="G128" s="54">
        <f t="shared" si="36"/>
        <v>0</v>
      </c>
      <c r="H128" s="54">
        <f t="shared" si="37"/>
        <v>0</v>
      </c>
      <c r="I128" s="54" t="s">
        <v>420</v>
      </c>
      <c r="J128" s="54" t="s">
        <v>420</v>
      </c>
      <c r="K128" s="54" t="s">
        <v>420</v>
      </c>
      <c r="L128" s="54" t="s">
        <v>420</v>
      </c>
      <c r="M128" s="54" t="s">
        <v>420</v>
      </c>
      <c r="N128" s="54" t="s">
        <v>420</v>
      </c>
      <c r="O128" s="54" t="s">
        <v>420</v>
      </c>
      <c r="P128" s="54" t="s">
        <v>420</v>
      </c>
      <c r="Q128" s="54" t="s">
        <v>420</v>
      </c>
      <c r="R128" s="54" t="s">
        <v>420</v>
      </c>
      <c r="S128" s="54" t="s">
        <v>420</v>
      </c>
      <c r="T128" s="54" t="s">
        <v>420</v>
      </c>
      <c r="U128" s="54" t="s">
        <v>420</v>
      </c>
      <c r="V128" s="54" t="s">
        <v>420</v>
      </c>
      <c r="W128" s="54" t="s">
        <v>420</v>
      </c>
      <c r="X128" s="54" t="s">
        <v>420</v>
      </c>
      <c r="Y128" s="54" t="s">
        <v>420</v>
      </c>
      <c r="Z128" s="54" t="s">
        <v>420</v>
      </c>
      <c r="AA128" s="54" t="s">
        <v>420</v>
      </c>
      <c r="AB128" s="54" t="s">
        <v>420</v>
      </c>
      <c r="AC128" s="54" t="s">
        <v>420</v>
      </c>
      <c r="AD128" s="54" t="s">
        <v>420</v>
      </c>
      <c r="AE128" s="54" t="s">
        <v>420</v>
      </c>
      <c r="AF128" s="54" t="s">
        <v>420</v>
      </c>
      <c r="AG128" s="54" t="s">
        <v>420</v>
      </c>
      <c r="AH128" s="54" t="s">
        <v>420</v>
      </c>
      <c r="AI128" s="54" t="s">
        <v>420</v>
      </c>
      <c r="AJ128" s="54" t="s">
        <v>420</v>
      </c>
      <c r="AK128" s="56" t="s">
        <v>420</v>
      </c>
    </row>
    <row r="129" spans="1:37" ht="15.75" x14ac:dyDescent="0.25">
      <c r="A129" s="44" t="str">
        <f t="shared" si="34"/>
        <v>unconstrained</v>
      </c>
      <c r="B129" s="178" t="s">
        <v>436</v>
      </c>
      <c r="C129" s="163" t="s">
        <v>449</v>
      </c>
      <c r="D129" s="164" t="s">
        <v>78</v>
      </c>
      <c r="E129" s="164" t="s">
        <v>421</v>
      </c>
      <c r="F129" s="54">
        <f t="shared" si="35"/>
        <v>0</v>
      </c>
      <c r="G129" s="54">
        <f t="shared" si="36"/>
        <v>0</v>
      </c>
      <c r="H129" s="54">
        <f t="shared" si="37"/>
        <v>0</v>
      </c>
      <c r="I129" s="54" t="s">
        <v>420</v>
      </c>
      <c r="J129" s="54" t="s">
        <v>420</v>
      </c>
      <c r="K129" s="54" t="s">
        <v>420</v>
      </c>
      <c r="L129" s="54" t="s">
        <v>420</v>
      </c>
      <c r="M129" s="54" t="s">
        <v>420</v>
      </c>
      <c r="N129" s="54" t="s">
        <v>420</v>
      </c>
      <c r="O129" s="54" t="s">
        <v>420</v>
      </c>
      <c r="P129" s="54" t="s">
        <v>420</v>
      </c>
      <c r="Q129" s="54" t="s">
        <v>420</v>
      </c>
      <c r="R129" s="54" t="s">
        <v>420</v>
      </c>
      <c r="S129" s="54" t="s">
        <v>420</v>
      </c>
      <c r="T129" s="54" t="s">
        <v>420</v>
      </c>
      <c r="U129" s="54" t="s">
        <v>420</v>
      </c>
      <c r="V129" s="54" t="s">
        <v>420</v>
      </c>
      <c r="W129" s="54" t="s">
        <v>420</v>
      </c>
      <c r="X129" s="54" t="s">
        <v>420</v>
      </c>
      <c r="Y129" s="54" t="s">
        <v>420</v>
      </c>
      <c r="Z129" s="54" t="s">
        <v>420</v>
      </c>
      <c r="AA129" s="54" t="s">
        <v>420</v>
      </c>
      <c r="AB129" s="54" t="s">
        <v>420</v>
      </c>
      <c r="AC129" s="54" t="s">
        <v>420</v>
      </c>
      <c r="AD129" s="54" t="s">
        <v>420</v>
      </c>
      <c r="AE129" s="54" t="s">
        <v>420</v>
      </c>
      <c r="AF129" s="54" t="s">
        <v>420</v>
      </c>
      <c r="AG129" s="54" t="s">
        <v>420</v>
      </c>
      <c r="AH129" s="54" t="s">
        <v>420</v>
      </c>
      <c r="AI129" s="54" t="s">
        <v>420</v>
      </c>
      <c r="AJ129" s="54" t="s">
        <v>420</v>
      </c>
      <c r="AK129" s="56" t="s">
        <v>420</v>
      </c>
    </row>
    <row r="130" spans="1:37" ht="15.75" x14ac:dyDescent="0.25">
      <c r="A130" s="44" t="str">
        <f t="shared" si="34"/>
        <v>unconstrained</v>
      </c>
      <c r="B130" s="178" t="s">
        <v>436</v>
      </c>
      <c r="C130" s="163" t="s">
        <v>449</v>
      </c>
      <c r="D130" s="164" t="s">
        <v>78</v>
      </c>
      <c r="E130" s="164" t="s">
        <v>124</v>
      </c>
      <c r="F130" s="54">
        <f t="shared" si="35"/>
        <v>0</v>
      </c>
      <c r="G130" s="54">
        <f t="shared" si="36"/>
        <v>0</v>
      </c>
      <c r="H130" s="54">
        <f t="shared" si="37"/>
        <v>0</v>
      </c>
      <c r="I130" s="54" t="s">
        <v>420</v>
      </c>
      <c r="J130" s="54" t="s">
        <v>420</v>
      </c>
      <c r="K130" s="54" t="s">
        <v>420</v>
      </c>
      <c r="L130" s="54" t="s">
        <v>420</v>
      </c>
      <c r="M130" s="54" t="s">
        <v>420</v>
      </c>
      <c r="N130" s="54" t="s">
        <v>420</v>
      </c>
      <c r="O130" s="54" t="s">
        <v>420</v>
      </c>
      <c r="P130" s="54" t="s">
        <v>420</v>
      </c>
      <c r="Q130" s="54" t="s">
        <v>420</v>
      </c>
      <c r="R130" s="54" t="s">
        <v>420</v>
      </c>
      <c r="S130" s="54" t="s">
        <v>420</v>
      </c>
      <c r="T130" s="54" t="s">
        <v>420</v>
      </c>
      <c r="U130" s="54" t="s">
        <v>420</v>
      </c>
      <c r="V130" s="54" t="s">
        <v>420</v>
      </c>
      <c r="W130" s="54" t="s">
        <v>420</v>
      </c>
      <c r="X130" s="54" t="s">
        <v>420</v>
      </c>
      <c r="Y130" s="54" t="s">
        <v>420</v>
      </c>
      <c r="Z130" s="54" t="s">
        <v>420</v>
      </c>
      <c r="AA130" s="54" t="s">
        <v>420</v>
      </c>
      <c r="AB130" s="54" t="s">
        <v>420</v>
      </c>
      <c r="AC130" s="54" t="s">
        <v>420</v>
      </c>
      <c r="AD130" s="54" t="s">
        <v>420</v>
      </c>
      <c r="AE130" s="54" t="s">
        <v>420</v>
      </c>
      <c r="AF130" s="54" t="s">
        <v>420</v>
      </c>
      <c r="AG130" s="54" t="s">
        <v>420</v>
      </c>
      <c r="AH130" s="54" t="s">
        <v>420</v>
      </c>
      <c r="AI130" s="54" t="s">
        <v>420</v>
      </c>
      <c r="AJ130" s="54" t="s">
        <v>420</v>
      </c>
      <c r="AK130" s="56" t="s">
        <v>420</v>
      </c>
    </row>
    <row r="131" spans="1:37" ht="16.5" thickBot="1" x14ac:dyDescent="0.3">
      <c r="A131" s="44" t="str">
        <f t="shared" si="34"/>
        <v>unconstrained</v>
      </c>
      <c r="B131" s="178" t="s">
        <v>436</v>
      </c>
      <c r="C131" s="166" t="s">
        <v>449</v>
      </c>
      <c r="D131" s="167" t="s">
        <v>115</v>
      </c>
      <c r="E131" s="167" t="s">
        <v>423</v>
      </c>
      <c r="F131" s="61">
        <f t="shared" si="35"/>
        <v>0</v>
      </c>
      <c r="G131" s="61">
        <f t="shared" si="36"/>
        <v>0</v>
      </c>
      <c r="H131" s="61">
        <f t="shared" si="37"/>
        <v>0</v>
      </c>
      <c r="I131" s="61" t="s">
        <v>420</v>
      </c>
      <c r="J131" s="61" t="s">
        <v>420</v>
      </c>
      <c r="K131" s="61" t="s">
        <v>420</v>
      </c>
      <c r="L131" s="61" t="s">
        <v>420</v>
      </c>
      <c r="M131" s="61" t="s">
        <v>420</v>
      </c>
      <c r="N131" s="61" t="s">
        <v>420</v>
      </c>
      <c r="O131" s="61" t="s">
        <v>420</v>
      </c>
      <c r="P131" s="61" t="s">
        <v>420</v>
      </c>
      <c r="Q131" s="61" t="s">
        <v>420</v>
      </c>
      <c r="R131" s="61" t="s">
        <v>420</v>
      </c>
      <c r="S131" s="61" t="s">
        <v>420</v>
      </c>
      <c r="T131" s="61" t="s">
        <v>420</v>
      </c>
      <c r="U131" s="61" t="s">
        <v>420</v>
      </c>
      <c r="V131" s="61" t="s">
        <v>420</v>
      </c>
      <c r="W131" s="61" t="s">
        <v>420</v>
      </c>
      <c r="X131" s="61" t="s">
        <v>420</v>
      </c>
      <c r="Y131" s="61" t="s">
        <v>420</v>
      </c>
      <c r="Z131" s="61" t="s">
        <v>420</v>
      </c>
      <c r="AA131" s="61" t="s">
        <v>420</v>
      </c>
      <c r="AB131" s="61" t="s">
        <v>420</v>
      </c>
      <c r="AC131" s="61" t="s">
        <v>420</v>
      </c>
      <c r="AD131" s="61" t="s">
        <v>420</v>
      </c>
      <c r="AE131" s="61" t="s">
        <v>420</v>
      </c>
      <c r="AF131" s="61" t="s">
        <v>420</v>
      </c>
      <c r="AG131" s="61" t="s">
        <v>420</v>
      </c>
      <c r="AH131" s="61" t="s">
        <v>420</v>
      </c>
      <c r="AI131" s="61" t="s">
        <v>420</v>
      </c>
      <c r="AJ131" s="61" t="s">
        <v>420</v>
      </c>
      <c r="AK131" s="63" t="s">
        <v>420</v>
      </c>
    </row>
    <row r="132" spans="1:37" ht="15.75" x14ac:dyDescent="0.25">
      <c r="A132" s="44" t="str">
        <f t="shared" si="34"/>
        <v>unconstrained</v>
      </c>
      <c r="B132" s="178" t="s">
        <v>436</v>
      </c>
      <c r="C132" s="179" t="s">
        <v>450</v>
      </c>
      <c r="D132" s="161" t="s">
        <v>78</v>
      </c>
      <c r="E132" s="161" t="s">
        <v>147</v>
      </c>
      <c r="F132" s="48">
        <f t="shared" si="35"/>
        <v>0</v>
      </c>
      <c r="G132" s="48">
        <f t="shared" si="36"/>
        <v>0</v>
      </c>
      <c r="H132" s="48">
        <f t="shared" si="37"/>
        <v>0</v>
      </c>
      <c r="I132" s="48" t="s">
        <v>420</v>
      </c>
      <c r="J132" s="48" t="s">
        <v>420</v>
      </c>
      <c r="K132" s="48" t="s">
        <v>420</v>
      </c>
      <c r="L132" s="48" t="s">
        <v>420</v>
      </c>
      <c r="M132" s="48" t="s">
        <v>420</v>
      </c>
      <c r="N132" s="48" t="s">
        <v>420</v>
      </c>
      <c r="O132" s="48" t="s">
        <v>420</v>
      </c>
      <c r="P132" s="48" t="s">
        <v>420</v>
      </c>
      <c r="Q132" s="48" t="s">
        <v>420</v>
      </c>
      <c r="R132" s="48" t="s">
        <v>420</v>
      </c>
      <c r="S132" s="48" t="s">
        <v>420</v>
      </c>
      <c r="T132" s="48" t="s">
        <v>420</v>
      </c>
      <c r="U132" s="48" t="s">
        <v>420</v>
      </c>
      <c r="V132" s="48" t="s">
        <v>420</v>
      </c>
      <c r="W132" s="48" t="s">
        <v>420</v>
      </c>
      <c r="X132" s="48" t="s">
        <v>420</v>
      </c>
      <c r="Y132" s="48" t="s">
        <v>420</v>
      </c>
      <c r="Z132" s="48" t="s">
        <v>420</v>
      </c>
      <c r="AA132" s="48" t="s">
        <v>420</v>
      </c>
      <c r="AB132" s="48" t="s">
        <v>420</v>
      </c>
      <c r="AC132" s="48" t="s">
        <v>420</v>
      </c>
      <c r="AD132" s="48" t="s">
        <v>420</v>
      </c>
      <c r="AE132" s="48" t="s">
        <v>420</v>
      </c>
      <c r="AF132" s="48" t="s">
        <v>420</v>
      </c>
      <c r="AG132" s="48" t="s">
        <v>420</v>
      </c>
      <c r="AH132" s="48" t="s">
        <v>420</v>
      </c>
      <c r="AI132" s="48" t="s">
        <v>420</v>
      </c>
      <c r="AJ132" s="48" t="s">
        <v>420</v>
      </c>
      <c r="AK132" s="50" t="s">
        <v>420</v>
      </c>
    </row>
    <row r="133" spans="1:37" ht="15.75" x14ac:dyDescent="0.25">
      <c r="A133" s="44" t="str">
        <f t="shared" si="34"/>
        <v>unconstrained</v>
      </c>
      <c r="B133" s="178" t="s">
        <v>436</v>
      </c>
      <c r="C133" s="180" t="s">
        <v>450</v>
      </c>
      <c r="D133" s="164" t="s">
        <v>78</v>
      </c>
      <c r="E133" s="164" t="s">
        <v>278</v>
      </c>
      <c r="F133" s="54">
        <f t="shared" si="35"/>
        <v>0</v>
      </c>
      <c r="G133" s="54">
        <f t="shared" si="36"/>
        <v>0</v>
      </c>
      <c r="H133" s="54">
        <f t="shared" si="37"/>
        <v>0</v>
      </c>
      <c r="I133" s="54" t="s">
        <v>420</v>
      </c>
      <c r="J133" s="54" t="s">
        <v>420</v>
      </c>
      <c r="K133" s="54" t="s">
        <v>420</v>
      </c>
      <c r="L133" s="54" t="s">
        <v>420</v>
      </c>
      <c r="M133" s="54" t="s">
        <v>420</v>
      </c>
      <c r="N133" s="54" t="s">
        <v>420</v>
      </c>
      <c r="O133" s="54" t="s">
        <v>420</v>
      </c>
      <c r="P133" s="54" t="s">
        <v>420</v>
      </c>
      <c r="Q133" s="54" t="s">
        <v>420</v>
      </c>
      <c r="R133" s="54" t="s">
        <v>420</v>
      </c>
      <c r="S133" s="54" t="s">
        <v>420</v>
      </c>
      <c r="T133" s="54" t="s">
        <v>420</v>
      </c>
      <c r="U133" s="54" t="s">
        <v>420</v>
      </c>
      <c r="V133" s="54" t="s">
        <v>420</v>
      </c>
      <c r="W133" s="54" t="s">
        <v>420</v>
      </c>
      <c r="X133" s="54" t="s">
        <v>420</v>
      </c>
      <c r="Y133" s="54" t="s">
        <v>420</v>
      </c>
      <c r="Z133" s="54" t="s">
        <v>420</v>
      </c>
      <c r="AA133" s="54" t="s">
        <v>420</v>
      </c>
      <c r="AB133" s="54" t="s">
        <v>420</v>
      </c>
      <c r="AC133" s="54" t="s">
        <v>420</v>
      </c>
      <c r="AD133" s="54" t="s">
        <v>420</v>
      </c>
      <c r="AE133" s="54" t="s">
        <v>420</v>
      </c>
      <c r="AF133" s="54" t="s">
        <v>420</v>
      </c>
      <c r="AG133" s="54" t="s">
        <v>420</v>
      </c>
      <c r="AH133" s="54" t="s">
        <v>420</v>
      </c>
      <c r="AI133" s="54" t="s">
        <v>420</v>
      </c>
      <c r="AJ133" s="54" t="s">
        <v>420</v>
      </c>
      <c r="AK133" s="56" t="s">
        <v>420</v>
      </c>
    </row>
    <row r="134" spans="1:37" ht="15.75" x14ac:dyDescent="0.25">
      <c r="A134" s="44" t="str">
        <f t="shared" si="34"/>
        <v>unconstrained</v>
      </c>
      <c r="B134" s="178" t="s">
        <v>436</v>
      </c>
      <c r="C134" s="180" t="s">
        <v>450</v>
      </c>
      <c r="D134" s="164" t="s">
        <v>78</v>
      </c>
      <c r="E134" s="164" t="s">
        <v>421</v>
      </c>
      <c r="F134" s="54">
        <f t="shared" si="35"/>
        <v>0</v>
      </c>
      <c r="G134" s="54">
        <f t="shared" si="36"/>
        <v>0</v>
      </c>
      <c r="H134" s="54">
        <f t="shared" si="37"/>
        <v>0</v>
      </c>
      <c r="I134" s="54" t="s">
        <v>420</v>
      </c>
      <c r="J134" s="54" t="s">
        <v>420</v>
      </c>
      <c r="K134" s="54" t="s">
        <v>420</v>
      </c>
      <c r="L134" s="54" t="s">
        <v>420</v>
      </c>
      <c r="M134" s="54" t="s">
        <v>420</v>
      </c>
      <c r="N134" s="54" t="s">
        <v>420</v>
      </c>
      <c r="O134" s="54" t="s">
        <v>420</v>
      </c>
      <c r="P134" s="54" t="s">
        <v>420</v>
      </c>
      <c r="Q134" s="54" t="s">
        <v>420</v>
      </c>
      <c r="R134" s="54" t="s">
        <v>420</v>
      </c>
      <c r="S134" s="54" t="s">
        <v>420</v>
      </c>
      <c r="T134" s="54" t="s">
        <v>420</v>
      </c>
      <c r="U134" s="54" t="s">
        <v>420</v>
      </c>
      <c r="V134" s="54" t="s">
        <v>420</v>
      </c>
      <c r="W134" s="54" t="s">
        <v>420</v>
      </c>
      <c r="X134" s="54" t="s">
        <v>420</v>
      </c>
      <c r="Y134" s="54" t="s">
        <v>420</v>
      </c>
      <c r="Z134" s="54" t="s">
        <v>420</v>
      </c>
      <c r="AA134" s="54" t="s">
        <v>420</v>
      </c>
      <c r="AB134" s="54" t="s">
        <v>420</v>
      </c>
      <c r="AC134" s="54" t="s">
        <v>420</v>
      </c>
      <c r="AD134" s="54" t="s">
        <v>420</v>
      </c>
      <c r="AE134" s="54" t="s">
        <v>420</v>
      </c>
      <c r="AF134" s="54" t="s">
        <v>420</v>
      </c>
      <c r="AG134" s="54" t="s">
        <v>420</v>
      </c>
      <c r="AH134" s="54" t="s">
        <v>420</v>
      </c>
      <c r="AI134" s="54" t="s">
        <v>420</v>
      </c>
      <c r="AJ134" s="54" t="s">
        <v>420</v>
      </c>
      <c r="AK134" s="56" t="s">
        <v>420</v>
      </c>
    </row>
    <row r="135" spans="1:37" ht="15.75" x14ac:dyDescent="0.25">
      <c r="A135" s="44" t="str">
        <f t="shared" si="34"/>
        <v>unconstrained</v>
      </c>
      <c r="B135" s="178" t="s">
        <v>436</v>
      </c>
      <c r="C135" s="180" t="s">
        <v>450</v>
      </c>
      <c r="D135" s="164" t="s">
        <v>78</v>
      </c>
      <c r="E135" s="164" t="s">
        <v>124</v>
      </c>
      <c r="F135" s="54">
        <f t="shared" si="35"/>
        <v>0</v>
      </c>
      <c r="G135" s="54">
        <f t="shared" si="36"/>
        <v>0</v>
      </c>
      <c r="H135" s="54">
        <f t="shared" si="37"/>
        <v>0</v>
      </c>
      <c r="I135" s="54" t="s">
        <v>420</v>
      </c>
      <c r="J135" s="54" t="s">
        <v>420</v>
      </c>
      <c r="K135" s="54" t="s">
        <v>420</v>
      </c>
      <c r="L135" s="54" t="s">
        <v>420</v>
      </c>
      <c r="M135" s="54" t="s">
        <v>420</v>
      </c>
      <c r="N135" s="54" t="s">
        <v>420</v>
      </c>
      <c r="O135" s="54" t="s">
        <v>420</v>
      </c>
      <c r="P135" s="54" t="s">
        <v>420</v>
      </c>
      <c r="Q135" s="54" t="s">
        <v>420</v>
      </c>
      <c r="R135" s="54" t="s">
        <v>420</v>
      </c>
      <c r="S135" s="54" t="s">
        <v>420</v>
      </c>
      <c r="T135" s="54" t="s">
        <v>420</v>
      </c>
      <c r="U135" s="54" t="s">
        <v>420</v>
      </c>
      <c r="V135" s="54" t="s">
        <v>420</v>
      </c>
      <c r="W135" s="54" t="s">
        <v>420</v>
      </c>
      <c r="X135" s="54" t="s">
        <v>420</v>
      </c>
      <c r="Y135" s="54" t="s">
        <v>420</v>
      </c>
      <c r="Z135" s="54" t="s">
        <v>420</v>
      </c>
      <c r="AA135" s="54" t="s">
        <v>420</v>
      </c>
      <c r="AB135" s="54" t="s">
        <v>420</v>
      </c>
      <c r="AC135" s="54" t="s">
        <v>420</v>
      </c>
      <c r="AD135" s="54" t="s">
        <v>420</v>
      </c>
      <c r="AE135" s="54" t="s">
        <v>420</v>
      </c>
      <c r="AF135" s="54" t="s">
        <v>420</v>
      </c>
      <c r="AG135" s="54" t="s">
        <v>420</v>
      </c>
      <c r="AH135" s="54" t="s">
        <v>420</v>
      </c>
      <c r="AI135" s="54" t="s">
        <v>420</v>
      </c>
      <c r="AJ135" s="54" t="s">
        <v>420</v>
      </c>
      <c r="AK135" s="56" t="s">
        <v>420</v>
      </c>
    </row>
    <row r="136" spans="1:37" ht="15.75" x14ac:dyDescent="0.25">
      <c r="A136" s="44" t="str">
        <f t="shared" si="34"/>
        <v>unconstrained</v>
      </c>
      <c r="B136" s="178" t="s">
        <v>436</v>
      </c>
      <c r="C136" s="180" t="s">
        <v>450</v>
      </c>
      <c r="D136" s="164" t="s">
        <v>78</v>
      </c>
      <c r="E136" s="164" t="s">
        <v>77</v>
      </c>
      <c r="F136" s="54">
        <f t="shared" si="35"/>
        <v>0</v>
      </c>
      <c r="G136" s="54">
        <f t="shared" si="36"/>
        <v>0</v>
      </c>
      <c r="H136" s="54">
        <f t="shared" si="37"/>
        <v>0</v>
      </c>
      <c r="I136" s="54" t="s">
        <v>420</v>
      </c>
      <c r="J136" s="54" t="s">
        <v>420</v>
      </c>
      <c r="K136" s="54" t="s">
        <v>420</v>
      </c>
      <c r="L136" s="54" t="s">
        <v>420</v>
      </c>
      <c r="M136" s="54" t="s">
        <v>420</v>
      </c>
      <c r="N136" s="54" t="s">
        <v>420</v>
      </c>
      <c r="O136" s="54" t="s">
        <v>420</v>
      </c>
      <c r="P136" s="54" t="s">
        <v>420</v>
      </c>
      <c r="Q136" s="54" t="s">
        <v>420</v>
      </c>
      <c r="R136" s="54" t="s">
        <v>420</v>
      </c>
      <c r="S136" s="54" t="s">
        <v>420</v>
      </c>
      <c r="T136" s="54" t="s">
        <v>420</v>
      </c>
      <c r="U136" s="54" t="s">
        <v>420</v>
      </c>
      <c r="V136" s="54" t="s">
        <v>420</v>
      </c>
      <c r="W136" s="54" t="s">
        <v>420</v>
      </c>
      <c r="X136" s="54" t="s">
        <v>420</v>
      </c>
      <c r="Y136" s="54" t="s">
        <v>420</v>
      </c>
      <c r="Z136" s="54" t="s">
        <v>420</v>
      </c>
      <c r="AA136" s="54" t="s">
        <v>420</v>
      </c>
      <c r="AB136" s="54" t="s">
        <v>420</v>
      </c>
      <c r="AC136" s="54" t="s">
        <v>420</v>
      </c>
      <c r="AD136" s="54" t="s">
        <v>420</v>
      </c>
      <c r="AE136" s="54" t="s">
        <v>420</v>
      </c>
      <c r="AF136" s="54" t="s">
        <v>420</v>
      </c>
      <c r="AG136" s="54" t="s">
        <v>420</v>
      </c>
      <c r="AH136" s="54" t="s">
        <v>420</v>
      </c>
      <c r="AI136" s="54" t="s">
        <v>420</v>
      </c>
      <c r="AJ136" s="54" t="s">
        <v>420</v>
      </c>
      <c r="AK136" s="56" t="s">
        <v>420</v>
      </c>
    </row>
    <row r="137" spans="1:37" ht="16.5" thickBot="1" x14ac:dyDescent="0.3">
      <c r="A137" s="44" t="str">
        <f t="shared" si="34"/>
        <v>unconstrained</v>
      </c>
      <c r="B137" s="178" t="s">
        <v>436</v>
      </c>
      <c r="C137" s="181" t="s">
        <v>450</v>
      </c>
      <c r="D137" s="167" t="s">
        <v>115</v>
      </c>
      <c r="E137" s="167" t="s">
        <v>423</v>
      </c>
      <c r="F137" s="61">
        <f t="shared" si="35"/>
        <v>0</v>
      </c>
      <c r="G137" s="61">
        <f t="shared" si="36"/>
        <v>0</v>
      </c>
      <c r="H137" s="61">
        <f t="shared" si="37"/>
        <v>0</v>
      </c>
      <c r="I137" s="61" t="s">
        <v>420</v>
      </c>
      <c r="J137" s="61" t="s">
        <v>420</v>
      </c>
      <c r="K137" s="61" t="s">
        <v>420</v>
      </c>
      <c r="L137" s="61" t="s">
        <v>420</v>
      </c>
      <c r="M137" s="61" t="s">
        <v>420</v>
      </c>
      <c r="N137" s="61" t="s">
        <v>420</v>
      </c>
      <c r="O137" s="61" t="s">
        <v>420</v>
      </c>
      <c r="P137" s="61" t="s">
        <v>420</v>
      </c>
      <c r="Q137" s="61" t="s">
        <v>420</v>
      </c>
      <c r="R137" s="61" t="s">
        <v>420</v>
      </c>
      <c r="S137" s="61" t="s">
        <v>420</v>
      </c>
      <c r="T137" s="61" t="s">
        <v>420</v>
      </c>
      <c r="U137" s="61" t="s">
        <v>420</v>
      </c>
      <c r="V137" s="61" t="s">
        <v>420</v>
      </c>
      <c r="W137" s="61" t="s">
        <v>420</v>
      </c>
      <c r="X137" s="61" t="s">
        <v>420</v>
      </c>
      <c r="Y137" s="61" t="s">
        <v>420</v>
      </c>
      <c r="Z137" s="61" t="s">
        <v>420</v>
      </c>
      <c r="AA137" s="61" t="s">
        <v>420</v>
      </c>
      <c r="AB137" s="61" t="s">
        <v>420</v>
      </c>
      <c r="AC137" s="61" t="s">
        <v>420</v>
      </c>
      <c r="AD137" s="61" t="s">
        <v>420</v>
      </c>
      <c r="AE137" s="61" t="s">
        <v>420</v>
      </c>
      <c r="AF137" s="61" t="s">
        <v>420</v>
      </c>
      <c r="AG137" s="61" t="s">
        <v>420</v>
      </c>
      <c r="AH137" s="61" t="s">
        <v>420</v>
      </c>
      <c r="AI137" s="61" t="s">
        <v>420</v>
      </c>
      <c r="AJ137" s="61" t="s">
        <v>420</v>
      </c>
      <c r="AK137" s="63" t="s">
        <v>420</v>
      </c>
    </row>
    <row r="138" spans="1:37" ht="15.75" x14ac:dyDescent="0.25">
      <c r="A138" s="44" t="str">
        <f t="shared" si="34"/>
        <v>unconstrained</v>
      </c>
      <c r="B138" s="178" t="s">
        <v>436</v>
      </c>
      <c r="C138" s="160" t="s">
        <v>451</v>
      </c>
      <c r="D138" s="161" t="s">
        <v>78</v>
      </c>
      <c r="E138" s="161" t="s">
        <v>147</v>
      </c>
      <c r="F138" s="48">
        <f t="shared" si="35"/>
        <v>0</v>
      </c>
      <c r="G138" s="48">
        <f t="shared" si="36"/>
        <v>0</v>
      </c>
      <c r="H138" s="48">
        <f t="shared" si="37"/>
        <v>0</v>
      </c>
      <c r="I138" s="48" t="s">
        <v>420</v>
      </c>
      <c r="J138" s="48" t="s">
        <v>420</v>
      </c>
      <c r="K138" s="48" t="s">
        <v>420</v>
      </c>
      <c r="L138" s="48" t="s">
        <v>420</v>
      </c>
      <c r="M138" s="48" t="s">
        <v>420</v>
      </c>
      <c r="N138" s="48" t="s">
        <v>420</v>
      </c>
      <c r="O138" s="48" t="s">
        <v>420</v>
      </c>
      <c r="P138" s="48" t="s">
        <v>420</v>
      </c>
      <c r="Q138" s="48" t="s">
        <v>420</v>
      </c>
      <c r="R138" s="48" t="s">
        <v>420</v>
      </c>
      <c r="S138" s="48" t="s">
        <v>420</v>
      </c>
      <c r="T138" s="48" t="s">
        <v>420</v>
      </c>
      <c r="U138" s="48" t="s">
        <v>420</v>
      </c>
      <c r="V138" s="48" t="s">
        <v>420</v>
      </c>
      <c r="W138" s="48" t="s">
        <v>420</v>
      </c>
      <c r="X138" s="48" t="s">
        <v>420</v>
      </c>
      <c r="Y138" s="48" t="s">
        <v>420</v>
      </c>
      <c r="Z138" s="48" t="s">
        <v>420</v>
      </c>
      <c r="AA138" s="48" t="s">
        <v>420</v>
      </c>
      <c r="AB138" s="48" t="s">
        <v>420</v>
      </c>
      <c r="AC138" s="48" t="s">
        <v>420</v>
      </c>
      <c r="AD138" s="48" t="s">
        <v>420</v>
      </c>
      <c r="AE138" s="48" t="s">
        <v>420</v>
      </c>
      <c r="AF138" s="48" t="s">
        <v>420</v>
      </c>
      <c r="AG138" s="48" t="s">
        <v>420</v>
      </c>
      <c r="AH138" s="48" t="s">
        <v>420</v>
      </c>
      <c r="AI138" s="48" t="s">
        <v>420</v>
      </c>
      <c r="AJ138" s="48" t="s">
        <v>420</v>
      </c>
      <c r="AK138" s="50" t="s">
        <v>420</v>
      </c>
    </row>
    <row r="139" spans="1:37" ht="15.75" x14ac:dyDescent="0.25">
      <c r="A139" s="44" t="str">
        <f t="shared" si="34"/>
        <v>unconstrained</v>
      </c>
      <c r="B139" s="178" t="s">
        <v>436</v>
      </c>
      <c r="C139" s="163" t="s">
        <v>451</v>
      </c>
      <c r="D139" s="164" t="s">
        <v>78</v>
      </c>
      <c r="E139" s="164" t="s">
        <v>278</v>
      </c>
      <c r="F139" s="54">
        <f t="shared" si="35"/>
        <v>0</v>
      </c>
      <c r="G139" s="54">
        <f t="shared" si="36"/>
        <v>0</v>
      </c>
      <c r="H139" s="54">
        <f t="shared" si="37"/>
        <v>0</v>
      </c>
      <c r="I139" s="54" t="s">
        <v>420</v>
      </c>
      <c r="J139" s="54" t="s">
        <v>420</v>
      </c>
      <c r="K139" s="54" t="s">
        <v>420</v>
      </c>
      <c r="L139" s="54" t="s">
        <v>420</v>
      </c>
      <c r="M139" s="54" t="s">
        <v>420</v>
      </c>
      <c r="N139" s="54" t="s">
        <v>420</v>
      </c>
      <c r="O139" s="54" t="s">
        <v>420</v>
      </c>
      <c r="P139" s="54" t="s">
        <v>420</v>
      </c>
      <c r="Q139" s="54" t="s">
        <v>420</v>
      </c>
      <c r="R139" s="54" t="s">
        <v>420</v>
      </c>
      <c r="S139" s="54" t="s">
        <v>420</v>
      </c>
      <c r="T139" s="54" t="s">
        <v>420</v>
      </c>
      <c r="U139" s="54" t="s">
        <v>420</v>
      </c>
      <c r="V139" s="54" t="s">
        <v>420</v>
      </c>
      <c r="W139" s="54" t="s">
        <v>420</v>
      </c>
      <c r="X139" s="54" t="s">
        <v>420</v>
      </c>
      <c r="Y139" s="54" t="s">
        <v>420</v>
      </c>
      <c r="Z139" s="54" t="s">
        <v>420</v>
      </c>
      <c r="AA139" s="54" t="s">
        <v>420</v>
      </c>
      <c r="AB139" s="54" t="s">
        <v>420</v>
      </c>
      <c r="AC139" s="54" t="s">
        <v>420</v>
      </c>
      <c r="AD139" s="54" t="s">
        <v>420</v>
      </c>
      <c r="AE139" s="54" t="s">
        <v>420</v>
      </c>
      <c r="AF139" s="54" t="s">
        <v>420</v>
      </c>
      <c r="AG139" s="54" t="s">
        <v>420</v>
      </c>
      <c r="AH139" s="54" t="s">
        <v>420</v>
      </c>
      <c r="AI139" s="54" t="s">
        <v>420</v>
      </c>
      <c r="AJ139" s="54" t="s">
        <v>420</v>
      </c>
      <c r="AK139" s="56" t="s">
        <v>420</v>
      </c>
    </row>
    <row r="140" spans="1:37" ht="15.75" x14ac:dyDescent="0.25">
      <c r="A140" s="44" t="str">
        <f t="shared" si="34"/>
        <v>unconstrained</v>
      </c>
      <c r="B140" s="178" t="s">
        <v>436</v>
      </c>
      <c r="C140" s="163" t="s">
        <v>451</v>
      </c>
      <c r="D140" s="164" t="s">
        <v>78</v>
      </c>
      <c r="E140" s="164" t="s">
        <v>421</v>
      </c>
      <c r="F140" s="54">
        <f t="shared" si="35"/>
        <v>0</v>
      </c>
      <c r="G140" s="54">
        <f t="shared" si="36"/>
        <v>0</v>
      </c>
      <c r="H140" s="54">
        <f t="shared" si="37"/>
        <v>0</v>
      </c>
      <c r="I140" s="54" t="s">
        <v>420</v>
      </c>
      <c r="J140" s="54" t="s">
        <v>420</v>
      </c>
      <c r="K140" s="54" t="s">
        <v>420</v>
      </c>
      <c r="L140" s="54" t="s">
        <v>420</v>
      </c>
      <c r="M140" s="54" t="s">
        <v>420</v>
      </c>
      <c r="N140" s="54" t="s">
        <v>420</v>
      </c>
      <c r="O140" s="54" t="s">
        <v>420</v>
      </c>
      <c r="P140" s="54" t="s">
        <v>420</v>
      </c>
      <c r="Q140" s="54" t="s">
        <v>420</v>
      </c>
      <c r="R140" s="54" t="s">
        <v>420</v>
      </c>
      <c r="S140" s="54" t="s">
        <v>420</v>
      </c>
      <c r="T140" s="54" t="s">
        <v>420</v>
      </c>
      <c r="U140" s="54" t="s">
        <v>420</v>
      </c>
      <c r="V140" s="54" t="s">
        <v>420</v>
      </c>
      <c r="W140" s="54" t="s">
        <v>420</v>
      </c>
      <c r="X140" s="54" t="s">
        <v>420</v>
      </c>
      <c r="Y140" s="54" t="s">
        <v>420</v>
      </c>
      <c r="Z140" s="54" t="s">
        <v>420</v>
      </c>
      <c r="AA140" s="54" t="s">
        <v>420</v>
      </c>
      <c r="AB140" s="54" t="s">
        <v>420</v>
      </c>
      <c r="AC140" s="54" t="s">
        <v>420</v>
      </c>
      <c r="AD140" s="54" t="s">
        <v>420</v>
      </c>
      <c r="AE140" s="54" t="s">
        <v>420</v>
      </c>
      <c r="AF140" s="54" t="s">
        <v>420</v>
      </c>
      <c r="AG140" s="54" t="s">
        <v>420</v>
      </c>
      <c r="AH140" s="54" t="s">
        <v>420</v>
      </c>
      <c r="AI140" s="54" t="s">
        <v>420</v>
      </c>
      <c r="AJ140" s="54" t="s">
        <v>420</v>
      </c>
      <c r="AK140" s="56" t="s">
        <v>420</v>
      </c>
    </row>
    <row r="141" spans="1:37" ht="15.75" x14ac:dyDescent="0.25">
      <c r="A141" s="44" t="str">
        <f t="shared" si="34"/>
        <v>unconstrained</v>
      </c>
      <c r="B141" s="178" t="s">
        <v>436</v>
      </c>
      <c r="C141" s="163" t="s">
        <v>451</v>
      </c>
      <c r="D141" s="164" t="s">
        <v>78</v>
      </c>
      <c r="E141" s="164" t="s">
        <v>124</v>
      </c>
      <c r="F141" s="54">
        <f t="shared" si="35"/>
        <v>0</v>
      </c>
      <c r="G141" s="54">
        <f t="shared" si="36"/>
        <v>0</v>
      </c>
      <c r="H141" s="54">
        <f t="shared" si="37"/>
        <v>0</v>
      </c>
      <c r="I141" s="54" t="s">
        <v>420</v>
      </c>
      <c r="J141" s="54" t="s">
        <v>420</v>
      </c>
      <c r="K141" s="54" t="s">
        <v>420</v>
      </c>
      <c r="L141" s="54" t="s">
        <v>420</v>
      </c>
      <c r="M141" s="54" t="s">
        <v>420</v>
      </c>
      <c r="N141" s="54" t="s">
        <v>420</v>
      </c>
      <c r="O141" s="54" t="s">
        <v>420</v>
      </c>
      <c r="P141" s="54" t="s">
        <v>420</v>
      </c>
      <c r="Q141" s="54" t="s">
        <v>420</v>
      </c>
      <c r="R141" s="54" t="s">
        <v>420</v>
      </c>
      <c r="S141" s="54" t="s">
        <v>420</v>
      </c>
      <c r="T141" s="54" t="s">
        <v>420</v>
      </c>
      <c r="U141" s="54" t="s">
        <v>420</v>
      </c>
      <c r="V141" s="54" t="s">
        <v>420</v>
      </c>
      <c r="W141" s="54" t="s">
        <v>420</v>
      </c>
      <c r="X141" s="54" t="s">
        <v>420</v>
      </c>
      <c r="Y141" s="54" t="s">
        <v>420</v>
      </c>
      <c r="Z141" s="54" t="s">
        <v>420</v>
      </c>
      <c r="AA141" s="54" t="s">
        <v>420</v>
      </c>
      <c r="AB141" s="54" t="s">
        <v>420</v>
      </c>
      <c r="AC141" s="54" t="s">
        <v>420</v>
      </c>
      <c r="AD141" s="54" t="s">
        <v>420</v>
      </c>
      <c r="AE141" s="54" t="s">
        <v>420</v>
      </c>
      <c r="AF141" s="54" t="s">
        <v>420</v>
      </c>
      <c r="AG141" s="54" t="s">
        <v>420</v>
      </c>
      <c r="AH141" s="54" t="s">
        <v>420</v>
      </c>
      <c r="AI141" s="54" t="s">
        <v>420</v>
      </c>
      <c r="AJ141" s="54" t="s">
        <v>420</v>
      </c>
      <c r="AK141" s="56" t="s">
        <v>420</v>
      </c>
    </row>
    <row r="142" spans="1:37" ht="16.5" thickBot="1" x14ac:dyDescent="0.3">
      <c r="A142" s="44" t="str">
        <f t="shared" si="34"/>
        <v>unconstrained</v>
      </c>
      <c r="B142" s="178" t="s">
        <v>436</v>
      </c>
      <c r="C142" s="166" t="s">
        <v>451</v>
      </c>
      <c r="D142" s="167" t="s">
        <v>115</v>
      </c>
      <c r="E142" s="167" t="s">
        <v>423</v>
      </c>
      <c r="F142" s="61">
        <f t="shared" si="35"/>
        <v>0</v>
      </c>
      <c r="G142" s="61">
        <f t="shared" si="36"/>
        <v>0</v>
      </c>
      <c r="H142" s="61">
        <f t="shared" si="37"/>
        <v>0</v>
      </c>
      <c r="I142" s="61" t="s">
        <v>420</v>
      </c>
      <c r="J142" s="61" t="s">
        <v>420</v>
      </c>
      <c r="K142" s="61" t="s">
        <v>420</v>
      </c>
      <c r="L142" s="61" t="s">
        <v>420</v>
      </c>
      <c r="M142" s="61" t="s">
        <v>420</v>
      </c>
      <c r="N142" s="61" t="s">
        <v>420</v>
      </c>
      <c r="O142" s="61" t="s">
        <v>420</v>
      </c>
      <c r="P142" s="61" t="s">
        <v>420</v>
      </c>
      <c r="Q142" s="61" t="s">
        <v>420</v>
      </c>
      <c r="R142" s="61" t="s">
        <v>420</v>
      </c>
      <c r="S142" s="61" t="s">
        <v>420</v>
      </c>
      <c r="T142" s="61" t="s">
        <v>420</v>
      </c>
      <c r="U142" s="61" t="s">
        <v>420</v>
      </c>
      <c r="V142" s="61" t="s">
        <v>420</v>
      </c>
      <c r="W142" s="61" t="s">
        <v>420</v>
      </c>
      <c r="X142" s="61" t="s">
        <v>420</v>
      </c>
      <c r="Y142" s="61" t="s">
        <v>420</v>
      </c>
      <c r="Z142" s="61" t="s">
        <v>420</v>
      </c>
      <c r="AA142" s="61" t="s">
        <v>420</v>
      </c>
      <c r="AB142" s="61" t="s">
        <v>420</v>
      </c>
      <c r="AC142" s="61" t="s">
        <v>420</v>
      </c>
      <c r="AD142" s="61" t="s">
        <v>420</v>
      </c>
      <c r="AE142" s="61" t="s">
        <v>420</v>
      </c>
      <c r="AF142" s="61" t="s">
        <v>420</v>
      </c>
      <c r="AG142" s="61" t="s">
        <v>420</v>
      </c>
      <c r="AH142" s="61" t="s">
        <v>420</v>
      </c>
      <c r="AI142" s="61" t="s">
        <v>420</v>
      </c>
      <c r="AJ142" s="61" t="s">
        <v>420</v>
      </c>
      <c r="AK142" s="63" t="s">
        <v>420</v>
      </c>
    </row>
    <row r="143" spans="1:37" ht="15.75" x14ac:dyDescent="0.25">
      <c r="A143" s="44" t="str">
        <f t="shared" si="34"/>
        <v>unconstrained</v>
      </c>
      <c r="B143" s="178" t="s">
        <v>436</v>
      </c>
      <c r="C143" s="179" t="s">
        <v>452</v>
      </c>
      <c r="D143" s="161" t="s">
        <v>78</v>
      </c>
      <c r="E143" s="161" t="s">
        <v>147</v>
      </c>
      <c r="F143" s="48">
        <f t="shared" si="35"/>
        <v>0</v>
      </c>
      <c r="G143" s="48">
        <f t="shared" si="36"/>
        <v>0</v>
      </c>
      <c r="H143" s="48">
        <f t="shared" si="37"/>
        <v>0</v>
      </c>
      <c r="I143" s="48" t="s">
        <v>420</v>
      </c>
      <c r="J143" s="48" t="s">
        <v>420</v>
      </c>
      <c r="K143" s="48" t="s">
        <v>420</v>
      </c>
      <c r="L143" s="48" t="s">
        <v>420</v>
      </c>
      <c r="M143" s="48" t="s">
        <v>420</v>
      </c>
      <c r="N143" s="48" t="s">
        <v>420</v>
      </c>
      <c r="O143" s="48" t="s">
        <v>420</v>
      </c>
      <c r="P143" s="48" t="s">
        <v>420</v>
      </c>
      <c r="Q143" s="48" t="s">
        <v>420</v>
      </c>
      <c r="R143" s="48" t="s">
        <v>420</v>
      </c>
      <c r="S143" s="48" t="s">
        <v>420</v>
      </c>
      <c r="T143" s="48" t="s">
        <v>420</v>
      </c>
      <c r="U143" s="48" t="s">
        <v>420</v>
      </c>
      <c r="V143" s="48" t="s">
        <v>420</v>
      </c>
      <c r="W143" s="48" t="s">
        <v>420</v>
      </c>
      <c r="X143" s="48" t="s">
        <v>420</v>
      </c>
      <c r="Y143" s="48" t="s">
        <v>420</v>
      </c>
      <c r="Z143" s="48" t="s">
        <v>420</v>
      </c>
      <c r="AA143" s="48" t="s">
        <v>420</v>
      </c>
      <c r="AB143" s="48" t="s">
        <v>420</v>
      </c>
      <c r="AC143" s="48" t="s">
        <v>420</v>
      </c>
      <c r="AD143" s="48" t="s">
        <v>420</v>
      </c>
      <c r="AE143" s="48" t="s">
        <v>420</v>
      </c>
      <c r="AF143" s="48" t="s">
        <v>420</v>
      </c>
      <c r="AG143" s="48" t="s">
        <v>420</v>
      </c>
      <c r="AH143" s="48" t="s">
        <v>420</v>
      </c>
      <c r="AI143" s="48" t="s">
        <v>420</v>
      </c>
      <c r="AJ143" s="48" t="s">
        <v>420</v>
      </c>
      <c r="AK143" s="50" t="s">
        <v>420</v>
      </c>
    </row>
    <row r="144" spans="1:37" ht="15.75" x14ac:dyDescent="0.25">
      <c r="A144" s="44" t="str">
        <f t="shared" si="34"/>
        <v>unconstrained</v>
      </c>
      <c r="B144" s="178" t="s">
        <v>436</v>
      </c>
      <c r="C144" s="180" t="s">
        <v>452</v>
      </c>
      <c r="D144" s="164" t="s">
        <v>78</v>
      </c>
      <c r="E144" s="164" t="s">
        <v>278</v>
      </c>
      <c r="F144" s="54">
        <f t="shared" si="35"/>
        <v>0</v>
      </c>
      <c r="G144" s="54">
        <f t="shared" si="36"/>
        <v>0</v>
      </c>
      <c r="H144" s="54">
        <f t="shared" si="37"/>
        <v>0</v>
      </c>
      <c r="I144" s="54" t="s">
        <v>420</v>
      </c>
      <c r="J144" s="54" t="s">
        <v>420</v>
      </c>
      <c r="K144" s="54" t="s">
        <v>420</v>
      </c>
      <c r="L144" s="54" t="s">
        <v>420</v>
      </c>
      <c r="M144" s="54" t="s">
        <v>420</v>
      </c>
      <c r="N144" s="54" t="s">
        <v>420</v>
      </c>
      <c r="O144" s="54" t="s">
        <v>420</v>
      </c>
      <c r="P144" s="54" t="s">
        <v>420</v>
      </c>
      <c r="Q144" s="54" t="s">
        <v>420</v>
      </c>
      <c r="R144" s="54" t="s">
        <v>420</v>
      </c>
      <c r="S144" s="54" t="s">
        <v>420</v>
      </c>
      <c r="T144" s="54" t="s">
        <v>420</v>
      </c>
      <c r="U144" s="54" t="s">
        <v>420</v>
      </c>
      <c r="V144" s="54" t="s">
        <v>420</v>
      </c>
      <c r="W144" s="54" t="s">
        <v>420</v>
      </c>
      <c r="X144" s="54" t="s">
        <v>420</v>
      </c>
      <c r="Y144" s="54" t="s">
        <v>420</v>
      </c>
      <c r="Z144" s="54" t="s">
        <v>420</v>
      </c>
      <c r="AA144" s="54" t="s">
        <v>420</v>
      </c>
      <c r="AB144" s="54" t="s">
        <v>420</v>
      </c>
      <c r="AC144" s="54" t="s">
        <v>420</v>
      </c>
      <c r="AD144" s="54" t="s">
        <v>420</v>
      </c>
      <c r="AE144" s="54" t="s">
        <v>420</v>
      </c>
      <c r="AF144" s="54" t="s">
        <v>420</v>
      </c>
      <c r="AG144" s="54" t="s">
        <v>420</v>
      </c>
      <c r="AH144" s="54" t="s">
        <v>420</v>
      </c>
      <c r="AI144" s="54" t="s">
        <v>420</v>
      </c>
      <c r="AJ144" s="54" t="s">
        <v>420</v>
      </c>
      <c r="AK144" s="56" t="s">
        <v>420</v>
      </c>
    </row>
    <row r="145" spans="1:37" ht="15.75" x14ac:dyDescent="0.25">
      <c r="A145" s="44" t="str">
        <f t="shared" si="34"/>
        <v>unconstrained</v>
      </c>
      <c r="B145" s="178" t="s">
        <v>436</v>
      </c>
      <c r="C145" s="180" t="s">
        <v>452</v>
      </c>
      <c r="D145" s="164" t="s">
        <v>78</v>
      </c>
      <c r="E145" s="164" t="s">
        <v>421</v>
      </c>
      <c r="F145" s="54">
        <f t="shared" si="35"/>
        <v>0</v>
      </c>
      <c r="G145" s="54">
        <f t="shared" si="36"/>
        <v>0</v>
      </c>
      <c r="H145" s="54">
        <f t="shared" si="37"/>
        <v>0</v>
      </c>
      <c r="I145" s="54" t="s">
        <v>420</v>
      </c>
      <c r="J145" s="54" t="s">
        <v>420</v>
      </c>
      <c r="K145" s="54" t="s">
        <v>420</v>
      </c>
      <c r="L145" s="54" t="s">
        <v>420</v>
      </c>
      <c r="M145" s="54" t="s">
        <v>420</v>
      </c>
      <c r="N145" s="54" t="s">
        <v>420</v>
      </c>
      <c r="O145" s="54" t="s">
        <v>420</v>
      </c>
      <c r="P145" s="54" t="s">
        <v>420</v>
      </c>
      <c r="Q145" s="54" t="s">
        <v>420</v>
      </c>
      <c r="R145" s="54" t="s">
        <v>420</v>
      </c>
      <c r="S145" s="54" t="s">
        <v>420</v>
      </c>
      <c r="T145" s="54" t="s">
        <v>420</v>
      </c>
      <c r="U145" s="54" t="s">
        <v>420</v>
      </c>
      <c r="V145" s="54" t="s">
        <v>420</v>
      </c>
      <c r="W145" s="54" t="s">
        <v>420</v>
      </c>
      <c r="X145" s="54" t="s">
        <v>420</v>
      </c>
      <c r="Y145" s="54" t="s">
        <v>420</v>
      </c>
      <c r="Z145" s="54" t="s">
        <v>420</v>
      </c>
      <c r="AA145" s="54" t="s">
        <v>420</v>
      </c>
      <c r="AB145" s="54" t="s">
        <v>420</v>
      </c>
      <c r="AC145" s="54" t="s">
        <v>420</v>
      </c>
      <c r="AD145" s="54" t="s">
        <v>420</v>
      </c>
      <c r="AE145" s="54" t="s">
        <v>420</v>
      </c>
      <c r="AF145" s="54" t="s">
        <v>420</v>
      </c>
      <c r="AG145" s="54" t="s">
        <v>420</v>
      </c>
      <c r="AH145" s="54" t="s">
        <v>420</v>
      </c>
      <c r="AI145" s="54" t="s">
        <v>420</v>
      </c>
      <c r="AJ145" s="54" t="s">
        <v>420</v>
      </c>
      <c r="AK145" s="56" t="s">
        <v>420</v>
      </c>
    </row>
    <row r="146" spans="1:37" ht="15.75" x14ac:dyDescent="0.25">
      <c r="A146" s="44" t="str">
        <f t="shared" si="34"/>
        <v>unconstrained</v>
      </c>
      <c r="B146" s="178" t="s">
        <v>436</v>
      </c>
      <c r="C146" s="180" t="s">
        <v>452</v>
      </c>
      <c r="D146" s="164" t="s">
        <v>78</v>
      </c>
      <c r="E146" s="164" t="s">
        <v>124</v>
      </c>
      <c r="F146" s="54">
        <f t="shared" si="35"/>
        <v>0</v>
      </c>
      <c r="G146" s="54">
        <f t="shared" si="36"/>
        <v>0</v>
      </c>
      <c r="H146" s="54">
        <f t="shared" si="37"/>
        <v>0</v>
      </c>
      <c r="I146" s="54" t="s">
        <v>420</v>
      </c>
      <c r="J146" s="54" t="s">
        <v>420</v>
      </c>
      <c r="K146" s="54" t="s">
        <v>420</v>
      </c>
      <c r="L146" s="54" t="s">
        <v>420</v>
      </c>
      <c r="M146" s="54" t="s">
        <v>420</v>
      </c>
      <c r="N146" s="54" t="s">
        <v>420</v>
      </c>
      <c r="O146" s="54" t="s">
        <v>420</v>
      </c>
      <c r="P146" s="54" t="s">
        <v>420</v>
      </c>
      <c r="Q146" s="54" t="s">
        <v>420</v>
      </c>
      <c r="R146" s="54" t="s">
        <v>420</v>
      </c>
      <c r="S146" s="54" t="s">
        <v>420</v>
      </c>
      <c r="T146" s="54" t="s">
        <v>420</v>
      </c>
      <c r="U146" s="54" t="s">
        <v>420</v>
      </c>
      <c r="V146" s="54" t="s">
        <v>420</v>
      </c>
      <c r="W146" s="54" t="s">
        <v>420</v>
      </c>
      <c r="X146" s="54" t="s">
        <v>420</v>
      </c>
      <c r="Y146" s="54" t="s">
        <v>420</v>
      </c>
      <c r="Z146" s="54" t="s">
        <v>420</v>
      </c>
      <c r="AA146" s="54" t="s">
        <v>420</v>
      </c>
      <c r="AB146" s="54" t="s">
        <v>420</v>
      </c>
      <c r="AC146" s="54" t="s">
        <v>420</v>
      </c>
      <c r="AD146" s="54" t="s">
        <v>420</v>
      </c>
      <c r="AE146" s="54" t="s">
        <v>420</v>
      </c>
      <c r="AF146" s="54" t="s">
        <v>420</v>
      </c>
      <c r="AG146" s="54" t="s">
        <v>420</v>
      </c>
      <c r="AH146" s="54" t="s">
        <v>420</v>
      </c>
      <c r="AI146" s="54" t="s">
        <v>420</v>
      </c>
      <c r="AJ146" s="54" t="s">
        <v>420</v>
      </c>
      <c r="AK146" s="56" t="s">
        <v>420</v>
      </c>
    </row>
    <row r="147" spans="1:37" ht="15.75" x14ac:dyDescent="0.25">
      <c r="A147" s="44" t="str">
        <f t="shared" si="34"/>
        <v>unconstrained</v>
      </c>
      <c r="B147" s="178" t="s">
        <v>436</v>
      </c>
      <c r="C147" s="180" t="s">
        <v>452</v>
      </c>
      <c r="D147" s="164" t="s">
        <v>78</v>
      </c>
      <c r="E147" s="164" t="s">
        <v>422</v>
      </c>
      <c r="F147" s="54">
        <f t="shared" si="35"/>
        <v>0</v>
      </c>
      <c r="G147" s="54">
        <f t="shared" si="36"/>
        <v>0</v>
      </c>
      <c r="H147" s="54">
        <f t="shared" si="37"/>
        <v>0</v>
      </c>
      <c r="I147" s="54" t="s">
        <v>420</v>
      </c>
      <c r="J147" s="54" t="s">
        <v>420</v>
      </c>
      <c r="K147" s="54" t="s">
        <v>420</v>
      </c>
      <c r="L147" s="54" t="s">
        <v>420</v>
      </c>
      <c r="M147" s="54" t="s">
        <v>420</v>
      </c>
      <c r="N147" s="54" t="s">
        <v>420</v>
      </c>
      <c r="O147" s="54" t="s">
        <v>420</v>
      </c>
      <c r="P147" s="54" t="s">
        <v>420</v>
      </c>
      <c r="Q147" s="54" t="s">
        <v>420</v>
      </c>
      <c r="R147" s="54" t="s">
        <v>420</v>
      </c>
      <c r="S147" s="54" t="s">
        <v>420</v>
      </c>
      <c r="T147" s="54" t="s">
        <v>420</v>
      </c>
      <c r="U147" s="54" t="s">
        <v>420</v>
      </c>
      <c r="V147" s="54" t="s">
        <v>420</v>
      </c>
      <c r="W147" s="54" t="s">
        <v>420</v>
      </c>
      <c r="X147" s="54" t="s">
        <v>420</v>
      </c>
      <c r="Y147" s="54" t="s">
        <v>420</v>
      </c>
      <c r="Z147" s="54" t="s">
        <v>420</v>
      </c>
      <c r="AA147" s="54" t="s">
        <v>420</v>
      </c>
      <c r="AB147" s="54" t="s">
        <v>420</v>
      </c>
      <c r="AC147" s="54" t="s">
        <v>420</v>
      </c>
      <c r="AD147" s="54" t="s">
        <v>420</v>
      </c>
      <c r="AE147" s="54" t="s">
        <v>420</v>
      </c>
      <c r="AF147" s="54" t="s">
        <v>420</v>
      </c>
      <c r="AG147" s="54" t="s">
        <v>420</v>
      </c>
      <c r="AH147" s="54" t="s">
        <v>420</v>
      </c>
      <c r="AI147" s="54" t="s">
        <v>420</v>
      </c>
      <c r="AJ147" s="54" t="s">
        <v>420</v>
      </c>
      <c r="AK147" s="56" t="s">
        <v>420</v>
      </c>
    </row>
    <row r="148" spans="1:37" ht="15.75" x14ac:dyDescent="0.25">
      <c r="A148" s="44" t="str">
        <f t="shared" si="34"/>
        <v>unconstrained</v>
      </c>
      <c r="B148" s="178" t="s">
        <v>436</v>
      </c>
      <c r="C148" s="180" t="s">
        <v>452</v>
      </c>
      <c r="D148" s="164" t="s">
        <v>115</v>
      </c>
      <c r="E148" s="164" t="s">
        <v>114</v>
      </c>
      <c r="F148" s="54">
        <f t="shared" si="35"/>
        <v>0</v>
      </c>
      <c r="G148" s="54">
        <f t="shared" si="36"/>
        <v>0</v>
      </c>
      <c r="H148" s="54">
        <f t="shared" si="37"/>
        <v>0</v>
      </c>
      <c r="I148" s="54" t="s">
        <v>420</v>
      </c>
      <c r="J148" s="54" t="s">
        <v>420</v>
      </c>
      <c r="K148" s="54" t="s">
        <v>420</v>
      </c>
      <c r="L148" s="54" t="s">
        <v>420</v>
      </c>
      <c r="M148" s="54" t="s">
        <v>420</v>
      </c>
      <c r="N148" s="54" t="s">
        <v>420</v>
      </c>
      <c r="O148" s="54" t="s">
        <v>420</v>
      </c>
      <c r="P148" s="54" t="s">
        <v>420</v>
      </c>
      <c r="Q148" s="54" t="s">
        <v>420</v>
      </c>
      <c r="R148" s="54" t="s">
        <v>420</v>
      </c>
      <c r="S148" s="54" t="s">
        <v>420</v>
      </c>
      <c r="T148" s="54" t="s">
        <v>420</v>
      </c>
      <c r="U148" s="54" t="s">
        <v>420</v>
      </c>
      <c r="V148" s="54" t="s">
        <v>420</v>
      </c>
      <c r="W148" s="54" t="s">
        <v>420</v>
      </c>
      <c r="X148" s="54" t="s">
        <v>420</v>
      </c>
      <c r="Y148" s="54" t="s">
        <v>420</v>
      </c>
      <c r="Z148" s="54" t="s">
        <v>420</v>
      </c>
      <c r="AA148" s="54" t="s">
        <v>420</v>
      </c>
      <c r="AB148" s="54" t="s">
        <v>420</v>
      </c>
      <c r="AC148" s="54" t="s">
        <v>420</v>
      </c>
      <c r="AD148" s="54" t="s">
        <v>420</v>
      </c>
      <c r="AE148" s="54" t="s">
        <v>420</v>
      </c>
      <c r="AF148" s="54" t="s">
        <v>420</v>
      </c>
      <c r="AG148" s="54" t="s">
        <v>420</v>
      </c>
      <c r="AH148" s="54" t="s">
        <v>420</v>
      </c>
      <c r="AI148" s="54" t="s">
        <v>420</v>
      </c>
      <c r="AJ148" s="54" t="s">
        <v>420</v>
      </c>
      <c r="AK148" s="56" t="s">
        <v>420</v>
      </c>
    </row>
    <row r="149" spans="1:37" ht="16.5" thickBot="1" x14ac:dyDescent="0.3">
      <c r="A149" s="44" t="str">
        <f t="shared" si="34"/>
        <v>unconstrained</v>
      </c>
      <c r="B149" s="178" t="s">
        <v>436</v>
      </c>
      <c r="C149" s="181" t="s">
        <v>452</v>
      </c>
      <c r="D149" s="167" t="s">
        <v>115</v>
      </c>
      <c r="E149" s="167" t="s">
        <v>423</v>
      </c>
      <c r="F149" s="61">
        <f t="shared" si="35"/>
        <v>0</v>
      </c>
      <c r="G149" s="61">
        <f t="shared" si="36"/>
        <v>0</v>
      </c>
      <c r="H149" s="61">
        <f t="shared" si="37"/>
        <v>0</v>
      </c>
      <c r="I149" s="61" t="s">
        <v>420</v>
      </c>
      <c r="J149" s="61" t="s">
        <v>420</v>
      </c>
      <c r="K149" s="61" t="s">
        <v>420</v>
      </c>
      <c r="L149" s="61" t="s">
        <v>420</v>
      </c>
      <c r="M149" s="61" t="s">
        <v>420</v>
      </c>
      <c r="N149" s="61" t="s">
        <v>420</v>
      </c>
      <c r="O149" s="61" t="s">
        <v>420</v>
      </c>
      <c r="P149" s="61" t="s">
        <v>420</v>
      </c>
      <c r="Q149" s="61" t="s">
        <v>420</v>
      </c>
      <c r="R149" s="61" t="s">
        <v>420</v>
      </c>
      <c r="S149" s="61" t="s">
        <v>420</v>
      </c>
      <c r="T149" s="61" t="s">
        <v>420</v>
      </c>
      <c r="U149" s="61" t="s">
        <v>420</v>
      </c>
      <c r="V149" s="61" t="s">
        <v>420</v>
      </c>
      <c r="W149" s="61" t="s">
        <v>420</v>
      </c>
      <c r="X149" s="61" t="s">
        <v>420</v>
      </c>
      <c r="Y149" s="61" t="s">
        <v>420</v>
      </c>
      <c r="Z149" s="61" t="s">
        <v>420</v>
      </c>
      <c r="AA149" s="61" t="s">
        <v>420</v>
      </c>
      <c r="AB149" s="61" t="s">
        <v>420</v>
      </c>
      <c r="AC149" s="61" t="s">
        <v>420</v>
      </c>
      <c r="AD149" s="61" t="s">
        <v>420</v>
      </c>
      <c r="AE149" s="61" t="s">
        <v>420</v>
      </c>
      <c r="AF149" s="61" t="s">
        <v>420</v>
      </c>
      <c r="AG149" s="61" t="s">
        <v>420</v>
      </c>
      <c r="AH149" s="61" t="s">
        <v>420</v>
      </c>
      <c r="AI149" s="61" t="s">
        <v>420</v>
      </c>
      <c r="AJ149" s="61" t="s">
        <v>420</v>
      </c>
      <c r="AK149" s="63" t="s">
        <v>420</v>
      </c>
    </row>
    <row r="150" spans="1:37" ht="15.75" x14ac:dyDescent="0.25">
      <c r="A150" s="44" t="str">
        <f t="shared" si="34"/>
        <v>unconstrained</v>
      </c>
      <c r="B150" s="178" t="s">
        <v>436</v>
      </c>
      <c r="C150" s="160" t="s">
        <v>453</v>
      </c>
      <c r="D150" s="161" t="s">
        <v>78</v>
      </c>
      <c r="E150" s="161" t="s">
        <v>147</v>
      </c>
      <c r="F150" s="48">
        <f t="shared" si="35"/>
        <v>0</v>
      </c>
      <c r="G150" s="48">
        <f t="shared" si="36"/>
        <v>0</v>
      </c>
      <c r="H150" s="48">
        <f t="shared" si="37"/>
        <v>0</v>
      </c>
      <c r="I150" s="48" t="s">
        <v>420</v>
      </c>
      <c r="J150" s="48" t="s">
        <v>420</v>
      </c>
      <c r="K150" s="48" t="s">
        <v>420</v>
      </c>
      <c r="L150" s="48" t="s">
        <v>420</v>
      </c>
      <c r="M150" s="48" t="s">
        <v>420</v>
      </c>
      <c r="N150" s="48" t="s">
        <v>420</v>
      </c>
      <c r="O150" s="48" t="s">
        <v>420</v>
      </c>
      <c r="P150" s="48" t="s">
        <v>420</v>
      </c>
      <c r="Q150" s="48" t="s">
        <v>420</v>
      </c>
      <c r="R150" s="48" t="s">
        <v>420</v>
      </c>
      <c r="S150" s="48" t="s">
        <v>420</v>
      </c>
      <c r="T150" s="48" t="s">
        <v>420</v>
      </c>
      <c r="U150" s="48" t="s">
        <v>420</v>
      </c>
      <c r="V150" s="48" t="s">
        <v>420</v>
      </c>
      <c r="W150" s="48" t="s">
        <v>420</v>
      </c>
      <c r="X150" s="48" t="s">
        <v>420</v>
      </c>
      <c r="Y150" s="48" t="s">
        <v>420</v>
      </c>
      <c r="Z150" s="48" t="s">
        <v>420</v>
      </c>
      <c r="AA150" s="48" t="s">
        <v>420</v>
      </c>
      <c r="AB150" s="48" t="s">
        <v>420</v>
      </c>
      <c r="AC150" s="48" t="s">
        <v>420</v>
      </c>
      <c r="AD150" s="48" t="s">
        <v>420</v>
      </c>
      <c r="AE150" s="48" t="s">
        <v>420</v>
      </c>
      <c r="AF150" s="48" t="s">
        <v>420</v>
      </c>
      <c r="AG150" s="48" t="s">
        <v>420</v>
      </c>
      <c r="AH150" s="48" t="s">
        <v>420</v>
      </c>
      <c r="AI150" s="48" t="s">
        <v>420</v>
      </c>
      <c r="AJ150" s="48" t="s">
        <v>420</v>
      </c>
      <c r="AK150" s="50" t="s">
        <v>420</v>
      </c>
    </row>
    <row r="151" spans="1:37" ht="15.75" x14ac:dyDescent="0.25">
      <c r="A151" s="44" t="str">
        <f t="shared" si="34"/>
        <v>unconstrained</v>
      </c>
      <c r="B151" s="178" t="s">
        <v>436</v>
      </c>
      <c r="C151" s="163" t="s">
        <v>453</v>
      </c>
      <c r="D151" s="164" t="s">
        <v>78</v>
      </c>
      <c r="E151" s="164" t="s">
        <v>278</v>
      </c>
      <c r="F151" s="54">
        <f t="shared" si="35"/>
        <v>0</v>
      </c>
      <c r="G151" s="54">
        <f t="shared" si="36"/>
        <v>0</v>
      </c>
      <c r="H151" s="54">
        <f t="shared" si="37"/>
        <v>0</v>
      </c>
      <c r="I151" s="54" t="s">
        <v>420</v>
      </c>
      <c r="J151" s="54" t="s">
        <v>420</v>
      </c>
      <c r="K151" s="54" t="s">
        <v>420</v>
      </c>
      <c r="L151" s="54" t="s">
        <v>420</v>
      </c>
      <c r="M151" s="54" t="s">
        <v>420</v>
      </c>
      <c r="N151" s="54" t="s">
        <v>420</v>
      </c>
      <c r="O151" s="54" t="s">
        <v>420</v>
      </c>
      <c r="P151" s="54" t="s">
        <v>420</v>
      </c>
      <c r="Q151" s="54" t="s">
        <v>420</v>
      </c>
      <c r="R151" s="54" t="s">
        <v>420</v>
      </c>
      <c r="S151" s="54" t="s">
        <v>420</v>
      </c>
      <c r="T151" s="54" t="s">
        <v>420</v>
      </c>
      <c r="U151" s="54" t="s">
        <v>420</v>
      </c>
      <c r="V151" s="54" t="s">
        <v>420</v>
      </c>
      <c r="W151" s="54" t="s">
        <v>420</v>
      </c>
      <c r="X151" s="54" t="s">
        <v>420</v>
      </c>
      <c r="Y151" s="54" t="s">
        <v>420</v>
      </c>
      <c r="Z151" s="54" t="s">
        <v>420</v>
      </c>
      <c r="AA151" s="54" t="s">
        <v>420</v>
      </c>
      <c r="AB151" s="54" t="s">
        <v>420</v>
      </c>
      <c r="AC151" s="54" t="s">
        <v>420</v>
      </c>
      <c r="AD151" s="54" t="s">
        <v>420</v>
      </c>
      <c r="AE151" s="54" t="s">
        <v>420</v>
      </c>
      <c r="AF151" s="54" t="s">
        <v>420</v>
      </c>
      <c r="AG151" s="54" t="s">
        <v>420</v>
      </c>
      <c r="AH151" s="54" t="s">
        <v>420</v>
      </c>
      <c r="AI151" s="54" t="s">
        <v>420</v>
      </c>
      <c r="AJ151" s="54" t="s">
        <v>420</v>
      </c>
      <c r="AK151" s="56" t="s">
        <v>420</v>
      </c>
    </row>
    <row r="152" spans="1:37" ht="15.75" x14ac:dyDescent="0.25">
      <c r="A152" s="44" t="str">
        <f t="shared" si="34"/>
        <v>unconstrained</v>
      </c>
      <c r="B152" s="178" t="s">
        <v>436</v>
      </c>
      <c r="C152" s="163" t="s">
        <v>453</v>
      </c>
      <c r="D152" s="164" t="s">
        <v>78</v>
      </c>
      <c r="E152" s="164" t="s">
        <v>421</v>
      </c>
      <c r="F152" s="54">
        <f t="shared" si="35"/>
        <v>0</v>
      </c>
      <c r="G152" s="54">
        <f t="shared" si="36"/>
        <v>0</v>
      </c>
      <c r="H152" s="54">
        <f t="shared" si="37"/>
        <v>0</v>
      </c>
      <c r="I152" s="54" t="s">
        <v>420</v>
      </c>
      <c r="J152" s="54" t="s">
        <v>420</v>
      </c>
      <c r="K152" s="54" t="s">
        <v>420</v>
      </c>
      <c r="L152" s="54" t="s">
        <v>420</v>
      </c>
      <c r="M152" s="54" t="s">
        <v>420</v>
      </c>
      <c r="N152" s="54" t="s">
        <v>420</v>
      </c>
      <c r="O152" s="54" t="s">
        <v>420</v>
      </c>
      <c r="P152" s="54" t="s">
        <v>420</v>
      </c>
      <c r="Q152" s="54" t="s">
        <v>420</v>
      </c>
      <c r="R152" s="54" t="s">
        <v>420</v>
      </c>
      <c r="S152" s="54" t="s">
        <v>420</v>
      </c>
      <c r="T152" s="54" t="s">
        <v>420</v>
      </c>
      <c r="U152" s="54" t="s">
        <v>420</v>
      </c>
      <c r="V152" s="54" t="s">
        <v>420</v>
      </c>
      <c r="W152" s="54" t="s">
        <v>420</v>
      </c>
      <c r="X152" s="54" t="s">
        <v>420</v>
      </c>
      <c r="Y152" s="54" t="s">
        <v>420</v>
      </c>
      <c r="Z152" s="54" t="s">
        <v>420</v>
      </c>
      <c r="AA152" s="54" t="s">
        <v>420</v>
      </c>
      <c r="AB152" s="54" t="s">
        <v>420</v>
      </c>
      <c r="AC152" s="54" t="s">
        <v>420</v>
      </c>
      <c r="AD152" s="54" t="s">
        <v>420</v>
      </c>
      <c r="AE152" s="54" t="s">
        <v>420</v>
      </c>
      <c r="AF152" s="54" t="s">
        <v>420</v>
      </c>
      <c r="AG152" s="54" t="s">
        <v>420</v>
      </c>
      <c r="AH152" s="54" t="s">
        <v>420</v>
      </c>
      <c r="AI152" s="54" t="s">
        <v>420</v>
      </c>
      <c r="AJ152" s="54" t="s">
        <v>420</v>
      </c>
      <c r="AK152" s="56" t="s">
        <v>420</v>
      </c>
    </row>
    <row r="153" spans="1:37" ht="15.75" x14ac:dyDescent="0.25">
      <c r="A153" s="44" t="str">
        <f t="shared" si="34"/>
        <v>unconstrained</v>
      </c>
      <c r="B153" s="178" t="s">
        <v>436</v>
      </c>
      <c r="C153" s="163" t="s">
        <v>453</v>
      </c>
      <c r="D153" s="164" t="s">
        <v>78</v>
      </c>
      <c r="E153" s="164" t="s">
        <v>124</v>
      </c>
      <c r="F153" s="54">
        <f t="shared" si="35"/>
        <v>0</v>
      </c>
      <c r="G153" s="54">
        <f t="shared" si="36"/>
        <v>0</v>
      </c>
      <c r="H153" s="54">
        <f t="shared" si="37"/>
        <v>0</v>
      </c>
      <c r="I153" s="54" t="s">
        <v>420</v>
      </c>
      <c r="J153" s="54" t="s">
        <v>420</v>
      </c>
      <c r="K153" s="54" t="s">
        <v>420</v>
      </c>
      <c r="L153" s="54" t="s">
        <v>420</v>
      </c>
      <c r="M153" s="54" t="s">
        <v>420</v>
      </c>
      <c r="N153" s="54" t="s">
        <v>420</v>
      </c>
      <c r="O153" s="54" t="s">
        <v>420</v>
      </c>
      <c r="P153" s="54" t="s">
        <v>420</v>
      </c>
      <c r="Q153" s="54" t="s">
        <v>420</v>
      </c>
      <c r="R153" s="54" t="s">
        <v>420</v>
      </c>
      <c r="S153" s="54" t="s">
        <v>420</v>
      </c>
      <c r="T153" s="54" t="s">
        <v>420</v>
      </c>
      <c r="U153" s="54" t="s">
        <v>420</v>
      </c>
      <c r="V153" s="54" t="s">
        <v>420</v>
      </c>
      <c r="W153" s="54" t="s">
        <v>420</v>
      </c>
      <c r="X153" s="54" t="s">
        <v>420</v>
      </c>
      <c r="Y153" s="54" t="s">
        <v>420</v>
      </c>
      <c r="Z153" s="54" t="s">
        <v>420</v>
      </c>
      <c r="AA153" s="54" t="s">
        <v>420</v>
      </c>
      <c r="AB153" s="54" t="s">
        <v>420</v>
      </c>
      <c r="AC153" s="54" t="s">
        <v>420</v>
      </c>
      <c r="AD153" s="54" t="s">
        <v>420</v>
      </c>
      <c r="AE153" s="54" t="s">
        <v>420</v>
      </c>
      <c r="AF153" s="54" t="s">
        <v>420</v>
      </c>
      <c r="AG153" s="54" t="s">
        <v>420</v>
      </c>
      <c r="AH153" s="54" t="s">
        <v>420</v>
      </c>
      <c r="AI153" s="54" t="s">
        <v>420</v>
      </c>
      <c r="AJ153" s="54" t="s">
        <v>420</v>
      </c>
      <c r="AK153" s="56" t="s">
        <v>420</v>
      </c>
    </row>
    <row r="154" spans="1:37" ht="16.5" thickBot="1" x14ac:dyDescent="0.3">
      <c r="A154" s="44" t="str">
        <f t="shared" si="34"/>
        <v>unconstrained</v>
      </c>
      <c r="B154" s="178" t="s">
        <v>436</v>
      </c>
      <c r="C154" s="166" t="s">
        <v>453</v>
      </c>
      <c r="D154" s="167" t="s">
        <v>115</v>
      </c>
      <c r="E154" s="167" t="s">
        <v>423</v>
      </c>
      <c r="F154" s="61">
        <f t="shared" si="35"/>
        <v>0</v>
      </c>
      <c r="G154" s="61">
        <f t="shared" si="36"/>
        <v>0</v>
      </c>
      <c r="H154" s="61">
        <f t="shared" si="37"/>
        <v>0</v>
      </c>
      <c r="I154" s="61" t="s">
        <v>420</v>
      </c>
      <c r="J154" s="61" t="s">
        <v>420</v>
      </c>
      <c r="K154" s="61" t="s">
        <v>420</v>
      </c>
      <c r="L154" s="61" t="s">
        <v>420</v>
      </c>
      <c r="M154" s="61" t="s">
        <v>420</v>
      </c>
      <c r="N154" s="61" t="s">
        <v>420</v>
      </c>
      <c r="O154" s="61" t="s">
        <v>420</v>
      </c>
      <c r="P154" s="61" t="s">
        <v>420</v>
      </c>
      <c r="Q154" s="61" t="s">
        <v>420</v>
      </c>
      <c r="R154" s="61" t="s">
        <v>420</v>
      </c>
      <c r="S154" s="61" t="s">
        <v>420</v>
      </c>
      <c r="T154" s="61" t="s">
        <v>420</v>
      </c>
      <c r="U154" s="61" t="s">
        <v>420</v>
      </c>
      <c r="V154" s="61" t="s">
        <v>420</v>
      </c>
      <c r="W154" s="61" t="s">
        <v>420</v>
      </c>
      <c r="X154" s="61" t="s">
        <v>420</v>
      </c>
      <c r="Y154" s="61" t="s">
        <v>420</v>
      </c>
      <c r="Z154" s="61" t="s">
        <v>420</v>
      </c>
      <c r="AA154" s="61" t="s">
        <v>420</v>
      </c>
      <c r="AB154" s="61" t="s">
        <v>420</v>
      </c>
      <c r="AC154" s="61" t="s">
        <v>420</v>
      </c>
      <c r="AD154" s="61" t="s">
        <v>420</v>
      </c>
      <c r="AE154" s="61" t="s">
        <v>420</v>
      </c>
      <c r="AF154" s="61" t="s">
        <v>420</v>
      </c>
      <c r="AG154" s="61" t="s">
        <v>420</v>
      </c>
      <c r="AH154" s="61" t="s">
        <v>420</v>
      </c>
      <c r="AI154" s="61" t="s">
        <v>420</v>
      </c>
      <c r="AJ154" s="61" t="s">
        <v>420</v>
      </c>
      <c r="AK154" s="63" t="s">
        <v>420</v>
      </c>
    </row>
    <row r="155" spans="1:37" ht="15.75" x14ac:dyDescent="0.25">
      <c r="A155" s="44" t="str">
        <f t="shared" si="34"/>
        <v>unconstrained</v>
      </c>
      <c r="B155" s="178" t="s">
        <v>436</v>
      </c>
      <c r="C155" s="179" t="s">
        <v>454</v>
      </c>
      <c r="D155" s="161" t="s">
        <v>78</v>
      </c>
      <c r="E155" s="161" t="s">
        <v>147</v>
      </c>
      <c r="F155" s="48">
        <f t="shared" si="35"/>
        <v>0</v>
      </c>
      <c r="G155" s="48">
        <f t="shared" si="36"/>
        <v>0</v>
      </c>
      <c r="H155" s="48">
        <f t="shared" si="37"/>
        <v>0</v>
      </c>
      <c r="I155" s="48" t="s">
        <v>420</v>
      </c>
      <c r="J155" s="48" t="s">
        <v>420</v>
      </c>
      <c r="K155" s="48" t="s">
        <v>420</v>
      </c>
      <c r="L155" s="48" t="s">
        <v>420</v>
      </c>
      <c r="M155" s="48" t="s">
        <v>420</v>
      </c>
      <c r="N155" s="48" t="s">
        <v>420</v>
      </c>
      <c r="O155" s="48" t="s">
        <v>420</v>
      </c>
      <c r="P155" s="48" t="s">
        <v>420</v>
      </c>
      <c r="Q155" s="48" t="s">
        <v>420</v>
      </c>
      <c r="R155" s="48" t="s">
        <v>420</v>
      </c>
      <c r="S155" s="48" t="s">
        <v>420</v>
      </c>
      <c r="T155" s="48" t="s">
        <v>420</v>
      </c>
      <c r="U155" s="48" t="s">
        <v>420</v>
      </c>
      <c r="V155" s="48" t="s">
        <v>420</v>
      </c>
      <c r="W155" s="48" t="s">
        <v>420</v>
      </c>
      <c r="X155" s="48" t="s">
        <v>420</v>
      </c>
      <c r="Y155" s="48" t="s">
        <v>420</v>
      </c>
      <c r="Z155" s="48" t="s">
        <v>420</v>
      </c>
      <c r="AA155" s="48" t="s">
        <v>420</v>
      </c>
      <c r="AB155" s="48" t="s">
        <v>420</v>
      </c>
      <c r="AC155" s="48" t="s">
        <v>420</v>
      </c>
      <c r="AD155" s="48" t="s">
        <v>420</v>
      </c>
      <c r="AE155" s="48" t="s">
        <v>420</v>
      </c>
      <c r="AF155" s="48" t="s">
        <v>420</v>
      </c>
      <c r="AG155" s="48" t="s">
        <v>420</v>
      </c>
      <c r="AH155" s="48" t="s">
        <v>420</v>
      </c>
      <c r="AI155" s="48" t="s">
        <v>420</v>
      </c>
      <c r="AJ155" s="48" t="s">
        <v>420</v>
      </c>
      <c r="AK155" s="50" t="s">
        <v>420</v>
      </c>
    </row>
    <row r="156" spans="1:37" ht="15.75" x14ac:dyDescent="0.25">
      <c r="A156" s="44" t="str">
        <f t="shared" si="34"/>
        <v>unconstrained</v>
      </c>
      <c r="B156" s="178" t="s">
        <v>436</v>
      </c>
      <c r="C156" s="180" t="s">
        <v>454</v>
      </c>
      <c r="D156" s="164" t="s">
        <v>78</v>
      </c>
      <c r="E156" s="164" t="s">
        <v>278</v>
      </c>
      <c r="F156" s="54">
        <f t="shared" si="35"/>
        <v>0</v>
      </c>
      <c r="G156" s="54">
        <f t="shared" si="36"/>
        <v>0</v>
      </c>
      <c r="H156" s="54">
        <f t="shared" si="37"/>
        <v>0</v>
      </c>
      <c r="I156" s="54" t="s">
        <v>420</v>
      </c>
      <c r="J156" s="54" t="s">
        <v>420</v>
      </c>
      <c r="K156" s="54" t="s">
        <v>420</v>
      </c>
      <c r="L156" s="54" t="s">
        <v>420</v>
      </c>
      <c r="M156" s="54" t="s">
        <v>420</v>
      </c>
      <c r="N156" s="54" t="s">
        <v>420</v>
      </c>
      <c r="O156" s="54" t="s">
        <v>420</v>
      </c>
      <c r="P156" s="54" t="s">
        <v>420</v>
      </c>
      <c r="Q156" s="54" t="s">
        <v>420</v>
      </c>
      <c r="R156" s="54" t="s">
        <v>420</v>
      </c>
      <c r="S156" s="54" t="s">
        <v>420</v>
      </c>
      <c r="T156" s="54" t="s">
        <v>420</v>
      </c>
      <c r="U156" s="54" t="s">
        <v>420</v>
      </c>
      <c r="V156" s="54" t="s">
        <v>420</v>
      </c>
      <c r="W156" s="54" t="s">
        <v>420</v>
      </c>
      <c r="X156" s="54" t="s">
        <v>420</v>
      </c>
      <c r="Y156" s="54" t="s">
        <v>420</v>
      </c>
      <c r="Z156" s="54" t="s">
        <v>420</v>
      </c>
      <c r="AA156" s="54" t="s">
        <v>420</v>
      </c>
      <c r="AB156" s="54" t="s">
        <v>420</v>
      </c>
      <c r="AC156" s="54" t="s">
        <v>420</v>
      </c>
      <c r="AD156" s="54" t="s">
        <v>420</v>
      </c>
      <c r="AE156" s="54" t="s">
        <v>420</v>
      </c>
      <c r="AF156" s="54" t="s">
        <v>420</v>
      </c>
      <c r="AG156" s="54" t="s">
        <v>420</v>
      </c>
      <c r="AH156" s="54" t="s">
        <v>420</v>
      </c>
      <c r="AI156" s="54" t="s">
        <v>420</v>
      </c>
      <c r="AJ156" s="54" t="s">
        <v>420</v>
      </c>
      <c r="AK156" s="56" t="s">
        <v>420</v>
      </c>
    </row>
    <row r="157" spans="1:37" ht="15.75" x14ac:dyDescent="0.25">
      <c r="A157" s="44" t="str">
        <f t="shared" si="34"/>
        <v>unconstrained</v>
      </c>
      <c r="B157" s="178" t="s">
        <v>436</v>
      </c>
      <c r="C157" s="180" t="s">
        <v>454</v>
      </c>
      <c r="D157" s="164" t="s">
        <v>78</v>
      </c>
      <c r="E157" s="164" t="s">
        <v>421</v>
      </c>
      <c r="F157" s="54">
        <f t="shared" si="35"/>
        <v>0</v>
      </c>
      <c r="G157" s="54">
        <f t="shared" si="36"/>
        <v>0</v>
      </c>
      <c r="H157" s="54">
        <f t="shared" si="37"/>
        <v>0</v>
      </c>
      <c r="I157" s="54" t="s">
        <v>420</v>
      </c>
      <c r="J157" s="54" t="s">
        <v>420</v>
      </c>
      <c r="K157" s="54" t="s">
        <v>420</v>
      </c>
      <c r="L157" s="54" t="s">
        <v>420</v>
      </c>
      <c r="M157" s="54" t="s">
        <v>420</v>
      </c>
      <c r="N157" s="54" t="s">
        <v>420</v>
      </c>
      <c r="O157" s="54" t="s">
        <v>420</v>
      </c>
      <c r="P157" s="54" t="s">
        <v>420</v>
      </c>
      <c r="Q157" s="54" t="s">
        <v>420</v>
      </c>
      <c r="R157" s="54" t="s">
        <v>420</v>
      </c>
      <c r="S157" s="54" t="s">
        <v>420</v>
      </c>
      <c r="T157" s="54" t="s">
        <v>420</v>
      </c>
      <c r="U157" s="54" t="s">
        <v>420</v>
      </c>
      <c r="V157" s="54" t="s">
        <v>420</v>
      </c>
      <c r="W157" s="54" t="s">
        <v>420</v>
      </c>
      <c r="X157" s="54" t="s">
        <v>420</v>
      </c>
      <c r="Y157" s="54" t="s">
        <v>420</v>
      </c>
      <c r="Z157" s="54" t="s">
        <v>420</v>
      </c>
      <c r="AA157" s="54" t="s">
        <v>420</v>
      </c>
      <c r="AB157" s="54" t="s">
        <v>420</v>
      </c>
      <c r="AC157" s="54" t="s">
        <v>420</v>
      </c>
      <c r="AD157" s="54" t="s">
        <v>420</v>
      </c>
      <c r="AE157" s="54" t="s">
        <v>420</v>
      </c>
      <c r="AF157" s="54" t="s">
        <v>420</v>
      </c>
      <c r="AG157" s="54" t="s">
        <v>420</v>
      </c>
      <c r="AH157" s="54" t="s">
        <v>420</v>
      </c>
      <c r="AI157" s="54" t="s">
        <v>420</v>
      </c>
      <c r="AJ157" s="54" t="s">
        <v>420</v>
      </c>
      <c r="AK157" s="56" t="s">
        <v>420</v>
      </c>
    </row>
    <row r="158" spans="1:37" ht="15.75" x14ac:dyDescent="0.25">
      <c r="A158" s="44" t="str">
        <f t="shared" ref="A158:A189" si="38">A157</f>
        <v>unconstrained</v>
      </c>
      <c r="B158" s="178" t="s">
        <v>436</v>
      </c>
      <c r="C158" s="180" t="s">
        <v>454</v>
      </c>
      <c r="D158" s="164" t="s">
        <v>78</v>
      </c>
      <c r="E158" s="164" t="s">
        <v>124</v>
      </c>
      <c r="F158" s="54">
        <f t="shared" ref="F158:F189" si="39">F157</f>
        <v>0</v>
      </c>
      <c r="G158" s="54">
        <f t="shared" ref="G158:G189" si="40">G157</f>
        <v>0</v>
      </c>
      <c r="H158" s="54">
        <f t="shared" ref="H158:H189" si="41">H157</f>
        <v>0</v>
      </c>
      <c r="I158" s="54" t="s">
        <v>420</v>
      </c>
      <c r="J158" s="54" t="s">
        <v>420</v>
      </c>
      <c r="K158" s="54" t="s">
        <v>420</v>
      </c>
      <c r="L158" s="54" t="s">
        <v>420</v>
      </c>
      <c r="M158" s="54" t="s">
        <v>420</v>
      </c>
      <c r="N158" s="54" t="s">
        <v>420</v>
      </c>
      <c r="O158" s="54" t="s">
        <v>420</v>
      </c>
      <c r="P158" s="54" t="s">
        <v>420</v>
      </c>
      <c r="Q158" s="54" t="s">
        <v>420</v>
      </c>
      <c r="R158" s="54" t="s">
        <v>420</v>
      </c>
      <c r="S158" s="54" t="s">
        <v>420</v>
      </c>
      <c r="T158" s="54" t="s">
        <v>420</v>
      </c>
      <c r="U158" s="54" t="s">
        <v>420</v>
      </c>
      <c r="V158" s="54" t="s">
        <v>420</v>
      </c>
      <c r="W158" s="54" t="s">
        <v>420</v>
      </c>
      <c r="X158" s="54" t="s">
        <v>420</v>
      </c>
      <c r="Y158" s="54" t="s">
        <v>420</v>
      </c>
      <c r="Z158" s="54" t="s">
        <v>420</v>
      </c>
      <c r="AA158" s="54" t="s">
        <v>420</v>
      </c>
      <c r="AB158" s="54" t="s">
        <v>420</v>
      </c>
      <c r="AC158" s="54" t="s">
        <v>420</v>
      </c>
      <c r="AD158" s="54" t="s">
        <v>420</v>
      </c>
      <c r="AE158" s="54" t="s">
        <v>420</v>
      </c>
      <c r="AF158" s="54" t="s">
        <v>420</v>
      </c>
      <c r="AG158" s="54" t="s">
        <v>420</v>
      </c>
      <c r="AH158" s="54" t="s">
        <v>420</v>
      </c>
      <c r="AI158" s="54" t="s">
        <v>420</v>
      </c>
      <c r="AJ158" s="54" t="s">
        <v>420</v>
      </c>
      <c r="AK158" s="56" t="s">
        <v>420</v>
      </c>
    </row>
    <row r="159" spans="1:37" ht="16.5" thickBot="1" x14ac:dyDescent="0.3">
      <c r="A159" s="44" t="str">
        <f t="shared" si="38"/>
        <v>unconstrained</v>
      </c>
      <c r="B159" s="178" t="s">
        <v>436</v>
      </c>
      <c r="C159" s="181" t="s">
        <v>454</v>
      </c>
      <c r="D159" s="167" t="s">
        <v>115</v>
      </c>
      <c r="E159" s="167" t="s">
        <v>423</v>
      </c>
      <c r="F159" s="61">
        <f t="shared" si="39"/>
        <v>0</v>
      </c>
      <c r="G159" s="61">
        <f t="shared" si="40"/>
        <v>0</v>
      </c>
      <c r="H159" s="61">
        <f t="shared" si="41"/>
        <v>0</v>
      </c>
      <c r="I159" s="61" t="s">
        <v>420</v>
      </c>
      <c r="J159" s="61" t="s">
        <v>420</v>
      </c>
      <c r="K159" s="61" t="s">
        <v>420</v>
      </c>
      <c r="L159" s="61" t="s">
        <v>420</v>
      </c>
      <c r="M159" s="61" t="s">
        <v>420</v>
      </c>
      <c r="N159" s="61" t="s">
        <v>420</v>
      </c>
      <c r="O159" s="61" t="s">
        <v>420</v>
      </c>
      <c r="P159" s="61" t="s">
        <v>420</v>
      </c>
      <c r="Q159" s="61" t="s">
        <v>420</v>
      </c>
      <c r="R159" s="61" t="s">
        <v>420</v>
      </c>
      <c r="S159" s="61" t="s">
        <v>420</v>
      </c>
      <c r="T159" s="61" t="s">
        <v>420</v>
      </c>
      <c r="U159" s="61" t="s">
        <v>420</v>
      </c>
      <c r="V159" s="61" t="s">
        <v>420</v>
      </c>
      <c r="W159" s="61" t="s">
        <v>420</v>
      </c>
      <c r="X159" s="61" t="s">
        <v>420</v>
      </c>
      <c r="Y159" s="61" t="s">
        <v>420</v>
      </c>
      <c r="Z159" s="61" t="s">
        <v>420</v>
      </c>
      <c r="AA159" s="61" t="s">
        <v>420</v>
      </c>
      <c r="AB159" s="61" t="s">
        <v>420</v>
      </c>
      <c r="AC159" s="61" t="s">
        <v>420</v>
      </c>
      <c r="AD159" s="61" t="s">
        <v>420</v>
      </c>
      <c r="AE159" s="61" t="s">
        <v>420</v>
      </c>
      <c r="AF159" s="61" t="s">
        <v>420</v>
      </c>
      <c r="AG159" s="61" t="s">
        <v>420</v>
      </c>
      <c r="AH159" s="61" t="s">
        <v>420</v>
      </c>
      <c r="AI159" s="61" t="s">
        <v>420</v>
      </c>
      <c r="AJ159" s="61" t="s">
        <v>420</v>
      </c>
      <c r="AK159" s="63" t="s">
        <v>420</v>
      </c>
    </row>
    <row r="160" spans="1:37" ht="15.75" x14ac:dyDescent="0.25">
      <c r="A160" s="44" t="str">
        <f t="shared" si="38"/>
        <v>unconstrained</v>
      </c>
      <c r="B160" s="178" t="s">
        <v>436</v>
      </c>
      <c r="C160" s="160" t="s">
        <v>455</v>
      </c>
      <c r="D160" s="161" t="s">
        <v>78</v>
      </c>
      <c r="E160" s="161" t="s">
        <v>147</v>
      </c>
      <c r="F160" s="48">
        <f t="shared" si="39"/>
        <v>0</v>
      </c>
      <c r="G160" s="48">
        <f t="shared" si="40"/>
        <v>0</v>
      </c>
      <c r="H160" s="48">
        <f t="shared" si="41"/>
        <v>0</v>
      </c>
      <c r="I160" s="48" t="s">
        <v>420</v>
      </c>
      <c r="J160" s="48" t="s">
        <v>420</v>
      </c>
      <c r="K160" s="48" t="s">
        <v>420</v>
      </c>
      <c r="L160" s="48" t="s">
        <v>420</v>
      </c>
      <c r="M160" s="48" t="s">
        <v>420</v>
      </c>
      <c r="N160" s="48" t="s">
        <v>420</v>
      </c>
      <c r="O160" s="48" t="s">
        <v>420</v>
      </c>
      <c r="P160" s="48" t="s">
        <v>420</v>
      </c>
      <c r="Q160" s="48" t="s">
        <v>420</v>
      </c>
      <c r="R160" s="48" t="s">
        <v>420</v>
      </c>
      <c r="S160" s="48" t="s">
        <v>420</v>
      </c>
      <c r="T160" s="48" t="s">
        <v>420</v>
      </c>
      <c r="U160" s="48" t="s">
        <v>420</v>
      </c>
      <c r="V160" s="48" t="s">
        <v>420</v>
      </c>
      <c r="W160" s="48" t="s">
        <v>420</v>
      </c>
      <c r="X160" s="48" t="s">
        <v>420</v>
      </c>
      <c r="Y160" s="48" t="s">
        <v>420</v>
      </c>
      <c r="Z160" s="48" t="s">
        <v>420</v>
      </c>
      <c r="AA160" s="48" t="s">
        <v>420</v>
      </c>
      <c r="AB160" s="48" t="s">
        <v>420</v>
      </c>
      <c r="AC160" s="48" t="s">
        <v>420</v>
      </c>
      <c r="AD160" s="48" t="s">
        <v>420</v>
      </c>
      <c r="AE160" s="48" t="s">
        <v>420</v>
      </c>
      <c r="AF160" s="48" t="s">
        <v>420</v>
      </c>
      <c r="AG160" s="48" t="s">
        <v>420</v>
      </c>
      <c r="AH160" s="48" t="s">
        <v>420</v>
      </c>
      <c r="AI160" s="48" t="s">
        <v>420</v>
      </c>
      <c r="AJ160" s="48" t="s">
        <v>420</v>
      </c>
      <c r="AK160" s="50" t="s">
        <v>420</v>
      </c>
    </row>
    <row r="161" spans="1:37" ht="15.75" x14ac:dyDescent="0.25">
      <c r="A161" s="44" t="str">
        <f t="shared" si="38"/>
        <v>unconstrained</v>
      </c>
      <c r="B161" s="178" t="s">
        <v>436</v>
      </c>
      <c r="C161" s="163" t="s">
        <v>455</v>
      </c>
      <c r="D161" s="164" t="s">
        <v>78</v>
      </c>
      <c r="E161" s="164" t="s">
        <v>278</v>
      </c>
      <c r="F161" s="54">
        <f t="shared" si="39"/>
        <v>0</v>
      </c>
      <c r="G161" s="54">
        <f t="shared" si="40"/>
        <v>0</v>
      </c>
      <c r="H161" s="54">
        <f t="shared" si="41"/>
        <v>0</v>
      </c>
      <c r="I161" s="54" t="s">
        <v>420</v>
      </c>
      <c r="J161" s="54" t="s">
        <v>420</v>
      </c>
      <c r="K161" s="54" t="s">
        <v>420</v>
      </c>
      <c r="L161" s="54" t="s">
        <v>420</v>
      </c>
      <c r="M161" s="54" t="s">
        <v>420</v>
      </c>
      <c r="N161" s="54" t="s">
        <v>420</v>
      </c>
      <c r="O161" s="54" t="s">
        <v>420</v>
      </c>
      <c r="P161" s="54" t="s">
        <v>420</v>
      </c>
      <c r="Q161" s="54" t="s">
        <v>420</v>
      </c>
      <c r="R161" s="54" t="s">
        <v>420</v>
      </c>
      <c r="S161" s="54" t="s">
        <v>420</v>
      </c>
      <c r="T161" s="54" t="s">
        <v>420</v>
      </c>
      <c r="U161" s="54" t="s">
        <v>420</v>
      </c>
      <c r="V161" s="54" t="s">
        <v>420</v>
      </c>
      <c r="W161" s="54" t="s">
        <v>420</v>
      </c>
      <c r="X161" s="54" t="s">
        <v>420</v>
      </c>
      <c r="Y161" s="54" t="s">
        <v>420</v>
      </c>
      <c r="Z161" s="54" t="s">
        <v>420</v>
      </c>
      <c r="AA161" s="54" t="s">
        <v>420</v>
      </c>
      <c r="AB161" s="54" t="s">
        <v>420</v>
      </c>
      <c r="AC161" s="54" t="s">
        <v>420</v>
      </c>
      <c r="AD161" s="54" t="s">
        <v>420</v>
      </c>
      <c r="AE161" s="54" t="s">
        <v>420</v>
      </c>
      <c r="AF161" s="54" t="s">
        <v>420</v>
      </c>
      <c r="AG161" s="54" t="s">
        <v>420</v>
      </c>
      <c r="AH161" s="54" t="s">
        <v>420</v>
      </c>
      <c r="AI161" s="54" t="s">
        <v>420</v>
      </c>
      <c r="AJ161" s="54" t="s">
        <v>420</v>
      </c>
      <c r="AK161" s="56" t="s">
        <v>420</v>
      </c>
    </row>
    <row r="162" spans="1:37" ht="15.75" x14ac:dyDescent="0.25">
      <c r="A162" s="44" t="str">
        <f t="shared" si="38"/>
        <v>unconstrained</v>
      </c>
      <c r="B162" s="178" t="s">
        <v>436</v>
      </c>
      <c r="C162" s="163" t="s">
        <v>455</v>
      </c>
      <c r="D162" s="164" t="s">
        <v>78</v>
      </c>
      <c r="E162" s="164" t="s">
        <v>421</v>
      </c>
      <c r="F162" s="54">
        <f t="shared" si="39"/>
        <v>0</v>
      </c>
      <c r="G162" s="54">
        <f t="shared" si="40"/>
        <v>0</v>
      </c>
      <c r="H162" s="54">
        <f t="shared" si="41"/>
        <v>0</v>
      </c>
      <c r="I162" s="54" t="s">
        <v>420</v>
      </c>
      <c r="J162" s="54" t="s">
        <v>420</v>
      </c>
      <c r="K162" s="54" t="s">
        <v>420</v>
      </c>
      <c r="L162" s="54" t="s">
        <v>420</v>
      </c>
      <c r="M162" s="54" t="s">
        <v>420</v>
      </c>
      <c r="N162" s="54" t="s">
        <v>420</v>
      </c>
      <c r="O162" s="54" t="s">
        <v>420</v>
      </c>
      <c r="P162" s="54" t="s">
        <v>420</v>
      </c>
      <c r="Q162" s="54" t="s">
        <v>420</v>
      </c>
      <c r="R162" s="54" t="s">
        <v>420</v>
      </c>
      <c r="S162" s="54" t="s">
        <v>420</v>
      </c>
      <c r="T162" s="54" t="s">
        <v>420</v>
      </c>
      <c r="U162" s="54" t="s">
        <v>420</v>
      </c>
      <c r="V162" s="54" t="s">
        <v>420</v>
      </c>
      <c r="W162" s="54" t="s">
        <v>420</v>
      </c>
      <c r="X162" s="54" t="s">
        <v>420</v>
      </c>
      <c r="Y162" s="54" t="s">
        <v>420</v>
      </c>
      <c r="Z162" s="54" t="s">
        <v>420</v>
      </c>
      <c r="AA162" s="54" t="s">
        <v>420</v>
      </c>
      <c r="AB162" s="54" t="s">
        <v>420</v>
      </c>
      <c r="AC162" s="54" t="s">
        <v>420</v>
      </c>
      <c r="AD162" s="54" t="s">
        <v>420</v>
      </c>
      <c r="AE162" s="54" t="s">
        <v>420</v>
      </c>
      <c r="AF162" s="54" t="s">
        <v>420</v>
      </c>
      <c r="AG162" s="54" t="s">
        <v>420</v>
      </c>
      <c r="AH162" s="54" t="s">
        <v>420</v>
      </c>
      <c r="AI162" s="54" t="s">
        <v>420</v>
      </c>
      <c r="AJ162" s="54" t="s">
        <v>420</v>
      </c>
      <c r="AK162" s="56" t="s">
        <v>420</v>
      </c>
    </row>
    <row r="163" spans="1:37" ht="15.75" x14ac:dyDescent="0.25">
      <c r="A163" s="44" t="str">
        <f t="shared" si="38"/>
        <v>unconstrained</v>
      </c>
      <c r="B163" s="178" t="s">
        <v>436</v>
      </c>
      <c r="C163" s="163" t="s">
        <v>455</v>
      </c>
      <c r="D163" s="164" t="s">
        <v>78</v>
      </c>
      <c r="E163" s="164" t="s">
        <v>124</v>
      </c>
      <c r="F163" s="54">
        <f t="shared" si="39"/>
        <v>0</v>
      </c>
      <c r="G163" s="54">
        <f t="shared" si="40"/>
        <v>0</v>
      </c>
      <c r="H163" s="54">
        <f t="shared" si="41"/>
        <v>0</v>
      </c>
      <c r="I163" s="54" t="s">
        <v>420</v>
      </c>
      <c r="J163" s="54" t="s">
        <v>420</v>
      </c>
      <c r="K163" s="54" t="s">
        <v>420</v>
      </c>
      <c r="L163" s="54" t="s">
        <v>420</v>
      </c>
      <c r="M163" s="54" t="s">
        <v>420</v>
      </c>
      <c r="N163" s="54" t="s">
        <v>420</v>
      </c>
      <c r="O163" s="54" t="s">
        <v>420</v>
      </c>
      <c r="P163" s="54" t="s">
        <v>420</v>
      </c>
      <c r="Q163" s="54" t="s">
        <v>420</v>
      </c>
      <c r="R163" s="54" t="s">
        <v>420</v>
      </c>
      <c r="S163" s="54" t="s">
        <v>420</v>
      </c>
      <c r="T163" s="54" t="s">
        <v>420</v>
      </c>
      <c r="U163" s="54" t="s">
        <v>420</v>
      </c>
      <c r="V163" s="54" t="s">
        <v>420</v>
      </c>
      <c r="W163" s="54" t="s">
        <v>420</v>
      </c>
      <c r="X163" s="54" t="s">
        <v>420</v>
      </c>
      <c r="Y163" s="54" t="s">
        <v>420</v>
      </c>
      <c r="Z163" s="54" t="s">
        <v>420</v>
      </c>
      <c r="AA163" s="54" t="s">
        <v>420</v>
      </c>
      <c r="AB163" s="54" t="s">
        <v>420</v>
      </c>
      <c r="AC163" s="54" t="s">
        <v>420</v>
      </c>
      <c r="AD163" s="54" t="s">
        <v>420</v>
      </c>
      <c r="AE163" s="54" t="s">
        <v>420</v>
      </c>
      <c r="AF163" s="54" t="s">
        <v>420</v>
      </c>
      <c r="AG163" s="54" t="s">
        <v>420</v>
      </c>
      <c r="AH163" s="54" t="s">
        <v>420</v>
      </c>
      <c r="AI163" s="54" t="s">
        <v>420</v>
      </c>
      <c r="AJ163" s="54" t="s">
        <v>420</v>
      </c>
      <c r="AK163" s="56" t="s">
        <v>420</v>
      </c>
    </row>
    <row r="164" spans="1:37" ht="16.5" thickBot="1" x14ac:dyDescent="0.3">
      <c r="A164" s="44" t="str">
        <f t="shared" si="38"/>
        <v>unconstrained</v>
      </c>
      <c r="B164" s="178" t="s">
        <v>436</v>
      </c>
      <c r="C164" s="166" t="s">
        <v>455</v>
      </c>
      <c r="D164" s="167" t="s">
        <v>115</v>
      </c>
      <c r="E164" s="167" t="s">
        <v>423</v>
      </c>
      <c r="F164" s="61">
        <f t="shared" si="39"/>
        <v>0</v>
      </c>
      <c r="G164" s="61">
        <f t="shared" si="40"/>
        <v>0</v>
      </c>
      <c r="H164" s="61">
        <f t="shared" si="41"/>
        <v>0</v>
      </c>
      <c r="I164" s="61" t="s">
        <v>420</v>
      </c>
      <c r="J164" s="61" t="s">
        <v>420</v>
      </c>
      <c r="K164" s="61" t="s">
        <v>420</v>
      </c>
      <c r="L164" s="61" t="s">
        <v>420</v>
      </c>
      <c r="M164" s="61" t="s">
        <v>420</v>
      </c>
      <c r="N164" s="61" t="s">
        <v>420</v>
      </c>
      <c r="O164" s="61" t="s">
        <v>420</v>
      </c>
      <c r="P164" s="61" t="s">
        <v>420</v>
      </c>
      <c r="Q164" s="61" t="s">
        <v>420</v>
      </c>
      <c r="R164" s="61" t="s">
        <v>420</v>
      </c>
      <c r="S164" s="61" t="s">
        <v>420</v>
      </c>
      <c r="T164" s="61" t="s">
        <v>420</v>
      </c>
      <c r="U164" s="61" t="s">
        <v>420</v>
      </c>
      <c r="V164" s="61" t="s">
        <v>420</v>
      </c>
      <c r="W164" s="61" t="s">
        <v>420</v>
      </c>
      <c r="X164" s="61" t="s">
        <v>420</v>
      </c>
      <c r="Y164" s="61" t="s">
        <v>420</v>
      </c>
      <c r="Z164" s="61" t="s">
        <v>420</v>
      </c>
      <c r="AA164" s="61" t="s">
        <v>420</v>
      </c>
      <c r="AB164" s="61" t="s">
        <v>420</v>
      </c>
      <c r="AC164" s="61" t="s">
        <v>420</v>
      </c>
      <c r="AD164" s="61" t="s">
        <v>420</v>
      </c>
      <c r="AE164" s="61" t="s">
        <v>420</v>
      </c>
      <c r="AF164" s="61" t="s">
        <v>420</v>
      </c>
      <c r="AG164" s="61" t="s">
        <v>420</v>
      </c>
      <c r="AH164" s="61" t="s">
        <v>420</v>
      </c>
      <c r="AI164" s="61" t="s">
        <v>420</v>
      </c>
      <c r="AJ164" s="61" t="s">
        <v>420</v>
      </c>
      <c r="AK164" s="63" t="s">
        <v>420</v>
      </c>
    </row>
    <row r="165" spans="1:37" ht="15.75" x14ac:dyDescent="0.25">
      <c r="A165" s="44" t="str">
        <f t="shared" si="38"/>
        <v>unconstrained</v>
      </c>
      <c r="B165" s="178" t="s">
        <v>436</v>
      </c>
      <c r="C165" s="179" t="s">
        <v>456</v>
      </c>
      <c r="D165" s="161" t="s">
        <v>78</v>
      </c>
      <c r="E165" s="161" t="s">
        <v>147</v>
      </c>
      <c r="F165" s="48">
        <f t="shared" si="39"/>
        <v>0</v>
      </c>
      <c r="G165" s="48">
        <f t="shared" si="40"/>
        <v>0</v>
      </c>
      <c r="H165" s="48">
        <f t="shared" si="41"/>
        <v>0</v>
      </c>
      <c r="I165" s="48" t="s">
        <v>420</v>
      </c>
      <c r="J165" s="48" t="s">
        <v>420</v>
      </c>
      <c r="K165" s="48" t="s">
        <v>420</v>
      </c>
      <c r="L165" s="48" t="s">
        <v>420</v>
      </c>
      <c r="M165" s="48" t="s">
        <v>420</v>
      </c>
      <c r="N165" s="48" t="s">
        <v>420</v>
      </c>
      <c r="O165" s="48" t="s">
        <v>420</v>
      </c>
      <c r="P165" s="48" t="s">
        <v>420</v>
      </c>
      <c r="Q165" s="48" t="s">
        <v>420</v>
      </c>
      <c r="R165" s="48" t="s">
        <v>420</v>
      </c>
      <c r="S165" s="48" t="s">
        <v>420</v>
      </c>
      <c r="T165" s="48" t="s">
        <v>420</v>
      </c>
      <c r="U165" s="48" t="s">
        <v>420</v>
      </c>
      <c r="V165" s="48" t="s">
        <v>420</v>
      </c>
      <c r="W165" s="48" t="s">
        <v>420</v>
      </c>
      <c r="X165" s="48" t="s">
        <v>420</v>
      </c>
      <c r="Y165" s="48" t="s">
        <v>420</v>
      </c>
      <c r="Z165" s="48" t="s">
        <v>420</v>
      </c>
      <c r="AA165" s="48" t="s">
        <v>420</v>
      </c>
      <c r="AB165" s="48" t="s">
        <v>420</v>
      </c>
      <c r="AC165" s="48" t="s">
        <v>420</v>
      </c>
      <c r="AD165" s="48" t="s">
        <v>420</v>
      </c>
      <c r="AE165" s="48" t="s">
        <v>420</v>
      </c>
      <c r="AF165" s="48" t="s">
        <v>420</v>
      </c>
      <c r="AG165" s="48" t="s">
        <v>420</v>
      </c>
      <c r="AH165" s="48" t="s">
        <v>420</v>
      </c>
      <c r="AI165" s="48" t="s">
        <v>420</v>
      </c>
      <c r="AJ165" s="48" t="s">
        <v>420</v>
      </c>
      <c r="AK165" s="50" t="s">
        <v>420</v>
      </c>
    </row>
    <row r="166" spans="1:37" ht="15.75" x14ac:dyDescent="0.25">
      <c r="A166" s="44" t="str">
        <f t="shared" si="38"/>
        <v>unconstrained</v>
      </c>
      <c r="B166" s="178" t="s">
        <v>436</v>
      </c>
      <c r="C166" s="180" t="s">
        <v>456</v>
      </c>
      <c r="D166" s="164" t="s">
        <v>78</v>
      </c>
      <c r="E166" s="164" t="s">
        <v>278</v>
      </c>
      <c r="F166" s="54">
        <f t="shared" si="39"/>
        <v>0</v>
      </c>
      <c r="G166" s="54">
        <f t="shared" si="40"/>
        <v>0</v>
      </c>
      <c r="H166" s="54">
        <f t="shared" si="41"/>
        <v>0</v>
      </c>
      <c r="I166" s="54" t="s">
        <v>420</v>
      </c>
      <c r="J166" s="54" t="s">
        <v>420</v>
      </c>
      <c r="K166" s="54" t="s">
        <v>420</v>
      </c>
      <c r="L166" s="54" t="s">
        <v>420</v>
      </c>
      <c r="M166" s="54" t="s">
        <v>420</v>
      </c>
      <c r="N166" s="54" t="s">
        <v>420</v>
      </c>
      <c r="O166" s="54" t="s">
        <v>420</v>
      </c>
      <c r="P166" s="54" t="s">
        <v>420</v>
      </c>
      <c r="Q166" s="54" t="s">
        <v>420</v>
      </c>
      <c r="R166" s="54" t="s">
        <v>420</v>
      </c>
      <c r="S166" s="54" t="s">
        <v>420</v>
      </c>
      <c r="T166" s="54" t="s">
        <v>420</v>
      </c>
      <c r="U166" s="54" t="s">
        <v>420</v>
      </c>
      <c r="V166" s="54" t="s">
        <v>420</v>
      </c>
      <c r="W166" s="54" t="s">
        <v>420</v>
      </c>
      <c r="X166" s="54" t="s">
        <v>420</v>
      </c>
      <c r="Y166" s="54" t="s">
        <v>420</v>
      </c>
      <c r="Z166" s="54" t="s">
        <v>420</v>
      </c>
      <c r="AA166" s="54" t="s">
        <v>420</v>
      </c>
      <c r="AB166" s="54" t="s">
        <v>420</v>
      </c>
      <c r="AC166" s="54" t="s">
        <v>420</v>
      </c>
      <c r="AD166" s="54" t="s">
        <v>420</v>
      </c>
      <c r="AE166" s="54" t="s">
        <v>420</v>
      </c>
      <c r="AF166" s="54" t="s">
        <v>420</v>
      </c>
      <c r="AG166" s="54" t="s">
        <v>420</v>
      </c>
      <c r="AH166" s="54" t="s">
        <v>420</v>
      </c>
      <c r="AI166" s="54" t="s">
        <v>420</v>
      </c>
      <c r="AJ166" s="54" t="s">
        <v>420</v>
      </c>
      <c r="AK166" s="56" t="s">
        <v>420</v>
      </c>
    </row>
    <row r="167" spans="1:37" ht="15.75" x14ac:dyDescent="0.25">
      <c r="A167" s="44" t="str">
        <f t="shared" si="38"/>
        <v>unconstrained</v>
      </c>
      <c r="B167" s="178" t="s">
        <v>436</v>
      </c>
      <c r="C167" s="180" t="s">
        <v>456</v>
      </c>
      <c r="D167" s="164" t="s">
        <v>78</v>
      </c>
      <c r="E167" s="164" t="s">
        <v>421</v>
      </c>
      <c r="F167" s="54">
        <f t="shared" si="39"/>
        <v>0</v>
      </c>
      <c r="G167" s="54">
        <f t="shared" si="40"/>
        <v>0</v>
      </c>
      <c r="H167" s="54">
        <f t="shared" si="41"/>
        <v>0</v>
      </c>
      <c r="I167" s="54" t="s">
        <v>420</v>
      </c>
      <c r="J167" s="54" t="s">
        <v>420</v>
      </c>
      <c r="K167" s="54" t="s">
        <v>420</v>
      </c>
      <c r="L167" s="54" t="s">
        <v>420</v>
      </c>
      <c r="M167" s="54" t="s">
        <v>420</v>
      </c>
      <c r="N167" s="54" t="s">
        <v>420</v>
      </c>
      <c r="O167" s="54" t="s">
        <v>420</v>
      </c>
      <c r="P167" s="54" t="s">
        <v>420</v>
      </c>
      <c r="Q167" s="54" t="s">
        <v>420</v>
      </c>
      <c r="R167" s="54" t="s">
        <v>420</v>
      </c>
      <c r="S167" s="54" t="s">
        <v>420</v>
      </c>
      <c r="T167" s="54" t="s">
        <v>420</v>
      </c>
      <c r="U167" s="54" t="s">
        <v>420</v>
      </c>
      <c r="V167" s="54" t="s">
        <v>420</v>
      </c>
      <c r="W167" s="54" t="s">
        <v>420</v>
      </c>
      <c r="X167" s="54" t="s">
        <v>420</v>
      </c>
      <c r="Y167" s="54" t="s">
        <v>420</v>
      </c>
      <c r="Z167" s="54" t="s">
        <v>420</v>
      </c>
      <c r="AA167" s="54" t="s">
        <v>420</v>
      </c>
      <c r="AB167" s="54" t="s">
        <v>420</v>
      </c>
      <c r="AC167" s="54" t="s">
        <v>420</v>
      </c>
      <c r="AD167" s="54" t="s">
        <v>420</v>
      </c>
      <c r="AE167" s="54" t="s">
        <v>420</v>
      </c>
      <c r="AF167" s="54" t="s">
        <v>420</v>
      </c>
      <c r="AG167" s="54" t="s">
        <v>420</v>
      </c>
      <c r="AH167" s="54" t="s">
        <v>420</v>
      </c>
      <c r="AI167" s="54" t="s">
        <v>420</v>
      </c>
      <c r="AJ167" s="54" t="s">
        <v>420</v>
      </c>
      <c r="AK167" s="56" t="s">
        <v>420</v>
      </c>
    </row>
    <row r="168" spans="1:37" ht="15.75" x14ac:dyDescent="0.25">
      <c r="A168" s="44" t="str">
        <f t="shared" si="38"/>
        <v>unconstrained</v>
      </c>
      <c r="B168" s="178" t="s">
        <v>436</v>
      </c>
      <c r="C168" s="180" t="s">
        <v>456</v>
      </c>
      <c r="D168" s="164" t="s">
        <v>78</v>
      </c>
      <c r="E168" s="164" t="s">
        <v>124</v>
      </c>
      <c r="F168" s="54">
        <f t="shared" si="39"/>
        <v>0</v>
      </c>
      <c r="G168" s="54">
        <f t="shared" si="40"/>
        <v>0</v>
      </c>
      <c r="H168" s="54">
        <f t="shared" si="41"/>
        <v>0</v>
      </c>
      <c r="I168" s="54" t="s">
        <v>420</v>
      </c>
      <c r="J168" s="54" t="s">
        <v>420</v>
      </c>
      <c r="K168" s="54" t="s">
        <v>420</v>
      </c>
      <c r="L168" s="54" t="s">
        <v>420</v>
      </c>
      <c r="M168" s="54" t="s">
        <v>420</v>
      </c>
      <c r="N168" s="54" t="s">
        <v>420</v>
      </c>
      <c r="O168" s="54" t="s">
        <v>420</v>
      </c>
      <c r="P168" s="54" t="s">
        <v>420</v>
      </c>
      <c r="Q168" s="54" t="s">
        <v>420</v>
      </c>
      <c r="R168" s="54" t="s">
        <v>420</v>
      </c>
      <c r="S168" s="54" t="s">
        <v>420</v>
      </c>
      <c r="T168" s="54" t="s">
        <v>420</v>
      </c>
      <c r="U168" s="54" t="s">
        <v>420</v>
      </c>
      <c r="V168" s="54" t="s">
        <v>420</v>
      </c>
      <c r="W168" s="54" t="s">
        <v>420</v>
      </c>
      <c r="X168" s="54" t="s">
        <v>420</v>
      </c>
      <c r="Y168" s="54" t="s">
        <v>420</v>
      </c>
      <c r="Z168" s="54" t="s">
        <v>420</v>
      </c>
      <c r="AA168" s="54" t="s">
        <v>420</v>
      </c>
      <c r="AB168" s="54" t="s">
        <v>420</v>
      </c>
      <c r="AC168" s="54" t="s">
        <v>420</v>
      </c>
      <c r="AD168" s="54" t="s">
        <v>420</v>
      </c>
      <c r="AE168" s="54" t="s">
        <v>420</v>
      </c>
      <c r="AF168" s="54" t="s">
        <v>420</v>
      </c>
      <c r="AG168" s="54" t="s">
        <v>420</v>
      </c>
      <c r="AH168" s="54" t="s">
        <v>420</v>
      </c>
      <c r="AI168" s="54" t="s">
        <v>420</v>
      </c>
      <c r="AJ168" s="54" t="s">
        <v>420</v>
      </c>
      <c r="AK168" s="56" t="s">
        <v>420</v>
      </c>
    </row>
    <row r="169" spans="1:37" ht="15.75" x14ac:dyDescent="0.25">
      <c r="A169" s="44" t="str">
        <f t="shared" si="38"/>
        <v>unconstrained</v>
      </c>
      <c r="B169" s="178" t="s">
        <v>436</v>
      </c>
      <c r="C169" s="180" t="s">
        <v>456</v>
      </c>
      <c r="D169" s="164" t="s">
        <v>78</v>
      </c>
      <c r="E169" s="164" t="s">
        <v>422</v>
      </c>
      <c r="F169" s="54">
        <f t="shared" si="39"/>
        <v>0</v>
      </c>
      <c r="G169" s="54">
        <f t="shared" si="40"/>
        <v>0</v>
      </c>
      <c r="H169" s="54">
        <f t="shared" si="41"/>
        <v>0</v>
      </c>
      <c r="I169" s="54" t="s">
        <v>420</v>
      </c>
      <c r="J169" s="54" t="s">
        <v>420</v>
      </c>
      <c r="K169" s="54" t="s">
        <v>420</v>
      </c>
      <c r="L169" s="54" t="s">
        <v>420</v>
      </c>
      <c r="M169" s="54" t="s">
        <v>420</v>
      </c>
      <c r="N169" s="54" t="s">
        <v>420</v>
      </c>
      <c r="O169" s="54" t="s">
        <v>420</v>
      </c>
      <c r="P169" s="54" t="s">
        <v>420</v>
      </c>
      <c r="Q169" s="54" t="s">
        <v>420</v>
      </c>
      <c r="R169" s="54" t="s">
        <v>420</v>
      </c>
      <c r="S169" s="54" t="s">
        <v>420</v>
      </c>
      <c r="T169" s="54" t="s">
        <v>420</v>
      </c>
      <c r="U169" s="54" t="s">
        <v>420</v>
      </c>
      <c r="V169" s="54" t="s">
        <v>420</v>
      </c>
      <c r="W169" s="54" t="s">
        <v>420</v>
      </c>
      <c r="X169" s="54" t="s">
        <v>420</v>
      </c>
      <c r="Y169" s="54" t="s">
        <v>420</v>
      </c>
      <c r="Z169" s="54" t="s">
        <v>420</v>
      </c>
      <c r="AA169" s="54" t="s">
        <v>420</v>
      </c>
      <c r="AB169" s="54" t="s">
        <v>420</v>
      </c>
      <c r="AC169" s="54" t="s">
        <v>420</v>
      </c>
      <c r="AD169" s="54" t="s">
        <v>420</v>
      </c>
      <c r="AE169" s="54" t="s">
        <v>420</v>
      </c>
      <c r="AF169" s="54" t="s">
        <v>420</v>
      </c>
      <c r="AG169" s="54" t="s">
        <v>420</v>
      </c>
      <c r="AH169" s="54" t="s">
        <v>420</v>
      </c>
      <c r="AI169" s="54" t="s">
        <v>420</v>
      </c>
      <c r="AJ169" s="54" t="s">
        <v>420</v>
      </c>
      <c r="AK169" s="56" t="s">
        <v>420</v>
      </c>
    </row>
    <row r="170" spans="1:37" ht="15.75" x14ac:dyDescent="0.25">
      <c r="A170" s="44" t="str">
        <f t="shared" si="38"/>
        <v>unconstrained</v>
      </c>
      <c r="B170" s="178" t="s">
        <v>436</v>
      </c>
      <c r="C170" s="180" t="s">
        <v>456</v>
      </c>
      <c r="D170" s="164" t="s">
        <v>115</v>
      </c>
      <c r="E170" s="164" t="s">
        <v>114</v>
      </c>
      <c r="F170" s="54">
        <f t="shared" si="39"/>
        <v>0</v>
      </c>
      <c r="G170" s="54">
        <f t="shared" si="40"/>
        <v>0</v>
      </c>
      <c r="H170" s="54">
        <f t="shared" si="41"/>
        <v>0</v>
      </c>
      <c r="I170" s="54" t="s">
        <v>420</v>
      </c>
      <c r="J170" s="54" t="s">
        <v>420</v>
      </c>
      <c r="K170" s="54" t="s">
        <v>420</v>
      </c>
      <c r="L170" s="54" t="s">
        <v>420</v>
      </c>
      <c r="M170" s="54" t="s">
        <v>420</v>
      </c>
      <c r="N170" s="54" t="s">
        <v>420</v>
      </c>
      <c r="O170" s="54" t="s">
        <v>420</v>
      </c>
      <c r="P170" s="54" t="s">
        <v>420</v>
      </c>
      <c r="Q170" s="54" t="s">
        <v>420</v>
      </c>
      <c r="R170" s="54" t="s">
        <v>420</v>
      </c>
      <c r="S170" s="54" t="s">
        <v>420</v>
      </c>
      <c r="T170" s="54" t="s">
        <v>420</v>
      </c>
      <c r="U170" s="54" t="s">
        <v>420</v>
      </c>
      <c r="V170" s="54" t="s">
        <v>420</v>
      </c>
      <c r="W170" s="54" t="s">
        <v>420</v>
      </c>
      <c r="X170" s="54" t="s">
        <v>420</v>
      </c>
      <c r="Y170" s="54" t="s">
        <v>420</v>
      </c>
      <c r="Z170" s="54" t="s">
        <v>420</v>
      </c>
      <c r="AA170" s="54" t="s">
        <v>420</v>
      </c>
      <c r="AB170" s="54" t="s">
        <v>420</v>
      </c>
      <c r="AC170" s="54" t="s">
        <v>420</v>
      </c>
      <c r="AD170" s="54" t="s">
        <v>420</v>
      </c>
      <c r="AE170" s="54" t="s">
        <v>420</v>
      </c>
      <c r="AF170" s="54" t="s">
        <v>420</v>
      </c>
      <c r="AG170" s="54" t="s">
        <v>420</v>
      </c>
      <c r="AH170" s="54" t="s">
        <v>420</v>
      </c>
      <c r="AI170" s="54" t="s">
        <v>420</v>
      </c>
      <c r="AJ170" s="54" t="s">
        <v>420</v>
      </c>
      <c r="AK170" s="56" t="s">
        <v>420</v>
      </c>
    </row>
    <row r="171" spans="1:37" ht="16.5" thickBot="1" x14ac:dyDescent="0.3">
      <c r="A171" s="44" t="str">
        <f t="shared" si="38"/>
        <v>unconstrained</v>
      </c>
      <c r="B171" s="178" t="s">
        <v>436</v>
      </c>
      <c r="C171" s="181" t="s">
        <v>456</v>
      </c>
      <c r="D171" s="167" t="s">
        <v>115</v>
      </c>
      <c r="E171" s="167" t="s">
        <v>423</v>
      </c>
      <c r="F171" s="61">
        <f t="shared" si="39"/>
        <v>0</v>
      </c>
      <c r="G171" s="61">
        <f t="shared" si="40"/>
        <v>0</v>
      </c>
      <c r="H171" s="61">
        <f t="shared" si="41"/>
        <v>0</v>
      </c>
      <c r="I171" s="61" t="s">
        <v>420</v>
      </c>
      <c r="J171" s="61" t="s">
        <v>420</v>
      </c>
      <c r="K171" s="61" t="s">
        <v>420</v>
      </c>
      <c r="L171" s="61" t="s">
        <v>420</v>
      </c>
      <c r="M171" s="61" t="s">
        <v>420</v>
      </c>
      <c r="N171" s="61" t="s">
        <v>420</v>
      </c>
      <c r="O171" s="61" t="s">
        <v>420</v>
      </c>
      <c r="P171" s="61" t="s">
        <v>420</v>
      </c>
      <c r="Q171" s="61" t="s">
        <v>420</v>
      </c>
      <c r="R171" s="61" t="s">
        <v>420</v>
      </c>
      <c r="S171" s="61" t="s">
        <v>420</v>
      </c>
      <c r="T171" s="61" t="s">
        <v>420</v>
      </c>
      <c r="U171" s="61" t="s">
        <v>420</v>
      </c>
      <c r="V171" s="61" t="s">
        <v>420</v>
      </c>
      <c r="W171" s="61" t="s">
        <v>420</v>
      </c>
      <c r="X171" s="61" t="s">
        <v>420</v>
      </c>
      <c r="Y171" s="61" t="s">
        <v>420</v>
      </c>
      <c r="Z171" s="61" t="s">
        <v>420</v>
      </c>
      <c r="AA171" s="61" t="s">
        <v>420</v>
      </c>
      <c r="AB171" s="61" t="s">
        <v>420</v>
      </c>
      <c r="AC171" s="61" t="s">
        <v>420</v>
      </c>
      <c r="AD171" s="61" t="s">
        <v>420</v>
      </c>
      <c r="AE171" s="61" t="s">
        <v>420</v>
      </c>
      <c r="AF171" s="61" t="s">
        <v>420</v>
      </c>
      <c r="AG171" s="61" t="s">
        <v>420</v>
      </c>
      <c r="AH171" s="61" t="s">
        <v>420</v>
      </c>
      <c r="AI171" s="61" t="s">
        <v>420</v>
      </c>
      <c r="AJ171" s="61" t="s">
        <v>420</v>
      </c>
      <c r="AK171" s="63" t="s">
        <v>420</v>
      </c>
    </row>
    <row r="172" spans="1:37" ht="15.75" x14ac:dyDescent="0.25">
      <c r="A172" s="44" t="str">
        <f t="shared" si="38"/>
        <v>unconstrained</v>
      </c>
      <c r="B172" s="178" t="s">
        <v>436</v>
      </c>
      <c r="C172" s="160" t="s">
        <v>457</v>
      </c>
      <c r="D172" s="161" t="s">
        <v>78</v>
      </c>
      <c r="E172" s="161" t="s">
        <v>147</v>
      </c>
      <c r="F172" s="48">
        <f t="shared" si="39"/>
        <v>0</v>
      </c>
      <c r="G172" s="48">
        <f t="shared" si="40"/>
        <v>0</v>
      </c>
      <c r="H172" s="48">
        <f t="shared" si="41"/>
        <v>0</v>
      </c>
      <c r="I172" s="48" t="s">
        <v>420</v>
      </c>
      <c r="J172" s="48" t="s">
        <v>420</v>
      </c>
      <c r="K172" s="48" t="s">
        <v>420</v>
      </c>
      <c r="L172" s="48" t="s">
        <v>420</v>
      </c>
      <c r="M172" s="48" t="s">
        <v>420</v>
      </c>
      <c r="N172" s="48" t="s">
        <v>420</v>
      </c>
      <c r="O172" s="48" t="s">
        <v>420</v>
      </c>
      <c r="P172" s="48" t="s">
        <v>420</v>
      </c>
      <c r="Q172" s="48" t="s">
        <v>420</v>
      </c>
      <c r="R172" s="48" t="s">
        <v>420</v>
      </c>
      <c r="S172" s="48" t="s">
        <v>420</v>
      </c>
      <c r="T172" s="48" t="s">
        <v>420</v>
      </c>
      <c r="U172" s="48" t="s">
        <v>420</v>
      </c>
      <c r="V172" s="48" t="s">
        <v>420</v>
      </c>
      <c r="W172" s="48" t="s">
        <v>420</v>
      </c>
      <c r="X172" s="48" t="s">
        <v>420</v>
      </c>
      <c r="Y172" s="48" t="s">
        <v>420</v>
      </c>
      <c r="Z172" s="48" t="s">
        <v>420</v>
      </c>
      <c r="AA172" s="48" t="s">
        <v>420</v>
      </c>
      <c r="AB172" s="48" t="s">
        <v>420</v>
      </c>
      <c r="AC172" s="48" t="s">
        <v>420</v>
      </c>
      <c r="AD172" s="48" t="s">
        <v>420</v>
      </c>
      <c r="AE172" s="48" t="s">
        <v>420</v>
      </c>
      <c r="AF172" s="48" t="s">
        <v>420</v>
      </c>
      <c r="AG172" s="48" t="s">
        <v>420</v>
      </c>
      <c r="AH172" s="48" t="s">
        <v>420</v>
      </c>
      <c r="AI172" s="48" t="s">
        <v>420</v>
      </c>
      <c r="AJ172" s="48" t="s">
        <v>420</v>
      </c>
      <c r="AK172" s="50" t="s">
        <v>420</v>
      </c>
    </row>
    <row r="173" spans="1:37" ht="15.75" x14ac:dyDescent="0.25">
      <c r="A173" s="44" t="str">
        <f t="shared" si="38"/>
        <v>unconstrained</v>
      </c>
      <c r="B173" s="178" t="s">
        <v>436</v>
      </c>
      <c r="C173" s="163" t="s">
        <v>457</v>
      </c>
      <c r="D173" s="164" t="s">
        <v>78</v>
      </c>
      <c r="E173" s="164" t="s">
        <v>278</v>
      </c>
      <c r="F173" s="54">
        <f t="shared" si="39"/>
        <v>0</v>
      </c>
      <c r="G173" s="54">
        <f t="shared" si="40"/>
        <v>0</v>
      </c>
      <c r="H173" s="54">
        <f t="shared" si="41"/>
        <v>0</v>
      </c>
      <c r="I173" s="54" t="s">
        <v>420</v>
      </c>
      <c r="J173" s="54" t="s">
        <v>420</v>
      </c>
      <c r="K173" s="54" t="s">
        <v>420</v>
      </c>
      <c r="L173" s="54" t="s">
        <v>420</v>
      </c>
      <c r="M173" s="54" t="s">
        <v>420</v>
      </c>
      <c r="N173" s="54" t="s">
        <v>420</v>
      </c>
      <c r="O173" s="54" t="s">
        <v>420</v>
      </c>
      <c r="P173" s="54" t="s">
        <v>420</v>
      </c>
      <c r="Q173" s="54" t="s">
        <v>420</v>
      </c>
      <c r="R173" s="54" t="s">
        <v>420</v>
      </c>
      <c r="S173" s="54" t="s">
        <v>420</v>
      </c>
      <c r="T173" s="54" t="s">
        <v>420</v>
      </c>
      <c r="U173" s="54" t="s">
        <v>420</v>
      </c>
      <c r="V173" s="54" t="s">
        <v>420</v>
      </c>
      <c r="W173" s="54" t="s">
        <v>420</v>
      </c>
      <c r="X173" s="54" t="s">
        <v>420</v>
      </c>
      <c r="Y173" s="54" t="s">
        <v>420</v>
      </c>
      <c r="Z173" s="54" t="s">
        <v>420</v>
      </c>
      <c r="AA173" s="54" t="s">
        <v>420</v>
      </c>
      <c r="AB173" s="54" t="s">
        <v>420</v>
      </c>
      <c r="AC173" s="54" t="s">
        <v>420</v>
      </c>
      <c r="AD173" s="54" t="s">
        <v>420</v>
      </c>
      <c r="AE173" s="54" t="s">
        <v>420</v>
      </c>
      <c r="AF173" s="54" t="s">
        <v>420</v>
      </c>
      <c r="AG173" s="54" t="s">
        <v>420</v>
      </c>
      <c r="AH173" s="54" t="s">
        <v>420</v>
      </c>
      <c r="AI173" s="54" t="s">
        <v>420</v>
      </c>
      <c r="AJ173" s="54" t="s">
        <v>420</v>
      </c>
      <c r="AK173" s="56" t="s">
        <v>420</v>
      </c>
    </row>
    <row r="174" spans="1:37" ht="15.75" x14ac:dyDescent="0.25">
      <c r="A174" s="44" t="str">
        <f t="shared" si="38"/>
        <v>unconstrained</v>
      </c>
      <c r="B174" s="178" t="s">
        <v>436</v>
      </c>
      <c r="C174" s="163" t="s">
        <v>457</v>
      </c>
      <c r="D174" s="164" t="s">
        <v>78</v>
      </c>
      <c r="E174" s="164" t="s">
        <v>421</v>
      </c>
      <c r="F174" s="54">
        <f t="shared" si="39"/>
        <v>0</v>
      </c>
      <c r="G174" s="54">
        <f t="shared" si="40"/>
        <v>0</v>
      </c>
      <c r="H174" s="54">
        <f t="shared" si="41"/>
        <v>0</v>
      </c>
      <c r="I174" s="54" t="s">
        <v>420</v>
      </c>
      <c r="J174" s="54" t="s">
        <v>420</v>
      </c>
      <c r="K174" s="54" t="s">
        <v>420</v>
      </c>
      <c r="L174" s="54" t="s">
        <v>420</v>
      </c>
      <c r="M174" s="54" t="s">
        <v>420</v>
      </c>
      <c r="N174" s="54" t="s">
        <v>420</v>
      </c>
      <c r="O174" s="54" t="s">
        <v>420</v>
      </c>
      <c r="P174" s="54" t="s">
        <v>420</v>
      </c>
      <c r="Q174" s="54" t="s">
        <v>420</v>
      </c>
      <c r="R174" s="54" t="s">
        <v>420</v>
      </c>
      <c r="S174" s="54" t="s">
        <v>420</v>
      </c>
      <c r="T174" s="54" t="s">
        <v>420</v>
      </c>
      <c r="U174" s="54" t="s">
        <v>420</v>
      </c>
      <c r="V174" s="54" t="s">
        <v>420</v>
      </c>
      <c r="W174" s="54" t="s">
        <v>420</v>
      </c>
      <c r="X174" s="54" t="s">
        <v>420</v>
      </c>
      <c r="Y174" s="54" t="s">
        <v>420</v>
      </c>
      <c r="Z174" s="54" t="s">
        <v>420</v>
      </c>
      <c r="AA174" s="54" t="s">
        <v>420</v>
      </c>
      <c r="AB174" s="54" t="s">
        <v>420</v>
      </c>
      <c r="AC174" s="54" t="s">
        <v>420</v>
      </c>
      <c r="AD174" s="54" t="s">
        <v>420</v>
      </c>
      <c r="AE174" s="54" t="s">
        <v>420</v>
      </c>
      <c r="AF174" s="54" t="s">
        <v>420</v>
      </c>
      <c r="AG174" s="54" t="s">
        <v>420</v>
      </c>
      <c r="AH174" s="54" t="s">
        <v>420</v>
      </c>
      <c r="AI174" s="54" t="s">
        <v>420</v>
      </c>
      <c r="AJ174" s="54" t="s">
        <v>420</v>
      </c>
      <c r="AK174" s="56" t="s">
        <v>420</v>
      </c>
    </row>
    <row r="175" spans="1:37" ht="15.75" x14ac:dyDescent="0.25">
      <c r="A175" s="44" t="str">
        <f t="shared" si="38"/>
        <v>unconstrained</v>
      </c>
      <c r="B175" s="178" t="s">
        <v>436</v>
      </c>
      <c r="C175" s="163" t="s">
        <v>457</v>
      </c>
      <c r="D175" s="164" t="s">
        <v>78</v>
      </c>
      <c r="E175" s="164" t="s">
        <v>124</v>
      </c>
      <c r="F175" s="54">
        <f t="shared" si="39"/>
        <v>0</v>
      </c>
      <c r="G175" s="54">
        <f t="shared" si="40"/>
        <v>0</v>
      </c>
      <c r="H175" s="54">
        <f t="shared" si="41"/>
        <v>0</v>
      </c>
      <c r="I175" s="54" t="s">
        <v>420</v>
      </c>
      <c r="J175" s="54" t="s">
        <v>420</v>
      </c>
      <c r="K175" s="54" t="s">
        <v>420</v>
      </c>
      <c r="L175" s="54" t="s">
        <v>420</v>
      </c>
      <c r="M175" s="54" t="s">
        <v>420</v>
      </c>
      <c r="N175" s="54" t="s">
        <v>420</v>
      </c>
      <c r="O175" s="54" t="s">
        <v>420</v>
      </c>
      <c r="P175" s="54" t="s">
        <v>420</v>
      </c>
      <c r="Q175" s="54" t="s">
        <v>420</v>
      </c>
      <c r="R175" s="54" t="s">
        <v>420</v>
      </c>
      <c r="S175" s="54" t="s">
        <v>420</v>
      </c>
      <c r="T175" s="54" t="s">
        <v>420</v>
      </c>
      <c r="U175" s="54" t="s">
        <v>420</v>
      </c>
      <c r="V175" s="54" t="s">
        <v>420</v>
      </c>
      <c r="W175" s="54" t="s">
        <v>420</v>
      </c>
      <c r="X175" s="54" t="s">
        <v>420</v>
      </c>
      <c r="Y175" s="54" t="s">
        <v>420</v>
      </c>
      <c r="Z175" s="54" t="s">
        <v>420</v>
      </c>
      <c r="AA175" s="54" t="s">
        <v>420</v>
      </c>
      <c r="AB175" s="54" t="s">
        <v>420</v>
      </c>
      <c r="AC175" s="54" t="s">
        <v>420</v>
      </c>
      <c r="AD175" s="54" t="s">
        <v>420</v>
      </c>
      <c r="AE175" s="54" t="s">
        <v>420</v>
      </c>
      <c r="AF175" s="54" t="s">
        <v>420</v>
      </c>
      <c r="AG175" s="54" t="s">
        <v>420</v>
      </c>
      <c r="AH175" s="54" t="s">
        <v>420</v>
      </c>
      <c r="AI175" s="54" t="s">
        <v>420</v>
      </c>
      <c r="AJ175" s="54" t="s">
        <v>420</v>
      </c>
      <c r="AK175" s="56" t="s">
        <v>420</v>
      </c>
    </row>
    <row r="176" spans="1:37" ht="16.5" thickBot="1" x14ac:dyDescent="0.3">
      <c r="A176" s="44" t="str">
        <f t="shared" si="38"/>
        <v>unconstrained</v>
      </c>
      <c r="B176" s="178" t="s">
        <v>436</v>
      </c>
      <c r="C176" s="166" t="s">
        <v>457</v>
      </c>
      <c r="D176" s="167" t="s">
        <v>115</v>
      </c>
      <c r="E176" s="167" t="s">
        <v>423</v>
      </c>
      <c r="F176" s="61">
        <f t="shared" si="39"/>
        <v>0</v>
      </c>
      <c r="G176" s="61">
        <f t="shared" si="40"/>
        <v>0</v>
      </c>
      <c r="H176" s="61">
        <f t="shared" si="41"/>
        <v>0</v>
      </c>
      <c r="I176" s="61" t="s">
        <v>420</v>
      </c>
      <c r="J176" s="61" t="s">
        <v>420</v>
      </c>
      <c r="K176" s="61" t="s">
        <v>420</v>
      </c>
      <c r="L176" s="61" t="s">
        <v>420</v>
      </c>
      <c r="M176" s="61" t="s">
        <v>420</v>
      </c>
      <c r="N176" s="61" t="s">
        <v>420</v>
      </c>
      <c r="O176" s="61" t="s">
        <v>420</v>
      </c>
      <c r="P176" s="61" t="s">
        <v>420</v>
      </c>
      <c r="Q176" s="61" t="s">
        <v>420</v>
      </c>
      <c r="R176" s="61" t="s">
        <v>420</v>
      </c>
      <c r="S176" s="61" t="s">
        <v>420</v>
      </c>
      <c r="T176" s="61" t="s">
        <v>420</v>
      </c>
      <c r="U176" s="61" t="s">
        <v>420</v>
      </c>
      <c r="V176" s="61" t="s">
        <v>420</v>
      </c>
      <c r="W176" s="61" t="s">
        <v>420</v>
      </c>
      <c r="X176" s="61" t="s">
        <v>420</v>
      </c>
      <c r="Y176" s="61" t="s">
        <v>420</v>
      </c>
      <c r="Z176" s="61" t="s">
        <v>420</v>
      </c>
      <c r="AA176" s="61" t="s">
        <v>420</v>
      </c>
      <c r="AB176" s="61" t="s">
        <v>420</v>
      </c>
      <c r="AC176" s="61" t="s">
        <v>420</v>
      </c>
      <c r="AD176" s="61" t="s">
        <v>420</v>
      </c>
      <c r="AE176" s="61" t="s">
        <v>420</v>
      </c>
      <c r="AF176" s="61" t="s">
        <v>420</v>
      </c>
      <c r="AG176" s="61" t="s">
        <v>420</v>
      </c>
      <c r="AH176" s="61" t="s">
        <v>420</v>
      </c>
      <c r="AI176" s="61" t="s">
        <v>420</v>
      </c>
      <c r="AJ176" s="61" t="s">
        <v>420</v>
      </c>
      <c r="AK176" s="63" t="s">
        <v>420</v>
      </c>
    </row>
    <row r="177" spans="1:37" ht="15.75" x14ac:dyDescent="0.25">
      <c r="A177" s="44" t="str">
        <f t="shared" si="38"/>
        <v>unconstrained</v>
      </c>
      <c r="B177" s="178" t="s">
        <v>436</v>
      </c>
      <c r="C177" s="179" t="s">
        <v>458</v>
      </c>
      <c r="D177" s="161" t="s">
        <v>78</v>
      </c>
      <c r="E177" s="161" t="s">
        <v>147</v>
      </c>
      <c r="F177" s="48">
        <f t="shared" si="39"/>
        <v>0</v>
      </c>
      <c r="G177" s="48">
        <f t="shared" si="40"/>
        <v>0</v>
      </c>
      <c r="H177" s="48">
        <f t="shared" si="41"/>
        <v>0</v>
      </c>
      <c r="I177" s="48" t="s">
        <v>420</v>
      </c>
      <c r="J177" s="48" t="s">
        <v>420</v>
      </c>
      <c r="K177" s="48" t="s">
        <v>420</v>
      </c>
      <c r="L177" s="48" t="s">
        <v>420</v>
      </c>
      <c r="M177" s="48" t="s">
        <v>420</v>
      </c>
      <c r="N177" s="48" t="s">
        <v>420</v>
      </c>
      <c r="O177" s="48" t="s">
        <v>420</v>
      </c>
      <c r="P177" s="48" t="s">
        <v>420</v>
      </c>
      <c r="Q177" s="48" t="s">
        <v>420</v>
      </c>
      <c r="R177" s="48" t="s">
        <v>420</v>
      </c>
      <c r="S177" s="48" t="s">
        <v>420</v>
      </c>
      <c r="T177" s="48" t="s">
        <v>420</v>
      </c>
      <c r="U177" s="48" t="s">
        <v>420</v>
      </c>
      <c r="V177" s="48" t="s">
        <v>420</v>
      </c>
      <c r="W177" s="48" t="s">
        <v>420</v>
      </c>
      <c r="X177" s="48" t="s">
        <v>420</v>
      </c>
      <c r="Y177" s="48" t="s">
        <v>420</v>
      </c>
      <c r="Z177" s="48" t="s">
        <v>420</v>
      </c>
      <c r="AA177" s="48" t="s">
        <v>420</v>
      </c>
      <c r="AB177" s="48" t="s">
        <v>420</v>
      </c>
      <c r="AC177" s="48" t="s">
        <v>420</v>
      </c>
      <c r="AD177" s="48" t="s">
        <v>420</v>
      </c>
      <c r="AE177" s="48" t="s">
        <v>420</v>
      </c>
      <c r="AF177" s="48" t="s">
        <v>420</v>
      </c>
      <c r="AG177" s="48" t="s">
        <v>420</v>
      </c>
      <c r="AH177" s="48" t="s">
        <v>420</v>
      </c>
      <c r="AI177" s="48" t="s">
        <v>420</v>
      </c>
      <c r="AJ177" s="48" t="s">
        <v>420</v>
      </c>
      <c r="AK177" s="50" t="s">
        <v>420</v>
      </c>
    </row>
    <row r="178" spans="1:37" ht="15.75" x14ac:dyDescent="0.25">
      <c r="A178" s="44" t="str">
        <f t="shared" si="38"/>
        <v>unconstrained</v>
      </c>
      <c r="B178" s="178" t="s">
        <v>436</v>
      </c>
      <c r="C178" s="180" t="s">
        <v>458</v>
      </c>
      <c r="D178" s="164" t="s">
        <v>78</v>
      </c>
      <c r="E178" s="164" t="s">
        <v>278</v>
      </c>
      <c r="F178" s="54">
        <f t="shared" si="39"/>
        <v>0</v>
      </c>
      <c r="G178" s="54">
        <f t="shared" si="40"/>
        <v>0</v>
      </c>
      <c r="H178" s="54">
        <f t="shared" si="41"/>
        <v>0</v>
      </c>
      <c r="I178" s="54" t="s">
        <v>420</v>
      </c>
      <c r="J178" s="54" t="s">
        <v>420</v>
      </c>
      <c r="K178" s="54" t="s">
        <v>420</v>
      </c>
      <c r="L178" s="54" t="s">
        <v>420</v>
      </c>
      <c r="M178" s="54" t="s">
        <v>420</v>
      </c>
      <c r="N178" s="54" t="s">
        <v>420</v>
      </c>
      <c r="O178" s="54" t="s">
        <v>420</v>
      </c>
      <c r="P178" s="54" t="s">
        <v>420</v>
      </c>
      <c r="Q178" s="54" t="s">
        <v>420</v>
      </c>
      <c r="R178" s="54" t="s">
        <v>420</v>
      </c>
      <c r="S178" s="54" t="s">
        <v>420</v>
      </c>
      <c r="T178" s="54" t="s">
        <v>420</v>
      </c>
      <c r="U178" s="54" t="s">
        <v>420</v>
      </c>
      <c r="V178" s="54" t="s">
        <v>420</v>
      </c>
      <c r="W178" s="54" t="s">
        <v>420</v>
      </c>
      <c r="X178" s="54" t="s">
        <v>420</v>
      </c>
      <c r="Y178" s="54" t="s">
        <v>420</v>
      </c>
      <c r="Z178" s="54" t="s">
        <v>420</v>
      </c>
      <c r="AA178" s="54" t="s">
        <v>420</v>
      </c>
      <c r="AB178" s="54" t="s">
        <v>420</v>
      </c>
      <c r="AC178" s="54" t="s">
        <v>420</v>
      </c>
      <c r="AD178" s="54" t="s">
        <v>420</v>
      </c>
      <c r="AE178" s="54" t="s">
        <v>420</v>
      </c>
      <c r="AF178" s="54" t="s">
        <v>420</v>
      </c>
      <c r="AG178" s="54" t="s">
        <v>420</v>
      </c>
      <c r="AH178" s="54" t="s">
        <v>420</v>
      </c>
      <c r="AI178" s="54" t="s">
        <v>420</v>
      </c>
      <c r="AJ178" s="54" t="s">
        <v>420</v>
      </c>
      <c r="AK178" s="56" t="s">
        <v>420</v>
      </c>
    </row>
    <row r="179" spans="1:37" ht="15.75" x14ac:dyDescent="0.25">
      <c r="A179" s="44" t="str">
        <f t="shared" si="38"/>
        <v>unconstrained</v>
      </c>
      <c r="B179" s="178" t="s">
        <v>436</v>
      </c>
      <c r="C179" s="180" t="s">
        <v>458</v>
      </c>
      <c r="D179" s="164" t="s">
        <v>78</v>
      </c>
      <c r="E179" s="164" t="s">
        <v>421</v>
      </c>
      <c r="F179" s="54">
        <f t="shared" si="39"/>
        <v>0</v>
      </c>
      <c r="G179" s="54">
        <f t="shared" si="40"/>
        <v>0</v>
      </c>
      <c r="H179" s="54">
        <f t="shared" si="41"/>
        <v>0</v>
      </c>
      <c r="I179" s="54" t="s">
        <v>420</v>
      </c>
      <c r="J179" s="54" t="s">
        <v>420</v>
      </c>
      <c r="K179" s="54" t="s">
        <v>420</v>
      </c>
      <c r="L179" s="54" t="s">
        <v>420</v>
      </c>
      <c r="M179" s="54" t="s">
        <v>420</v>
      </c>
      <c r="N179" s="54" t="s">
        <v>420</v>
      </c>
      <c r="O179" s="54" t="s">
        <v>420</v>
      </c>
      <c r="P179" s="54" t="s">
        <v>420</v>
      </c>
      <c r="Q179" s="54" t="s">
        <v>420</v>
      </c>
      <c r="R179" s="54" t="s">
        <v>420</v>
      </c>
      <c r="S179" s="54" t="s">
        <v>420</v>
      </c>
      <c r="T179" s="54" t="s">
        <v>420</v>
      </c>
      <c r="U179" s="54" t="s">
        <v>420</v>
      </c>
      <c r="V179" s="54" t="s">
        <v>420</v>
      </c>
      <c r="W179" s="54" t="s">
        <v>420</v>
      </c>
      <c r="X179" s="54" t="s">
        <v>420</v>
      </c>
      <c r="Y179" s="54" t="s">
        <v>420</v>
      </c>
      <c r="Z179" s="54" t="s">
        <v>420</v>
      </c>
      <c r="AA179" s="54" t="s">
        <v>420</v>
      </c>
      <c r="AB179" s="54" t="s">
        <v>420</v>
      </c>
      <c r="AC179" s="54" t="s">
        <v>420</v>
      </c>
      <c r="AD179" s="54" t="s">
        <v>420</v>
      </c>
      <c r="AE179" s="54" t="s">
        <v>420</v>
      </c>
      <c r="AF179" s="54" t="s">
        <v>420</v>
      </c>
      <c r="AG179" s="54" t="s">
        <v>420</v>
      </c>
      <c r="AH179" s="54" t="s">
        <v>420</v>
      </c>
      <c r="AI179" s="54" t="s">
        <v>420</v>
      </c>
      <c r="AJ179" s="54" t="s">
        <v>420</v>
      </c>
      <c r="AK179" s="56" t="s">
        <v>420</v>
      </c>
    </row>
    <row r="180" spans="1:37" ht="15.75" x14ac:dyDescent="0.25">
      <c r="A180" s="44" t="str">
        <f t="shared" si="38"/>
        <v>unconstrained</v>
      </c>
      <c r="B180" s="178" t="s">
        <v>436</v>
      </c>
      <c r="C180" s="180" t="s">
        <v>458</v>
      </c>
      <c r="D180" s="164" t="s">
        <v>78</v>
      </c>
      <c r="E180" s="164" t="s">
        <v>124</v>
      </c>
      <c r="F180" s="54">
        <f t="shared" si="39"/>
        <v>0</v>
      </c>
      <c r="G180" s="54">
        <f t="shared" si="40"/>
        <v>0</v>
      </c>
      <c r="H180" s="54">
        <f t="shared" si="41"/>
        <v>0</v>
      </c>
      <c r="I180" s="54" t="s">
        <v>420</v>
      </c>
      <c r="J180" s="54" t="s">
        <v>420</v>
      </c>
      <c r="K180" s="54" t="s">
        <v>420</v>
      </c>
      <c r="L180" s="54" t="s">
        <v>420</v>
      </c>
      <c r="M180" s="54" t="s">
        <v>420</v>
      </c>
      <c r="N180" s="54" t="s">
        <v>420</v>
      </c>
      <c r="O180" s="54" t="s">
        <v>420</v>
      </c>
      <c r="P180" s="54" t="s">
        <v>420</v>
      </c>
      <c r="Q180" s="54" t="s">
        <v>420</v>
      </c>
      <c r="R180" s="54" t="s">
        <v>420</v>
      </c>
      <c r="S180" s="54" t="s">
        <v>420</v>
      </c>
      <c r="T180" s="54" t="s">
        <v>420</v>
      </c>
      <c r="U180" s="54" t="s">
        <v>420</v>
      </c>
      <c r="V180" s="54" t="s">
        <v>420</v>
      </c>
      <c r="W180" s="54" t="s">
        <v>420</v>
      </c>
      <c r="X180" s="54" t="s">
        <v>420</v>
      </c>
      <c r="Y180" s="54" t="s">
        <v>420</v>
      </c>
      <c r="Z180" s="54" t="s">
        <v>420</v>
      </c>
      <c r="AA180" s="54" t="s">
        <v>420</v>
      </c>
      <c r="AB180" s="54" t="s">
        <v>420</v>
      </c>
      <c r="AC180" s="54" t="s">
        <v>420</v>
      </c>
      <c r="AD180" s="54" t="s">
        <v>420</v>
      </c>
      <c r="AE180" s="54" t="s">
        <v>420</v>
      </c>
      <c r="AF180" s="54" t="s">
        <v>420</v>
      </c>
      <c r="AG180" s="54" t="s">
        <v>420</v>
      </c>
      <c r="AH180" s="54" t="s">
        <v>420</v>
      </c>
      <c r="AI180" s="54" t="s">
        <v>420</v>
      </c>
      <c r="AJ180" s="54" t="s">
        <v>420</v>
      </c>
      <c r="AK180" s="56" t="s">
        <v>420</v>
      </c>
    </row>
    <row r="181" spans="1:37" ht="15.75" x14ac:dyDescent="0.25">
      <c r="A181" s="44" t="str">
        <f t="shared" si="38"/>
        <v>unconstrained</v>
      </c>
      <c r="B181" s="178" t="s">
        <v>436</v>
      </c>
      <c r="C181" s="180" t="s">
        <v>458</v>
      </c>
      <c r="D181" s="164" t="s">
        <v>78</v>
      </c>
      <c r="E181" s="164" t="s">
        <v>112</v>
      </c>
      <c r="F181" s="54">
        <f t="shared" si="39"/>
        <v>0</v>
      </c>
      <c r="G181" s="54">
        <f t="shared" si="40"/>
        <v>0</v>
      </c>
      <c r="H181" s="54">
        <f t="shared" si="41"/>
        <v>0</v>
      </c>
      <c r="I181" s="54" t="s">
        <v>420</v>
      </c>
      <c r="J181" s="54" t="s">
        <v>420</v>
      </c>
      <c r="K181" s="54" t="s">
        <v>420</v>
      </c>
      <c r="L181" s="54" t="s">
        <v>420</v>
      </c>
      <c r="M181" s="54" t="s">
        <v>420</v>
      </c>
      <c r="N181" s="54" t="s">
        <v>420</v>
      </c>
      <c r="O181" s="54" t="s">
        <v>420</v>
      </c>
      <c r="P181" s="54" t="s">
        <v>420</v>
      </c>
      <c r="Q181" s="54" t="s">
        <v>420</v>
      </c>
      <c r="R181" s="54" t="s">
        <v>420</v>
      </c>
      <c r="S181" s="54" t="s">
        <v>420</v>
      </c>
      <c r="T181" s="54" t="s">
        <v>420</v>
      </c>
      <c r="U181" s="54" t="s">
        <v>420</v>
      </c>
      <c r="V181" s="54" t="s">
        <v>420</v>
      </c>
      <c r="W181" s="54" t="s">
        <v>420</v>
      </c>
      <c r="X181" s="54" t="s">
        <v>420</v>
      </c>
      <c r="Y181" s="54" t="s">
        <v>420</v>
      </c>
      <c r="Z181" s="54" t="s">
        <v>420</v>
      </c>
      <c r="AA181" s="54" t="s">
        <v>420</v>
      </c>
      <c r="AB181" s="54" t="s">
        <v>420</v>
      </c>
      <c r="AC181" s="54" t="s">
        <v>420</v>
      </c>
      <c r="AD181" s="54" t="s">
        <v>420</v>
      </c>
      <c r="AE181" s="54" t="s">
        <v>420</v>
      </c>
      <c r="AF181" s="54" t="s">
        <v>420</v>
      </c>
      <c r="AG181" s="54" t="s">
        <v>420</v>
      </c>
      <c r="AH181" s="54" t="s">
        <v>420</v>
      </c>
      <c r="AI181" s="54" t="s">
        <v>420</v>
      </c>
      <c r="AJ181" s="54" t="s">
        <v>420</v>
      </c>
      <c r="AK181" s="56" t="s">
        <v>420</v>
      </c>
    </row>
    <row r="182" spans="1:37" ht="16.5" thickBot="1" x14ac:dyDescent="0.3">
      <c r="A182" s="44" t="str">
        <f t="shared" si="38"/>
        <v>unconstrained</v>
      </c>
      <c r="B182" s="178" t="s">
        <v>436</v>
      </c>
      <c r="C182" s="181" t="s">
        <v>458</v>
      </c>
      <c r="D182" s="167" t="s">
        <v>115</v>
      </c>
      <c r="E182" s="167" t="s">
        <v>423</v>
      </c>
      <c r="F182" s="61">
        <f t="shared" si="39"/>
        <v>0</v>
      </c>
      <c r="G182" s="61">
        <f t="shared" si="40"/>
        <v>0</v>
      </c>
      <c r="H182" s="61">
        <f t="shared" si="41"/>
        <v>0</v>
      </c>
      <c r="I182" s="61" t="s">
        <v>420</v>
      </c>
      <c r="J182" s="61" t="s">
        <v>420</v>
      </c>
      <c r="K182" s="61" t="s">
        <v>420</v>
      </c>
      <c r="L182" s="61" t="s">
        <v>420</v>
      </c>
      <c r="M182" s="61" t="s">
        <v>420</v>
      </c>
      <c r="N182" s="61" t="s">
        <v>420</v>
      </c>
      <c r="O182" s="61" t="s">
        <v>420</v>
      </c>
      <c r="P182" s="61" t="s">
        <v>420</v>
      </c>
      <c r="Q182" s="61" t="s">
        <v>420</v>
      </c>
      <c r="R182" s="61" t="s">
        <v>420</v>
      </c>
      <c r="S182" s="61" t="s">
        <v>420</v>
      </c>
      <c r="T182" s="61" t="s">
        <v>420</v>
      </c>
      <c r="U182" s="61" t="s">
        <v>420</v>
      </c>
      <c r="V182" s="61" t="s">
        <v>420</v>
      </c>
      <c r="W182" s="61" t="s">
        <v>420</v>
      </c>
      <c r="X182" s="61" t="s">
        <v>420</v>
      </c>
      <c r="Y182" s="61" t="s">
        <v>420</v>
      </c>
      <c r="Z182" s="61" t="s">
        <v>420</v>
      </c>
      <c r="AA182" s="61" t="s">
        <v>420</v>
      </c>
      <c r="AB182" s="61" t="s">
        <v>420</v>
      </c>
      <c r="AC182" s="61" t="s">
        <v>420</v>
      </c>
      <c r="AD182" s="61" t="s">
        <v>420</v>
      </c>
      <c r="AE182" s="61" t="s">
        <v>420</v>
      </c>
      <c r="AF182" s="61" t="s">
        <v>420</v>
      </c>
      <c r="AG182" s="61" t="s">
        <v>420</v>
      </c>
      <c r="AH182" s="61" t="s">
        <v>420</v>
      </c>
      <c r="AI182" s="61" t="s">
        <v>420</v>
      </c>
      <c r="AJ182" s="61" t="s">
        <v>420</v>
      </c>
      <c r="AK182" s="63" t="s">
        <v>420</v>
      </c>
    </row>
    <row r="183" spans="1:37" ht="15.75" x14ac:dyDescent="0.25">
      <c r="A183" s="44" t="str">
        <f t="shared" si="38"/>
        <v>unconstrained</v>
      </c>
      <c r="B183" s="178" t="s">
        <v>436</v>
      </c>
      <c r="C183" s="160" t="s">
        <v>459</v>
      </c>
      <c r="D183" s="161" t="s">
        <v>78</v>
      </c>
      <c r="E183" s="161" t="s">
        <v>147</v>
      </c>
      <c r="F183" s="48">
        <f t="shared" si="39"/>
        <v>0</v>
      </c>
      <c r="G183" s="48">
        <f t="shared" si="40"/>
        <v>0</v>
      </c>
      <c r="H183" s="48">
        <f t="shared" si="41"/>
        <v>0</v>
      </c>
      <c r="I183" s="48" t="s">
        <v>420</v>
      </c>
      <c r="J183" s="48" t="s">
        <v>420</v>
      </c>
      <c r="K183" s="48" t="s">
        <v>420</v>
      </c>
      <c r="L183" s="48" t="s">
        <v>420</v>
      </c>
      <c r="M183" s="48" t="s">
        <v>420</v>
      </c>
      <c r="N183" s="48" t="s">
        <v>420</v>
      </c>
      <c r="O183" s="48" t="s">
        <v>420</v>
      </c>
      <c r="P183" s="48" t="s">
        <v>420</v>
      </c>
      <c r="Q183" s="48" t="s">
        <v>420</v>
      </c>
      <c r="R183" s="48" t="s">
        <v>420</v>
      </c>
      <c r="S183" s="48" t="s">
        <v>420</v>
      </c>
      <c r="T183" s="48" t="s">
        <v>420</v>
      </c>
      <c r="U183" s="48" t="s">
        <v>420</v>
      </c>
      <c r="V183" s="48" t="s">
        <v>420</v>
      </c>
      <c r="W183" s="48" t="s">
        <v>420</v>
      </c>
      <c r="X183" s="48" t="s">
        <v>420</v>
      </c>
      <c r="Y183" s="48" t="s">
        <v>420</v>
      </c>
      <c r="Z183" s="48" t="s">
        <v>420</v>
      </c>
      <c r="AA183" s="48" t="s">
        <v>420</v>
      </c>
      <c r="AB183" s="48" t="s">
        <v>420</v>
      </c>
      <c r="AC183" s="48" t="s">
        <v>420</v>
      </c>
      <c r="AD183" s="48" t="s">
        <v>420</v>
      </c>
      <c r="AE183" s="48" t="s">
        <v>420</v>
      </c>
      <c r="AF183" s="48" t="s">
        <v>420</v>
      </c>
      <c r="AG183" s="48" t="s">
        <v>420</v>
      </c>
      <c r="AH183" s="48" t="s">
        <v>420</v>
      </c>
      <c r="AI183" s="48" t="s">
        <v>420</v>
      </c>
      <c r="AJ183" s="48" t="s">
        <v>420</v>
      </c>
      <c r="AK183" s="50" t="s">
        <v>420</v>
      </c>
    </row>
    <row r="184" spans="1:37" ht="15.75" x14ac:dyDescent="0.25">
      <c r="A184" s="44" t="str">
        <f t="shared" si="38"/>
        <v>unconstrained</v>
      </c>
      <c r="B184" s="178" t="s">
        <v>436</v>
      </c>
      <c r="C184" s="163" t="s">
        <v>459</v>
      </c>
      <c r="D184" s="164" t="s">
        <v>78</v>
      </c>
      <c r="E184" s="164" t="s">
        <v>278</v>
      </c>
      <c r="F184" s="54">
        <f t="shared" si="39"/>
        <v>0</v>
      </c>
      <c r="G184" s="54">
        <f t="shared" si="40"/>
        <v>0</v>
      </c>
      <c r="H184" s="54">
        <f t="shared" si="41"/>
        <v>0</v>
      </c>
      <c r="I184" s="54" t="s">
        <v>420</v>
      </c>
      <c r="J184" s="54" t="s">
        <v>420</v>
      </c>
      <c r="K184" s="54" t="s">
        <v>420</v>
      </c>
      <c r="L184" s="54" t="s">
        <v>420</v>
      </c>
      <c r="M184" s="54" t="s">
        <v>420</v>
      </c>
      <c r="N184" s="54" t="s">
        <v>420</v>
      </c>
      <c r="O184" s="54" t="s">
        <v>420</v>
      </c>
      <c r="P184" s="54" t="s">
        <v>420</v>
      </c>
      <c r="Q184" s="54" t="s">
        <v>420</v>
      </c>
      <c r="R184" s="54" t="s">
        <v>420</v>
      </c>
      <c r="S184" s="54" t="s">
        <v>420</v>
      </c>
      <c r="T184" s="54" t="s">
        <v>420</v>
      </c>
      <c r="U184" s="54" t="s">
        <v>420</v>
      </c>
      <c r="V184" s="54" t="s">
        <v>420</v>
      </c>
      <c r="W184" s="54" t="s">
        <v>420</v>
      </c>
      <c r="X184" s="54" t="s">
        <v>420</v>
      </c>
      <c r="Y184" s="54" t="s">
        <v>420</v>
      </c>
      <c r="Z184" s="54" t="s">
        <v>420</v>
      </c>
      <c r="AA184" s="54" t="s">
        <v>420</v>
      </c>
      <c r="AB184" s="54" t="s">
        <v>420</v>
      </c>
      <c r="AC184" s="54" t="s">
        <v>420</v>
      </c>
      <c r="AD184" s="54" t="s">
        <v>420</v>
      </c>
      <c r="AE184" s="54" t="s">
        <v>420</v>
      </c>
      <c r="AF184" s="54" t="s">
        <v>420</v>
      </c>
      <c r="AG184" s="54" t="s">
        <v>420</v>
      </c>
      <c r="AH184" s="54" t="s">
        <v>420</v>
      </c>
      <c r="AI184" s="54" t="s">
        <v>420</v>
      </c>
      <c r="AJ184" s="54" t="s">
        <v>420</v>
      </c>
      <c r="AK184" s="56" t="s">
        <v>420</v>
      </c>
    </row>
    <row r="185" spans="1:37" ht="15.75" x14ac:dyDescent="0.25">
      <c r="A185" s="44" t="str">
        <f t="shared" si="38"/>
        <v>unconstrained</v>
      </c>
      <c r="B185" s="178" t="s">
        <v>436</v>
      </c>
      <c r="C185" s="163" t="s">
        <v>459</v>
      </c>
      <c r="D185" s="164" t="s">
        <v>78</v>
      </c>
      <c r="E185" s="164" t="s">
        <v>421</v>
      </c>
      <c r="F185" s="54">
        <f t="shared" si="39"/>
        <v>0</v>
      </c>
      <c r="G185" s="54">
        <f t="shared" si="40"/>
        <v>0</v>
      </c>
      <c r="H185" s="54">
        <f t="shared" si="41"/>
        <v>0</v>
      </c>
      <c r="I185" s="54" t="s">
        <v>420</v>
      </c>
      <c r="J185" s="54" t="s">
        <v>420</v>
      </c>
      <c r="K185" s="54" t="s">
        <v>420</v>
      </c>
      <c r="L185" s="54" t="s">
        <v>420</v>
      </c>
      <c r="M185" s="54" t="s">
        <v>420</v>
      </c>
      <c r="N185" s="54" t="s">
        <v>420</v>
      </c>
      <c r="O185" s="54" t="s">
        <v>420</v>
      </c>
      <c r="P185" s="54" t="s">
        <v>420</v>
      </c>
      <c r="Q185" s="54" t="s">
        <v>420</v>
      </c>
      <c r="R185" s="54" t="s">
        <v>420</v>
      </c>
      <c r="S185" s="54" t="s">
        <v>420</v>
      </c>
      <c r="T185" s="54" t="s">
        <v>420</v>
      </c>
      <c r="U185" s="54" t="s">
        <v>420</v>
      </c>
      <c r="V185" s="54" t="s">
        <v>420</v>
      </c>
      <c r="W185" s="54" t="s">
        <v>420</v>
      </c>
      <c r="X185" s="54" t="s">
        <v>420</v>
      </c>
      <c r="Y185" s="54" t="s">
        <v>420</v>
      </c>
      <c r="Z185" s="54" t="s">
        <v>420</v>
      </c>
      <c r="AA185" s="54" t="s">
        <v>420</v>
      </c>
      <c r="AB185" s="54" t="s">
        <v>420</v>
      </c>
      <c r="AC185" s="54" t="s">
        <v>420</v>
      </c>
      <c r="AD185" s="54" t="s">
        <v>420</v>
      </c>
      <c r="AE185" s="54" t="s">
        <v>420</v>
      </c>
      <c r="AF185" s="54" t="s">
        <v>420</v>
      </c>
      <c r="AG185" s="54" t="s">
        <v>420</v>
      </c>
      <c r="AH185" s="54" t="s">
        <v>420</v>
      </c>
      <c r="AI185" s="54" t="s">
        <v>420</v>
      </c>
      <c r="AJ185" s="54" t="s">
        <v>420</v>
      </c>
      <c r="AK185" s="56" t="s">
        <v>420</v>
      </c>
    </row>
    <row r="186" spans="1:37" ht="15.75" x14ac:dyDescent="0.25">
      <c r="A186" s="44" t="str">
        <f t="shared" si="38"/>
        <v>unconstrained</v>
      </c>
      <c r="B186" s="178" t="s">
        <v>436</v>
      </c>
      <c r="C186" s="163" t="s">
        <v>459</v>
      </c>
      <c r="D186" s="164" t="s">
        <v>78</v>
      </c>
      <c r="E186" s="164" t="s">
        <v>124</v>
      </c>
      <c r="F186" s="54">
        <f t="shared" si="39"/>
        <v>0</v>
      </c>
      <c r="G186" s="54">
        <f t="shared" si="40"/>
        <v>0</v>
      </c>
      <c r="H186" s="54">
        <f t="shared" si="41"/>
        <v>0</v>
      </c>
      <c r="I186" s="54" t="s">
        <v>420</v>
      </c>
      <c r="J186" s="54" t="s">
        <v>420</v>
      </c>
      <c r="K186" s="54" t="s">
        <v>420</v>
      </c>
      <c r="L186" s="54" t="s">
        <v>420</v>
      </c>
      <c r="M186" s="54" t="s">
        <v>420</v>
      </c>
      <c r="N186" s="54" t="s">
        <v>420</v>
      </c>
      <c r="O186" s="54" t="s">
        <v>420</v>
      </c>
      <c r="P186" s="54" t="s">
        <v>420</v>
      </c>
      <c r="Q186" s="54" t="s">
        <v>420</v>
      </c>
      <c r="R186" s="54" t="s">
        <v>420</v>
      </c>
      <c r="S186" s="54" t="s">
        <v>420</v>
      </c>
      <c r="T186" s="54" t="s">
        <v>420</v>
      </c>
      <c r="U186" s="54" t="s">
        <v>420</v>
      </c>
      <c r="V186" s="54" t="s">
        <v>420</v>
      </c>
      <c r="W186" s="54" t="s">
        <v>420</v>
      </c>
      <c r="X186" s="54" t="s">
        <v>420</v>
      </c>
      <c r="Y186" s="54" t="s">
        <v>420</v>
      </c>
      <c r="Z186" s="54" t="s">
        <v>420</v>
      </c>
      <c r="AA186" s="54" t="s">
        <v>420</v>
      </c>
      <c r="AB186" s="54" t="s">
        <v>420</v>
      </c>
      <c r="AC186" s="54" t="s">
        <v>420</v>
      </c>
      <c r="AD186" s="54" t="s">
        <v>420</v>
      </c>
      <c r="AE186" s="54" t="s">
        <v>420</v>
      </c>
      <c r="AF186" s="54" t="s">
        <v>420</v>
      </c>
      <c r="AG186" s="54" t="s">
        <v>420</v>
      </c>
      <c r="AH186" s="54" t="s">
        <v>420</v>
      </c>
      <c r="AI186" s="54" t="s">
        <v>420</v>
      </c>
      <c r="AJ186" s="54" t="s">
        <v>420</v>
      </c>
      <c r="AK186" s="56" t="s">
        <v>420</v>
      </c>
    </row>
    <row r="187" spans="1:37" ht="16.5" thickBot="1" x14ac:dyDescent="0.3">
      <c r="A187" s="44" t="str">
        <f t="shared" si="38"/>
        <v>unconstrained</v>
      </c>
      <c r="B187" s="178" t="s">
        <v>436</v>
      </c>
      <c r="C187" s="166" t="s">
        <v>459</v>
      </c>
      <c r="D187" s="167" t="s">
        <v>115</v>
      </c>
      <c r="E187" s="167" t="s">
        <v>423</v>
      </c>
      <c r="F187" s="61">
        <f t="shared" si="39"/>
        <v>0</v>
      </c>
      <c r="G187" s="61">
        <f t="shared" si="40"/>
        <v>0</v>
      </c>
      <c r="H187" s="61">
        <f t="shared" si="41"/>
        <v>0</v>
      </c>
      <c r="I187" s="61" t="s">
        <v>420</v>
      </c>
      <c r="J187" s="61" t="s">
        <v>420</v>
      </c>
      <c r="K187" s="61" t="s">
        <v>420</v>
      </c>
      <c r="L187" s="61" t="s">
        <v>420</v>
      </c>
      <c r="M187" s="61" t="s">
        <v>420</v>
      </c>
      <c r="N187" s="61" t="s">
        <v>420</v>
      </c>
      <c r="O187" s="61" t="s">
        <v>420</v>
      </c>
      <c r="P187" s="61" t="s">
        <v>420</v>
      </c>
      <c r="Q187" s="61" t="s">
        <v>420</v>
      </c>
      <c r="R187" s="61" t="s">
        <v>420</v>
      </c>
      <c r="S187" s="61" t="s">
        <v>420</v>
      </c>
      <c r="T187" s="61" t="s">
        <v>420</v>
      </c>
      <c r="U187" s="61" t="s">
        <v>420</v>
      </c>
      <c r="V187" s="61" t="s">
        <v>420</v>
      </c>
      <c r="W187" s="61" t="s">
        <v>420</v>
      </c>
      <c r="X187" s="61" t="s">
        <v>420</v>
      </c>
      <c r="Y187" s="61" t="s">
        <v>420</v>
      </c>
      <c r="Z187" s="61" t="s">
        <v>420</v>
      </c>
      <c r="AA187" s="61" t="s">
        <v>420</v>
      </c>
      <c r="AB187" s="61" t="s">
        <v>420</v>
      </c>
      <c r="AC187" s="61" t="s">
        <v>420</v>
      </c>
      <c r="AD187" s="61" t="s">
        <v>420</v>
      </c>
      <c r="AE187" s="61" t="s">
        <v>420</v>
      </c>
      <c r="AF187" s="61" t="s">
        <v>420</v>
      </c>
      <c r="AG187" s="61" t="s">
        <v>420</v>
      </c>
      <c r="AH187" s="61" t="s">
        <v>420</v>
      </c>
      <c r="AI187" s="61" t="s">
        <v>420</v>
      </c>
      <c r="AJ187" s="61" t="s">
        <v>420</v>
      </c>
      <c r="AK187" s="63" t="s">
        <v>420</v>
      </c>
    </row>
    <row r="188" spans="1:37" ht="15.75" x14ac:dyDescent="0.25">
      <c r="A188" s="44" t="str">
        <f t="shared" si="38"/>
        <v>unconstrained</v>
      </c>
      <c r="B188" s="178" t="s">
        <v>436</v>
      </c>
      <c r="C188" s="179" t="s">
        <v>460</v>
      </c>
      <c r="D188" s="161" t="s">
        <v>78</v>
      </c>
      <c r="E188" s="161" t="s">
        <v>147</v>
      </c>
      <c r="F188" s="48">
        <f t="shared" si="39"/>
        <v>0</v>
      </c>
      <c r="G188" s="48">
        <f t="shared" si="40"/>
        <v>0</v>
      </c>
      <c r="H188" s="48">
        <f t="shared" si="41"/>
        <v>0</v>
      </c>
      <c r="I188" s="48" t="s">
        <v>420</v>
      </c>
      <c r="J188" s="48" t="s">
        <v>420</v>
      </c>
      <c r="K188" s="48" t="s">
        <v>420</v>
      </c>
      <c r="L188" s="48" t="s">
        <v>420</v>
      </c>
      <c r="M188" s="48" t="s">
        <v>420</v>
      </c>
      <c r="N188" s="48" t="s">
        <v>420</v>
      </c>
      <c r="O188" s="48" t="s">
        <v>420</v>
      </c>
      <c r="P188" s="48" t="s">
        <v>420</v>
      </c>
      <c r="Q188" s="48" t="s">
        <v>420</v>
      </c>
      <c r="R188" s="48" t="s">
        <v>420</v>
      </c>
      <c r="S188" s="48" t="s">
        <v>420</v>
      </c>
      <c r="T188" s="48" t="s">
        <v>420</v>
      </c>
      <c r="U188" s="48" t="s">
        <v>420</v>
      </c>
      <c r="V188" s="48" t="s">
        <v>420</v>
      </c>
      <c r="W188" s="48" t="s">
        <v>420</v>
      </c>
      <c r="X188" s="48" t="s">
        <v>420</v>
      </c>
      <c r="Y188" s="48" t="s">
        <v>420</v>
      </c>
      <c r="Z188" s="48" t="s">
        <v>420</v>
      </c>
      <c r="AA188" s="48" t="s">
        <v>420</v>
      </c>
      <c r="AB188" s="48" t="s">
        <v>420</v>
      </c>
      <c r="AC188" s="48" t="s">
        <v>420</v>
      </c>
      <c r="AD188" s="48" t="s">
        <v>420</v>
      </c>
      <c r="AE188" s="48" t="s">
        <v>420</v>
      </c>
      <c r="AF188" s="48" t="s">
        <v>420</v>
      </c>
      <c r="AG188" s="48" t="s">
        <v>420</v>
      </c>
      <c r="AH188" s="48" t="s">
        <v>420</v>
      </c>
      <c r="AI188" s="48" t="s">
        <v>420</v>
      </c>
      <c r="AJ188" s="48" t="s">
        <v>420</v>
      </c>
      <c r="AK188" s="50" t="s">
        <v>420</v>
      </c>
    </row>
    <row r="189" spans="1:37" ht="15.75" x14ac:dyDescent="0.25">
      <c r="A189" s="44" t="str">
        <f t="shared" si="38"/>
        <v>unconstrained</v>
      </c>
      <c r="B189" s="178" t="s">
        <v>436</v>
      </c>
      <c r="C189" s="180" t="s">
        <v>460</v>
      </c>
      <c r="D189" s="164" t="s">
        <v>78</v>
      </c>
      <c r="E189" s="164" t="s">
        <v>278</v>
      </c>
      <c r="F189" s="54">
        <f t="shared" si="39"/>
        <v>0</v>
      </c>
      <c r="G189" s="54">
        <f t="shared" si="40"/>
        <v>0</v>
      </c>
      <c r="H189" s="54">
        <f t="shared" si="41"/>
        <v>0</v>
      </c>
      <c r="I189" s="54" t="s">
        <v>420</v>
      </c>
      <c r="J189" s="54" t="s">
        <v>420</v>
      </c>
      <c r="K189" s="54" t="s">
        <v>420</v>
      </c>
      <c r="L189" s="54" t="s">
        <v>420</v>
      </c>
      <c r="M189" s="54" t="s">
        <v>420</v>
      </c>
      <c r="N189" s="54" t="s">
        <v>420</v>
      </c>
      <c r="O189" s="54" t="s">
        <v>420</v>
      </c>
      <c r="P189" s="54" t="s">
        <v>420</v>
      </c>
      <c r="Q189" s="54" t="s">
        <v>420</v>
      </c>
      <c r="R189" s="54" t="s">
        <v>420</v>
      </c>
      <c r="S189" s="54" t="s">
        <v>420</v>
      </c>
      <c r="T189" s="54" t="s">
        <v>420</v>
      </c>
      <c r="U189" s="54" t="s">
        <v>420</v>
      </c>
      <c r="V189" s="54" t="s">
        <v>420</v>
      </c>
      <c r="W189" s="54" t="s">
        <v>420</v>
      </c>
      <c r="X189" s="54" t="s">
        <v>420</v>
      </c>
      <c r="Y189" s="54" t="s">
        <v>420</v>
      </c>
      <c r="Z189" s="54" t="s">
        <v>420</v>
      </c>
      <c r="AA189" s="54" t="s">
        <v>420</v>
      </c>
      <c r="AB189" s="54" t="s">
        <v>420</v>
      </c>
      <c r="AC189" s="54" t="s">
        <v>420</v>
      </c>
      <c r="AD189" s="54" t="s">
        <v>420</v>
      </c>
      <c r="AE189" s="54" t="s">
        <v>420</v>
      </c>
      <c r="AF189" s="54" t="s">
        <v>420</v>
      </c>
      <c r="AG189" s="54" t="s">
        <v>420</v>
      </c>
      <c r="AH189" s="54" t="s">
        <v>420</v>
      </c>
      <c r="AI189" s="54" t="s">
        <v>420</v>
      </c>
      <c r="AJ189" s="54" t="s">
        <v>420</v>
      </c>
      <c r="AK189" s="56" t="s">
        <v>420</v>
      </c>
    </row>
    <row r="190" spans="1:37" ht="15.75" x14ac:dyDescent="0.25">
      <c r="A190" s="44" t="str">
        <f t="shared" ref="A190:A226" si="42">A189</f>
        <v>unconstrained</v>
      </c>
      <c r="B190" s="178" t="s">
        <v>436</v>
      </c>
      <c r="C190" s="180" t="s">
        <v>460</v>
      </c>
      <c r="D190" s="164" t="s">
        <v>78</v>
      </c>
      <c r="E190" s="164" t="s">
        <v>421</v>
      </c>
      <c r="F190" s="54">
        <f t="shared" ref="F190:F217" si="43">F189</f>
        <v>0</v>
      </c>
      <c r="G190" s="54">
        <f t="shared" ref="G190:G217" si="44">G189</f>
        <v>0</v>
      </c>
      <c r="H190" s="54">
        <f t="shared" ref="H190:H217" si="45">H189</f>
        <v>0</v>
      </c>
      <c r="I190" s="54" t="s">
        <v>420</v>
      </c>
      <c r="J190" s="54" t="s">
        <v>420</v>
      </c>
      <c r="K190" s="54" t="s">
        <v>420</v>
      </c>
      <c r="L190" s="54" t="s">
        <v>420</v>
      </c>
      <c r="M190" s="54" t="s">
        <v>420</v>
      </c>
      <c r="N190" s="54" t="s">
        <v>420</v>
      </c>
      <c r="O190" s="54" t="s">
        <v>420</v>
      </c>
      <c r="P190" s="54" t="s">
        <v>420</v>
      </c>
      <c r="Q190" s="54" t="s">
        <v>420</v>
      </c>
      <c r="R190" s="54" t="s">
        <v>420</v>
      </c>
      <c r="S190" s="54" t="s">
        <v>420</v>
      </c>
      <c r="T190" s="54" t="s">
        <v>420</v>
      </c>
      <c r="U190" s="54" t="s">
        <v>420</v>
      </c>
      <c r="V190" s="54" t="s">
        <v>420</v>
      </c>
      <c r="W190" s="54" t="s">
        <v>420</v>
      </c>
      <c r="X190" s="54" t="s">
        <v>420</v>
      </c>
      <c r="Y190" s="54" t="s">
        <v>420</v>
      </c>
      <c r="Z190" s="54" t="s">
        <v>420</v>
      </c>
      <c r="AA190" s="54" t="s">
        <v>420</v>
      </c>
      <c r="AB190" s="54" t="s">
        <v>420</v>
      </c>
      <c r="AC190" s="54" t="s">
        <v>420</v>
      </c>
      <c r="AD190" s="54" t="s">
        <v>420</v>
      </c>
      <c r="AE190" s="54" t="s">
        <v>420</v>
      </c>
      <c r="AF190" s="54" t="s">
        <v>420</v>
      </c>
      <c r="AG190" s="54" t="s">
        <v>420</v>
      </c>
      <c r="AH190" s="54" t="s">
        <v>420</v>
      </c>
      <c r="AI190" s="54" t="s">
        <v>420</v>
      </c>
      <c r="AJ190" s="54" t="s">
        <v>420</v>
      </c>
      <c r="AK190" s="56" t="s">
        <v>420</v>
      </c>
    </row>
    <row r="191" spans="1:37" ht="15.75" x14ac:dyDescent="0.25">
      <c r="A191" s="44" t="str">
        <f t="shared" si="42"/>
        <v>unconstrained</v>
      </c>
      <c r="B191" s="178" t="s">
        <v>436</v>
      </c>
      <c r="C191" s="180" t="s">
        <v>460</v>
      </c>
      <c r="D191" s="164" t="s">
        <v>78</v>
      </c>
      <c r="E191" s="164" t="s">
        <v>124</v>
      </c>
      <c r="F191" s="54">
        <f t="shared" si="43"/>
        <v>0</v>
      </c>
      <c r="G191" s="54">
        <f t="shared" si="44"/>
        <v>0</v>
      </c>
      <c r="H191" s="54">
        <f t="shared" si="45"/>
        <v>0</v>
      </c>
      <c r="I191" s="54" t="s">
        <v>420</v>
      </c>
      <c r="J191" s="54" t="s">
        <v>420</v>
      </c>
      <c r="K191" s="54" t="s">
        <v>420</v>
      </c>
      <c r="L191" s="54" t="s">
        <v>420</v>
      </c>
      <c r="M191" s="54" t="s">
        <v>420</v>
      </c>
      <c r="N191" s="54" t="s">
        <v>420</v>
      </c>
      <c r="O191" s="54" t="s">
        <v>420</v>
      </c>
      <c r="P191" s="54" t="s">
        <v>420</v>
      </c>
      <c r="Q191" s="54" t="s">
        <v>420</v>
      </c>
      <c r="R191" s="54" t="s">
        <v>420</v>
      </c>
      <c r="S191" s="54" t="s">
        <v>420</v>
      </c>
      <c r="T191" s="54" t="s">
        <v>420</v>
      </c>
      <c r="U191" s="54" t="s">
        <v>420</v>
      </c>
      <c r="V191" s="54" t="s">
        <v>420</v>
      </c>
      <c r="W191" s="54" t="s">
        <v>420</v>
      </c>
      <c r="X191" s="54" t="s">
        <v>420</v>
      </c>
      <c r="Y191" s="54" t="s">
        <v>420</v>
      </c>
      <c r="Z191" s="54" t="s">
        <v>420</v>
      </c>
      <c r="AA191" s="54" t="s">
        <v>420</v>
      </c>
      <c r="AB191" s="54" t="s">
        <v>420</v>
      </c>
      <c r="AC191" s="54" t="s">
        <v>420</v>
      </c>
      <c r="AD191" s="54" t="s">
        <v>420</v>
      </c>
      <c r="AE191" s="54" t="s">
        <v>420</v>
      </c>
      <c r="AF191" s="54" t="s">
        <v>420</v>
      </c>
      <c r="AG191" s="54" t="s">
        <v>420</v>
      </c>
      <c r="AH191" s="54" t="s">
        <v>420</v>
      </c>
      <c r="AI191" s="54" t="s">
        <v>420</v>
      </c>
      <c r="AJ191" s="54" t="s">
        <v>420</v>
      </c>
      <c r="AK191" s="56" t="s">
        <v>420</v>
      </c>
    </row>
    <row r="192" spans="1:37" ht="16.5" thickBot="1" x14ac:dyDescent="0.3">
      <c r="A192" s="44" t="str">
        <f t="shared" si="42"/>
        <v>unconstrained</v>
      </c>
      <c r="B192" s="178" t="s">
        <v>436</v>
      </c>
      <c r="C192" s="181" t="s">
        <v>460</v>
      </c>
      <c r="D192" s="167" t="s">
        <v>115</v>
      </c>
      <c r="E192" s="167" t="s">
        <v>423</v>
      </c>
      <c r="F192" s="61">
        <f t="shared" si="43"/>
        <v>0</v>
      </c>
      <c r="G192" s="61">
        <f t="shared" si="44"/>
        <v>0</v>
      </c>
      <c r="H192" s="61">
        <f t="shared" si="45"/>
        <v>0</v>
      </c>
      <c r="I192" s="61" t="s">
        <v>420</v>
      </c>
      <c r="J192" s="61" t="s">
        <v>420</v>
      </c>
      <c r="K192" s="61" t="s">
        <v>420</v>
      </c>
      <c r="L192" s="61" t="s">
        <v>420</v>
      </c>
      <c r="M192" s="61" t="s">
        <v>420</v>
      </c>
      <c r="N192" s="61" t="s">
        <v>420</v>
      </c>
      <c r="O192" s="61" t="s">
        <v>420</v>
      </c>
      <c r="P192" s="61" t="s">
        <v>420</v>
      </c>
      <c r="Q192" s="61" t="s">
        <v>420</v>
      </c>
      <c r="R192" s="61" t="s">
        <v>420</v>
      </c>
      <c r="S192" s="61" t="s">
        <v>420</v>
      </c>
      <c r="T192" s="61" t="s">
        <v>420</v>
      </c>
      <c r="U192" s="61" t="s">
        <v>420</v>
      </c>
      <c r="V192" s="61" t="s">
        <v>420</v>
      </c>
      <c r="W192" s="61" t="s">
        <v>420</v>
      </c>
      <c r="X192" s="61" t="s">
        <v>420</v>
      </c>
      <c r="Y192" s="61" t="s">
        <v>420</v>
      </c>
      <c r="Z192" s="61" t="s">
        <v>420</v>
      </c>
      <c r="AA192" s="61" t="s">
        <v>420</v>
      </c>
      <c r="AB192" s="61" t="s">
        <v>420</v>
      </c>
      <c r="AC192" s="61" t="s">
        <v>420</v>
      </c>
      <c r="AD192" s="61" t="s">
        <v>420</v>
      </c>
      <c r="AE192" s="61" t="s">
        <v>420</v>
      </c>
      <c r="AF192" s="61" t="s">
        <v>420</v>
      </c>
      <c r="AG192" s="61" t="s">
        <v>420</v>
      </c>
      <c r="AH192" s="61" t="s">
        <v>420</v>
      </c>
      <c r="AI192" s="61" t="s">
        <v>420</v>
      </c>
      <c r="AJ192" s="61" t="s">
        <v>420</v>
      </c>
      <c r="AK192" s="63" t="s">
        <v>420</v>
      </c>
    </row>
    <row r="193" spans="1:37" ht="15.75" x14ac:dyDescent="0.25">
      <c r="A193" s="44" t="str">
        <f t="shared" si="42"/>
        <v>unconstrained</v>
      </c>
      <c r="B193" s="178" t="s">
        <v>436</v>
      </c>
      <c r="C193" s="160" t="s">
        <v>461</v>
      </c>
      <c r="D193" s="161" t="s">
        <v>78</v>
      </c>
      <c r="E193" s="161" t="s">
        <v>147</v>
      </c>
      <c r="F193" s="48">
        <f t="shared" si="43"/>
        <v>0</v>
      </c>
      <c r="G193" s="48">
        <f t="shared" si="44"/>
        <v>0</v>
      </c>
      <c r="H193" s="48">
        <f t="shared" si="45"/>
        <v>0</v>
      </c>
      <c r="I193" s="48" t="s">
        <v>420</v>
      </c>
      <c r="J193" s="48" t="s">
        <v>420</v>
      </c>
      <c r="K193" s="48" t="s">
        <v>420</v>
      </c>
      <c r="L193" s="48" t="s">
        <v>420</v>
      </c>
      <c r="M193" s="48" t="s">
        <v>420</v>
      </c>
      <c r="N193" s="48" t="s">
        <v>420</v>
      </c>
      <c r="O193" s="48" t="s">
        <v>420</v>
      </c>
      <c r="P193" s="48" t="s">
        <v>420</v>
      </c>
      <c r="Q193" s="48" t="s">
        <v>420</v>
      </c>
      <c r="R193" s="48" t="s">
        <v>420</v>
      </c>
      <c r="S193" s="48" t="s">
        <v>420</v>
      </c>
      <c r="T193" s="48" t="s">
        <v>420</v>
      </c>
      <c r="U193" s="48" t="s">
        <v>420</v>
      </c>
      <c r="V193" s="48" t="s">
        <v>420</v>
      </c>
      <c r="W193" s="48" t="s">
        <v>420</v>
      </c>
      <c r="X193" s="48" t="s">
        <v>420</v>
      </c>
      <c r="Y193" s="48" t="s">
        <v>420</v>
      </c>
      <c r="Z193" s="48" t="s">
        <v>420</v>
      </c>
      <c r="AA193" s="48" t="s">
        <v>420</v>
      </c>
      <c r="AB193" s="48" t="s">
        <v>420</v>
      </c>
      <c r="AC193" s="48" t="s">
        <v>420</v>
      </c>
      <c r="AD193" s="48" t="s">
        <v>420</v>
      </c>
      <c r="AE193" s="48" t="s">
        <v>420</v>
      </c>
      <c r="AF193" s="48" t="s">
        <v>420</v>
      </c>
      <c r="AG193" s="48" t="s">
        <v>420</v>
      </c>
      <c r="AH193" s="48" t="s">
        <v>420</v>
      </c>
      <c r="AI193" s="48" t="s">
        <v>420</v>
      </c>
      <c r="AJ193" s="48" t="s">
        <v>420</v>
      </c>
      <c r="AK193" s="50" t="s">
        <v>420</v>
      </c>
    </row>
    <row r="194" spans="1:37" ht="16.5" thickBot="1" x14ac:dyDescent="0.3">
      <c r="A194" s="44" t="str">
        <f t="shared" si="42"/>
        <v>unconstrained</v>
      </c>
      <c r="B194" s="178" t="s">
        <v>436</v>
      </c>
      <c r="C194" s="166" t="s">
        <v>461</v>
      </c>
      <c r="D194" s="167" t="s">
        <v>115</v>
      </c>
      <c r="E194" s="167" t="s">
        <v>423</v>
      </c>
      <c r="F194" s="61">
        <f t="shared" si="43"/>
        <v>0</v>
      </c>
      <c r="G194" s="61">
        <f t="shared" si="44"/>
        <v>0</v>
      </c>
      <c r="H194" s="61">
        <f t="shared" si="45"/>
        <v>0</v>
      </c>
      <c r="I194" s="61" t="s">
        <v>420</v>
      </c>
      <c r="J194" s="61" t="s">
        <v>420</v>
      </c>
      <c r="K194" s="61" t="s">
        <v>420</v>
      </c>
      <c r="L194" s="61" t="s">
        <v>420</v>
      </c>
      <c r="M194" s="61" t="s">
        <v>420</v>
      </c>
      <c r="N194" s="61" t="s">
        <v>420</v>
      </c>
      <c r="O194" s="61" t="s">
        <v>420</v>
      </c>
      <c r="P194" s="61" t="s">
        <v>420</v>
      </c>
      <c r="Q194" s="61" t="s">
        <v>420</v>
      </c>
      <c r="R194" s="61" t="s">
        <v>420</v>
      </c>
      <c r="S194" s="61" t="s">
        <v>420</v>
      </c>
      <c r="T194" s="61" t="s">
        <v>420</v>
      </c>
      <c r="U194" s="61" t="s">
        <v>420</v>
      </c>
      <c r="V194" s="61" t="s">
        <v>420</v>
      </c>
      <c r="W194" s="61" t="s">
        <v>420</v>
      </c>
      <c r="X194" s="61" t="s">
        <v>420</v>
      </c>
      <c r="Y194" s="61" t="s">
        <v>420</v>
      </c>
      <c r="Z194" s="61" t="s">
        <v>420</v>
      </c>
      <c r="AA194" s="61" t="s">
        <v>420</v>
      </c>
      <c r="AB194" s="61" t="s">
        <v>420</v>
      </c>
      <c r="AC194" s="61" t="s">
        <v>420</v>
      </c>
      <c r="AD194" s="61" t="s">
        <v>420</v>
      </c>
      <c r="AE194" s="61" t="s">
        <v>420</v>
      </c>
      <c r="AF194" s="61" t="s">
        <v>420</v>
      </c>
      <c r="AG194" s="61" t="s">
        <v>420</v>
      </c>
      <c r="AH194" s="61" t="s">
        <v>420</v>
      </c>
      <c r="AI194" s="61" t="s">
        <v>420</v>
      </c>
      <c r="AJ194" s="61" t="s">
        <v>420</v>
      </c>
      <c r="AK194" s="63" t="s">
        <v>420</v>
      </c>
    </row>
    <row r="195" spans="1:37" ht="15.75" x14ac:dyDescent="0.25">
      <c r="A195" s="44" t="str">
        <f t="shared" si="42"/>
        <v>unconstrained</v>
      </c>
      <c r="B195" s="178" t="s">
        <v>436</v>
      </c>
      <c r="C195" s="179" t="s">
        <v>462</v>
      </c>
      <c r="D195" s="161" t="s">
        <v>78</v>
      </c>
      <c r="E195" s="161" t="s">
        <v>147</v>
      </c>
      <c r="F195" s="48">
        <f t="shared" si="43"/>
        <v>0</v>
      </c>
      <c r="G195" s="48">
        <f t="shared" si="44"/>
        <v>0</v>
      </c>
      <c r="H195" s="48">
        <f t="shared" si="45"/>
        <v>0</v>
      </c>
      <c r="I195" s="48" t="s">
        <v>420</v>
      </c>
      <c r="J195" s="48" t="s">
        <v>420</v>
      </c>
      <c r="K195" s="48" t="s">
        <v>420</v>
      </c>
      <c r="L195" s="48" t="s">
        <v>420</v>
      </c>
      <c r="M195" s="48" t="s">
        <v>420</v>
      </c>
      <c r="N195" s="48" t="s">
        <v>420</v>
      </c>
      <c r="O195" s="48" t="s">
        <v>420</v>
      </c>
      <c r="P195" s="48" t="s">
        <v>420</v>
      </c>
      <c r="Q195" s="48" t="s">
        <v>420</v>
      </c>
      <c r="R195" s="48" t="s">
        <v>420</v>
      </c>
      <c r="S195" s="48" t="s">
        <v>420</v>
      </c>
      <c r="T195" s="48" t="s">
        <v>420</v>
      </c>
      <c r="U195" s="48" t="s">
        <v>420</v>
      </c>
      <c r="V195" s="48" t="s">
        <v>420</v>
      </c>
      <c r="W195" s="48" t="s">
        <v>420</v>
      </c>
      <c r="X195" s="48" t="s">
        <v>420</v>
      </c>
      <c r="Y195" s="48" t="s">
        <v>420</v>
      </c>
      <c r="Z195" s="48" t="s">
        <v>420</v>
      </c>
      <c r="AA195" s="48" t="s">
        <v>420</v>
      </c>
      <c r="AB195" s="48" t="s">
        <v>420</v>
      </c>
      <c r="AC195" s="48" t="s">
        <v>420</v>
      </c>
      <c r="AD195" s="48" t="s">
        <v>420</v>
      </c>
      <c r="AE195" s="48" t="s">
        <v>420</v>
      </c>
      <c r="AF195" s="48" t="s">
        <v>420</v>
      </c>
      <c r="AG195" s="48" t="s">
        <v>420</v>
      </c>
      <c r="AH195" s="48" t="s">
        <v>420</v>
      </c>
      <c r="AI195" s="48" t="s">
        <v>420</v>
      </c>
      <c r="AJ195" s="48" t="s">
        <v>420</v>
      </c>
      <c r="AK195" s="50" t="s">
        <v>420</v>
      </c>
    </row>
    <row r="196" spans="1:37" ht="15.75" x14ac:dyDescent="0.25">
      <c r="A196" s="44" t="str">
        <f t="shared" si="42"/>
        <v>unconstrained</v>
      </c>
      <c r="B196" s="178" t="s">
        <v>436</v>
      </c>
      <c r="C196" s="180" t="s">
        <v>462</v>
      </c>
      <c r="D196" s="164" t="s">
        <v>78</v>
      </c>
      <c r="E196" s="164" t="s">
        <v>278</v>
      </c>
      <c r="F196" s="54">
        <f t="shared" si="43"/>
        <v>0</v>
      </c>
      <c r="G196" s="54">
        <f t="shared" si="44"/>
        <v>0</v>
      </c>
      <c r="H196" s="54">
        <f t="shared" si="45"/>
        <v>0</v>
      </c>
      <c r="I196" s="54" t="s">
        <v>420</v>
      </c>
      <c r="J196" s="54" t="s">
        <v>420</v>
      </c>
      <c r="K196" s="54" t="s">
        <v>420</v>
      </c>
      <c r="L196" s="54" t="s">
        <v>420</v>
      </c>
      <c r="M196" s="54" t="s">
        <v>420</v>
      </c>
      <c r="N196" s="54" t="s">
        <v>420</v>
      </c>
      <c r="O196" s="54" t="s">
        <v>420</v>
      </c>
      <c r="P196" s="54" t="s">
        <v>420</v>
      </c>
      <c r="Q196" s="54" t="s">
        <v>420</v>
      </c>
      <c r="R196" s="54" t="s">
        <v>420</v>
      </c>
      <c r="S196" s="54" t="s">
        <v>420</v>
      </c>
      <c r="T196" s="54" t="s">
        <v>420</v>
      </c>
      <c r="U196" s="54" t="s">
        <v>420</v>
      </c>
      <c r="V196" s="54" t="s">
        <v>420</v>
      </c>
      <c r="W196" s="54" t="s">
        <v>420</v>
      </c>
      <c r="X196" s="54" t="s">
        <v>420</v>
      </c>
      <c r="Y196" s="54" t="s">
        <v>420</v>
      </c>
      <c r="Z196" s="54" t="s">
        <v>420</v>
      </c>
      <c r="AA196" s="54" t="s">
        <v>420</v>
      </c>
      <c r="AB196" s="54" t="s">
        <v>420</v>
      </c>
      <c r="AC196" s="54" t="s">
        <v>420</v>
      </c>
      <c r="AD196" s="54" t="s">
        <v>420</v>
      </c>
      <c r="AE196" s="54" t="s">
        <v>420</v>
      </c>
      <c r="AF196" s="54" t="s">
        <v>420</v>
      </c>
      <c r="AG196" s="54" t="s">
        <v>420</v>
      </c>
      <c r="AH196" s="54" t="s">
        <v>420</v>
      </c>
      <c r="AI196" s="54" t="s">
        <v>420</v>
      </c>
      <c r="AJ196" s="54" t="s">
        <v>420</v>
      </c>
      <c r="AK196" s="56" t="s">
        <v>420</v>
      </c>
    </row>
    <row r="197" spans="1:37" ht="15.75" x14ac:dyDescent="0.25">
      <c r="A197" s="44" t="str">
        <f t="shared" si="42"/>
        <v>unconstrained</v>
      </c>
      <c r="B197" s="178" t="s">
        <v>436</v>
      </c>
      <c r="C197" s="180" t="s">
        <v>462</v>
      </c>
      <c r="D197" s="164" t="s">
        <v>78</v>
      </c>
      <c r="E197" s="164" t="s">
        <v>421</v>
      </c>
      <c r="F197" s="54">
        <f t="shared" si="43"/>
        <v>0</v>
      </c>
      <c r="G197" s="54">
        <f t="shared" si="44"/>
        <v>0</v>
      </c>
      <c r="H197" s="54">
        <f t="shared" si="45"/>
        <v>0</v>
      </c>
      <c r="I197" s="54" t="s">
        <v>420</v>
      </c>
      <c r="J197" s="54" t="s">
        <v>420</v>
      </c>
      <c r="K197" s="54" t="s">
        <v>420</v>
      </c>
      <c r="L197" s="54" t="s">
        <v>420</v>
      </c>
      <c r="M197" s="54" t="s">
        <v>420</v>
      </c>
      <c r="N197" s="54" t="s">
        <v>420</v>
      </c>
      <c r="O197" s="54" t="s">
        <v>420</v>
      </c>
      <c r="P197" s="54" t="s">
        <v>420</v>
      </c>
      <c r="Q197" s="54" t="s">
        <v>420</v>
      </c>
      <c r="R197" s="54" t="s">
        <v>420</v>
      </c>
      <c r="S197" s="54" t="s">
        <v>420</v>
      </c>
      <c r="T197" s="54" t="s">
        <v>420</v>
      </c>
      <c r="U197" s="54" t="s">
        <v>420</v>
      </c>
      <c r="V197" s="54" t="s">
        <v>420</v>
      </c>
      <c r="W197" s="54" t="s">
        <v>420</v>
      </c>
      <c r="X197" s="54" t="s">
        <v>420</v>
      </c>
      <c r="Y197" s="54" t="s">
        <v>420</v>
      </c>
      <c r="Z197" s="54" t="s">
        <v>420</v>
      </c>
      <c r="AA197" s="54" t="s">
        <v>420</v>
      </c>
      <c r="AB197" s="54" t="s">
        <v>420</v>
      </c>
      <c r="AC197" s="54" t="s">
        <v>420</v>
      </c>
      <c r="AD197" s="54" t="s">
        <v>420</v>
      </c>
      <c r="AE197" s="54" t="s">
        <v>420</v>
      </c>
      <c r="AF197" s="54" t="s">
        <v>420</v>
      </c>
      <c r="AG197" s="54" t="s">
        <v>420</v>
      </c>
      <c r="AH197" s="54" t="s">
        <v>420</v>
      </c>
      <c r="AI197" s="54" t="s">
        <v>420</v>
      </c>
      <c r="AJ197" s="54" t="s">
        <v>420</v>
      </c>
      <c r="AK197" s="56" t="s">
        <v>420</v>
      </c>
    </row>
    <row r="198" spans="1:37" ht="15.75" x14ac:dyDescent="0.25">
      <c r="A198" s="44" t="str">
        <f t="shared" si="42"/>
        <v>unconstrained</v>
      </c>
      <c r="B198" s="178" t="s">
        <v>436</v>
      </c>
      <c r="C198" s="180" t="s">
        <v>462</v>
      </c>
      <c r="D198" s="164" t="s">
        <v>78</v>
      </c>
      <c r="E198" s="164" t="s">
        <v>124</v>
      </c>
      <c r="F198" s="54">
        <f t="shared" si="43"/>
        <v>0</v>
      </c>
      <c r="G198" s="54">
        <f t="shared" si="44"/>
        <v>0</v>
      </c>
      <c r="H198" s="54">
        <f t="shared" si="45"/>
        <v>0</v>
      </c>
      <c r="I198" s="54" t="s">
        <v>420</v>
      </c>
      <c r="J198" s="54" t="s">
        <v>420</v>
      </c>
      <c r="K198" s="54" t="s">
        <v>420</v>
      </c>
      <c r="L198" s="54" t="s">
        <v>420</v>
      </c>
      <c r="M198" s="54" t="s">
        <v>420</v>
      </c>
      <c r="N198" s="54" t="s">
        <v>420</v>
      </c>
      <c r="O198" s="54" t="s">
        <v>420</v>
      </c>
      <c r="P198" s="54" t="s">
        <v>420</v>
      </c>
      <c r="Q198" s="54" t="s">
        <v>420</v>
      </c>
      <c r="R198" s="54" t="s">
        <v>420</v>
      </c>
      <c r="S198" s="54" t="s">
        <v>420</v>
      </c>
      <c r="T198" s="54" t="s">
        <v>420</v>
      </c>
      <c r="U198" s="54" t="s">
        <v>420</v>
      </c>
      <c r="V198" s="54" t="s">
        <v>420</v>
      </c>
      <c r="W198" s="54" t="s">
        <v>420</v>
      </c>
      <c r="X198" s="54" t="s">
        <v>420</v>
      </c>
      <c r="Y198" s="54" t="s">
        <v>420</v>
      </c>
      <c r="Z198" s="54" t="s">
        <v>420</v>
      </c>
      <c r="AA198" s="54" t="s">
        <v>420</v>
      </c>
      <c r="AB198" s="54" t="s">
        <v>420</v>
      </c>
      <c r="AC198" s="54" t="s">
        <v>420</v>
      </c>
      <c r="AD198" s="54" t="s">
        <v>420</v>
      </c>
      <c r="AE198" s="54" t="s">
        <v>420</v>
      </c>
      <c r="AF198" s="54" t="s">
        <v>420</v>
      </c>
      <c r="AG198" s="54" t="s">
        <v>420</v>
      </c>
      <c r="AH198" s="54" t="s">
        <v>420</v>
      </c>
      <c r="AI198" s="54" t="s">
        <v>420</v>
      </c>
      <c r="AJ198" s="54" t="s">
        <v>420</v>
      </c>
      <c r="AK198" s="56" t="s">
        <v>420</v>
      </c>
    </row>
    <row r="199" spans="1:37" ht="16.5" thickBot="1" x14ac:dyDescent="0.3">
      <c r="A199" s="44" t="str">
        <f t="shared" si="42"/>
        <v>unconstrained</v>
      </c>
      <c r="B199" s="178" t="s">
        <v>436</v>
      </c>
      <c r="C199" s="181" t="s">
        <v>462</v>
      </c>
      <c r="D199" s="167" t="s">
        <v>115</v>
      </c>
      <c r="E199" s="167" t="s">
        <v>423</v>
      </c>
      <c r="F199" s="61">
        <f t="shared" si="43"/>
        <v>0</v>
      </c>
      <c r="G199" s="61">
        <f t="shared" si="44"/>
        <v>0</v>
      </c>
      <c r="H199" s="61">
        <f t="shared" si="45"/>
        <v>0</v>
      </c>
      <c r="I199" s="61" t="s">
        <v>420</v>
      </c>
      <c r="J199" s="61" t="s">
        <v>420</v>
      </c>
      <c r="K199" s="61" t="s">
        <v>420</v>
      </c>
      <c r="L199" s="61" t="s">
        <v>420</v>
      </c>
      <c r="M199" s="61" t="s">
        <v>420</v>
      </c>
      <c r="N199" s="61" t="s">
        <v>420</v>
      </c>
      <c r="O199" s="61" t="s">
        <v>420</v>
      </c>
      <c r="P199" s="61" t="s">
        <v>420</v>
      </c>
      <c r="Q199" s="61" t="s">
        <v>420</v>
      </c>
      <c r="R199" s="61" t="s">
        <v>420</v>
      </c>
      <c r="S199" s="61" t="s">
        <v>420</v>
      </c>
      <c r="T199" s="61" t="s">
        <v>420</v>
      </c>
      <c r="U199" s="61" t="s">
        <v>420</v>
      </c>
      <c r="V199" s="61" t="s">
        <v>420</v>
      </c>
      <c r="W199" s="61" t="s">
        <v>420</v>
      </c>
      <c r="X199" s="61" t="s">
        <v>420</v>
      </c>
      <c r="Y199" s="61" t="s">
        <v>420</v>
      </c>
      <c r="Z199" s="61" t="s">
        <v>420</v>
      </c>
      <c r="AA199" s="61" t="s">
        <v>420</v>
      </c>
      <c r="AB199" s="61" t="s">
        <v>420</v>
      </c>
      <c r="AC199" s="61" t="s">
        <v>420</v>
      </c>
      <c r="AD199" s="61" t="s">
        <v>420</v>
      </c>
      <c r="AE199" s="61" t="s">
        <v>420</v>
      </c>
      <c r="AF199" s="61" t="s">
        <v>420</v>
      </c>
      <c r="AG199" s="61" t="s">
        <v>420</v>
      </c>
      <c r="AH199" s="61" t="s">
        <v>420</v>
      </c>
      <c r="AI199" s="61" t="s">
        <v>420</v>
      </c>
      <c r="AJ199" s="61" t="s">
        <v>420</v>
      </c>
      <c r="AK199" s="63" t="s">
        <v>420</v>
      </c>
    </row>
    <row r="200" spans="1:37" ht="15.75" x14ac:dyDescent="0.25">
      <c r="A200" s="44" t="str">
        <f t="shared" si="42"/>
        <v>unconstrained</v>
      </c>
      <c r="B200" s="178" t="s">
        <v>436</v>
      </c>
      <c r="C200" s="160" t="s">
        <v>463</v>
      </c>
      <c r="D200" s="161" t="s">
        <v>78</v>
      </c>
      <c r="E200" s="161" t="s">
        <v>147</v>
      </c>
      <c r="F200" s="48">
        <f t="shared" si="43"/>
        <v>0</v>
      </c>
      <c r="G200" s="48">
        <f t="shared" si="44"/>
        <v>0</v>
      </c>
      <c r="H200" s="48">
        <f t="shared" si="45"/>
        <v>0</v>
      </c>
      <c r="I200" s="48" t="s">
        <v>420</v>
      </c>
      <c r="J200" s="48" t="s">
        <v>420</v>
      </c>
      <c r="K200" s="48" t="s">
        <v>420</v>
      </c>
      <c r="L200" s="48" t="s">
        <v>420</v>
      </c>
      <c r="M200" s="48" t="s">
        <v>420</v>
      </c>
      <c r="N200" s="48" t="s">
        <v>420</v>
      </c>
      <c r="O200" s="48" t="s">
        <v>420</v>
      </c>
      <c r="P200" s="48" t="s">
        <v>420</v>
      </c>
      <c r="Q200" s="48" t="s">
        <v>420</v>
      </c>
      <c r="R200" s="48" t="s">
        <v>420</v>
      </c>
      <c r="S200" s="48" t="s">
        <v>420</v>
      </c>
      <c r="T200" s="48" t="s">
        <v>420</v>
      </c>
      <c r="U200" s="48" t="s">
        <v>420</v>
      </c>
      <c r="V200" s="48" t="s">
        <v>420</v>
      </c>
      <c r="W200" s="48" t="s">
        <v>420</v>
      </c>
      <c r="X200" s="48" t="s">
        <v>420</v>
      </c>
      <c r="Y200" s="48" t="s">
        <v>420</v>
      </c>
      <c r="Z200" s="48" t="s">
        <v>420</v>
      </c>
      <c r="AA200" s="48" t="s">
        <v>420</v>
      </c>
      <c r="AB200" s="48" t="s">
        <v>420</v>
      </c>
      <c r="AC200" s="48" t="s">
        <v>420</v>
      </c>
      <c r="AD200" s="48" t="s">
        <v>420</v>
      </c>
      <c r="AE200" s="48" t="s">
        <v>420</v>
      </c>
      <c r="AF200" s="48" t="s">
        <v>420</v>
      </c>
      <c r="AG200" s="48" t="s">
        <v>420</v>
      </c>
      <c r="AH200" s="48" t="s">
        <v>420</v>
      </c>
      <c r="AI200" s="48" t="s">
        <v>420</v>
      </c>
      <c r="AJ200" s="48" t="s">
        <v>420</v>
      </c>
      <c r="AK200" s="50" t="s">
        <v>420</v>
      </c>
    </row>
    <row r="201" spans="1:37" ht="15.75" x14ac:dyDescent="0.25">
      <c r="A201" s="44" t="str">
        <f t="shared" si="42"/>
        <v>unconstrained</v>
      </c>
      <c r="B201" s="178" t="s">
        <v>436</v>
      </c>
      <c r="C201" s="163" t="s">
        <v>463</v>
      </c>
      <c r="D201" s="164" t="s">
        <v>78</v>
      </c>
      <c r="E201" s="164" t="s">
        <v>278</v>
      </c>
      <c r="F201" s="54">
        <f t="shared" si="43"/>
        <v>0</v>
      </c>
      <c r="G201" s="54">
        <f t="shared" si="44"/>
        <v>0</v>
      </c>
      <c r="H201" s="54">
        <f t="shared" si="45"/>
        <v>0</v>
      </c>
      <c r="I201" s="54" t="s">
        <v>420</v>
      </c>
      <c r="J201" s="54" t="s">
        <v>420</v>
      </c>
      <c r="K201" s="54" t="s">
        <v>420</v>
      </c>
      <c r="L201" s="54" t="s">
        <v>420</v>
      </c>
      <c r="M201" s="54" t="s">
        <v>420</v>
      </c>
      <c r="N201" s="54" t="s">
        <v>420</v>
      </c>
      <c r="O201" s="54" t="s">
        <v>420</v>
      </c>
      <c r="P201" s="54" t="s">
        <v>420</v>
      </c>
      <c r="Q201" s="54" t="s">
        <v>420</v>
      </c>
      <c r="R201" s="54" t="s">
        <v>420</v>
      </c>
      <c r="S201" s="54" t="s">
        <v>420</v>
      </c>
      <c r="T201" s="54" t="s">
        <v>420</v>
      </c>
      <c r="U201" s="54" t="s">
        <v>420</v>
      </c>
      <c r="V201" s="54" t="s">
        <v>420</v>
      </c>
      <c r="W201" s="54" t="s">
        <v>420</v>
      </c>
      <c r="X201" s="54" t="s">
        <v>420</v>
      </c>
      <c r="Y201" s="54" t="s">
        <v>420</v>
      </c>
      <c r="Z201" s="54" t="s">
        <v>420</v>
      </c>
      <c r="AA201" s="54" t="s">
        <v>420</v>
      </c>
      <c r="AB201" s="54" t="s">
        <v>420</v>
      </c>
      <c r="AC201" s="54" t="s">
        <v>420</v>
      </c>
      <c r="AD201" s="54" t="s">
        <v>420</v>
      </c>
      <c r="AE201" s="54" t="s">
        <v>420</v>
      </c>
      <c r="AF201" s="54" t="s">
        <v>420</v>
      </c>
      <c r="AG201" s="54" t="s">
        <v>420</v>
      </c>
      <c r="AH201" s="54" t="s">
        <v>420</v>
      </c>
      <c r="AI201" s="54" t="s">
        <v>420</v>
      </c>
      <c r="AJ201" s="54" t="s">
        <v>420</v>
      </c>
      <c r="AK201" s="56" t="s">
        <v>420</v>
      </c>
    </row>
    <row r="202" spans="1:37" ht="15.75" x14ac:dyDescent="0.25">
      <c r="A202" s="44" t="str">
        <f t="shared" si="42"/>
        <v>unconstrained</v>
      </c>
      <c r="B202" s="178" t="s">
        <v>436</v>
      </c>
      <c r="C202" s="163" t="s">
        <v>463</v>
      </c>
      <c r="D202" s="164" t="s">
        <v>78</v>
      </c>
      <c r="E202" s="164" t="s">
        <v>421</v>
      </c>
      <c r="F202" s="54">
        <f t="shared" si="43"/>
        <v>0</v>
      </c>
      <c r="G202" s="54">
        <f t="shared" si="44"/>
        <v>0</v>
      </c>
      <c r="H202" s="54">
        <f t="shared" si="45"/>
        <v>0</v>
      </c>
      <c r="I202" s="54" t="s">
        <v>420</v>
      </c>
      <c r="J202" s="54" t="s">
        <v>420</v>
      </c>
      <c r="K202" s="54" t="s">
        <v>420</v>
      </c>
      <c r="L202" s="54" t="s">
        <v>420</v>
      </c>
      <c r="M202" s="54" t="s">
        <v>420</v>
      </c>
      <c r="N202" s="54" t="s">
        <v>420</v>
      </c>
      <c r="O202" s="54" t="s">
        <v>420</v>
      </c>
      <c r="P202" s="54" t="s">
        <v>420</v>
      </c>
      <c r="Q202" s="54" t="s">
        <v>420</v>
      </c>
      <c r="R202" s="54" t="s">
        <v>420</v>
      </c>
      <c r="S202" s="54" t="s">
        <v>420</v>
      </c>
      <c r="T202" s="54" t="s">
        <v>420</v>
      </c>
      <c r="U202" s="54" t="s">
        <v>420</v>
      </c>
      <c r="V202" s="54" t="s">
        <v>420</v>
      </c>
      <c r="W202" s="54" t="s">
        <v>420</v>
      </c>
      <c r="X202" s="54" t="s">
        <v>420</v>
      </c>
      <c r="Y202" s="54" t="s">
        <v>420</v>
      </c>
      <c r="Z202" s="54" t="s">
        <v>420</v>
      </c>
      <c r="AA202" s="54" t="s">
        <v>420</v>
      </c>
      <c r="AB202" s="54" t="s">
        <v>420</v>
      </c>
      <c r="AC202" s="54" t="s">
        <v>420</v>
      </c>
      <c r="AD202" s="54" t="s">
        <v>420</v>
      </c>
      <c r="AE202" s="54" t="s">
        <v>420</v>
      </c>
      <c r="AF202" s="54" t="s">
        <v>420</v>
      </c>
      <c r="AG202" s="54" t="s">
        <v>420</v>
      </c>
      <c r="AH202" s="54" t="s">
        <v>420</v>
      </c>
      <c r="AI202" s="54" t="s">
        <v>420</v>
      </c>
      <c r="AJ202" s="54" t="s">
        <v>420</v>
      </c>
      <c r="AK202" s="56" t="s">
        <v>420</v>
      </c>
    </row>
    <row r="203" spans="1:37" ht="15.75" x14ac:dyDescent="0.25">
      <c r="A203" s="44" t="str">
        <f t="shared" si="42"/>
        <v>unconstrained</v>
      </c>
      <c r="B203" s="178" t="s">
        <v>436</v>
      </c>
      <c r="C203" s="163" t="s">
        <v>463</v>
      </c>
      <c r="D203" s="164" t="s">
        <v>78</v>
      </c>
      <c r="E203" s="164" t="s">
        <v>124</v>
      </c>
      <c r="F203" s="54">
        <f t="shared" si="43"/>
        <v>0</v>
      </c>
      <c r="G203" s="54">
        <f t="shared" si="44"/>
        <v>0</v>
      </c>
      <c r="H203" s="54">
        <f t="shared" si="45"/>
        <v>0</v>
      </c>
      <c r="I203" s="54" t="s">
        <v>420</v>
      </c>
      <c r="J203" s="54" t="s">
        <v>420</v>
      </c>
      <c r="K203" s="54" t="s">
        <v>420</v>
      </c>
      <c r="L203" s="54" t="s">
        <v>420</v>
      </c>
      <c r="M203" s="54" t="s">
        <v>420</v>
      </c>
      <c r="N203" s="54" t="s">
        <v>420</v>
      </c>
      <c r="O203" s="54" t="s">
        <v>420</v>
      </c>
      <c r="P203" s="54" t="s">
        <v>420</v>
      </c>
      <c r="Q203" s="54" t="s">
        <v>420</v>
      </c>
      <c r="R203" s="54" t="s">
        <v>420</v>
      </c>
      <c r="S203" s="54" t="s">
        <v>420</v>
      </c>
      <c r="T203" s="54" t="s">
        <v>420</v>
      </c>
      <c r="U203" s="54" t="s">
        <v>420</v>
      </c>
      <c r="V203" s="54" t="s">
        <v>420</v>
      </c>
      <c r="W203" s="54" t="s">
        <v>420</v>
      </c>
      <c r="X203" s="54" t="s">
        <v>420</v>
      </c>
      <c r="Y203" s="54" t="s">
        <v>420</v>
      </c>
      <c r="Z203" s="54" t="s">
        <v>420</v>
      </c>
      <c r="AA203" s="54" t="s">
        <v>420</v>
      </c>
      <c r="AB203" s="54" t="s">
        <v>420</v>
      </c>
      <c r="AC203" s="54" t="s">
        <v>420</v>
      </c>
      <c r="AD203" s="54" t="s">
        <v>420</v>
      </c>
      <c r="AE203" s="54" t="s">
        <v>420</v>
      </c>
      <c r="AF203" s="54" t="s">
        <v>420</v>
      </c>
      <c r="AG203" s="54" t="s">
        <v>420</v>
      </c>
      <c r="AH203" s="54" t="s">
        <v>420</v>
      </c>
      <c r="AI203" s="54" t="s">
        <v>420</v>
      </c>
      <c r="AJ203" s="54" t="s">
        <v>420</v>
      </c>
      <c r="AK203" s="56" t="s">
        <v>420</v>
      </c>
    </row>
    <row r="204" spans="1:37" ht="16.5" thickBot="1" x14ac:dyDescent="0.3">
      <c r="A204" s="44" t="str">
        <f t="shared" si="42"/>
        <v>unconstrained</v>
      </c>
      <c r="B204" s="178" t="s">
        <v>436</v>
      </c>
      <c r="C204" s="166" t="s">
        <v>463</v>
      </c>
      <c r="D204" s="167" t="s">
        <v>115</v>
      </c>
      <c r="E204" s="167" t="s">
        <v>423</v>
      </c>
      <c r="F204" s="61">
        <f t="shared" si="43"/>
        <v>0</v>
      </c>
      <c r="G204" s="61">
        <f t="shared" si="44"/>
        <v>0</v>
      </c>
      <c r="H204" s="61">
        <f t="shared" si="45"/>
        <v>0</v>
      </c>
      <c r="I204" s="61" t="s">
        <v>420</v>
      </c>
      <c r="J204" s="61" t="s">
        <v>420</v>
      </c>
      <c r="K204" s="61" t="s">
        <v>420</v>
      </c>
      <c r="L204" s="61" t="s">
        <v>420</v>
      </c>
      <c r="M204" s="61" t="s">
        <v>420</v>
      </c>
      <c r="N204" s="61" t="s">
        <v>420</v>
      </c>
      <c r="O204" s="61" t="s">
        <v>420</v>
      </c>
      <c r="P204" s="61" t="s">
        <v>420</v>
      </c>
      <c r="Q204" s="61" t="s">
        <v>420</v>
      </c>
      <c r="R204" s="61" t="s">
        <v>420</v>
      </c>
      <c r="S204" s="61" t="s">
        <v>420</v>
      </c>
      <c r="T204" s="61" t="s">
        <v>420</v>
      </c>
      <c r="U204" s="61" t="s">
        <v>420</v>
      </c>
      <c r="V204" s="61" t="s">
        <v>420</v>
      </c>
      <c r="W204" s="61" t="s">
        <v>420</v>
      </c>
      <c r="X204" s="61" t="s">
        <v>420</v>
      </c>
      <c r="Y204" s="61" t="s">
        <v>420</v>
      </c>
      <c r="Z204" s="61" t="s">
        <v>420</v>
      </c>
      <c r="AA204" s="61" t="s">
        <v>420</v>
      </c>
      <c r="AB204" s="61" t="s">
        <v>420</v>
      </c>
      <c r="AC204" s="61" t="s">
        <v>420</v>
      </c>
      <c r="AD204" s="61" t="s">
        <v>420</v>
      </c>
      <c r="AE204" s="61" t="s">
        <v>420</v>
      </c>
      <c r="AF204" s="61" t="s">
        <v>420</v>
      </c>
      <c r="AG204" s="61" t="s">
        <v>420</v>
      </c>
      <c r="AH204" s="61" t="s">
        <v>420</v>
      </c>
      <c r="AI204" s="61" t="s">
        <v>420</v>
      </c>
      <c r="AJ204" s="61" t="s">
        <v>420</v>
      </c>
      <c r="AK204" s="63" t="s">
        <v>420</v>
      </c>
    </row>
    <row r="205" spans="1:37" ht="15.75" x14ac:dyDescent="0.25">
      <c r="A205" s="44" t="str">
        <f t="shared" si="42"/>
        <v>unconstrained</v>
      </c>
      <c r="B205" s="178" t="s">
        <v>436</v>
      </c>
      <c r="C205" s="179" t="s">
        <v>464</v>
      </c>
      <c r="D205" s="161" t="s">
        <v>78</v>
      </c>
      <c r="E205" s="161" t="s">
        <v>147</v>
      </c>
      <c r="F205" s="48">
        <f t="shared" si="43"/>
        <v>0</v>
      </c>
      <c r="G205" s="48">
        <f t="shared" si="44"/>
        <v>0</v>
      </c>
      <c r="H205" s="48">
        <f t="shared" si="45"/>
        <v>0</v>
      </c>
      <c r="I205" s="48" t="s">
        <v>420</v>
      </c>
      <c r="J205" s="48" t="s">
        <v>420</v>
      </c>
      <c r="K205" s="48" t="s">
        <v>420</v>
      </c>
      <c r="L205" s="48" t="s">
        <v>420</v>
      </c>
      <c r="M205" s="48" t="s">
        <v>420</v>
      </c>
      <c r="N205" s="48" t="s">
        <v>420</v>
      </c>
      <c r="O205" s="48" t="s">
        <v>420</v>
      </c>
      <c r="P205" s="48" t="s">
        <v>420</v>
      </c>
      <c r="Q205" s="48" t="s">
        <v>420</v>
      </c>
      <c r="R205" s="48" t="s">
        <v>420</v>
      </c>
      <c r="S205" s="48" t="s">
        <v>420</v>
      </c>
      <c r="T205" s="48" t="s">
        <v>420</v>
      </c>
      <c r="U205" s="48" t="s">
        <v>420</v>
      </c>
      <c r="V205" s="48" t="s">
        <v>420</v>
      </c>
      <c r="W205" s="48" t="s">
        <v>420</v>
      </c>
      <c r="X205" s="48" t="s">
        <v>420</v>
      </c>
      <c r="Y205" s="48" t="s">
        <v>420</v>
      </c>
      <c r="Z205" s="48" t="s">
        <v>420</v>
      </c>
      <c r="AA205" s="48" t="s">
        <v>420</v>
      </c>
      <c r="AB205" s="48" t="s">
        <v>420</v>
      </c>
      <c r="AC205" s="48" t="s">
        <v>420</v>
      </c>
      <c r="AD205" s="48" t="s">
        <v>420</v>
      </c>
      <c r="AE205" s="48" t="s">
        <v>420</v>
      </c>
      <c r="AF205" s="48" t="s">
        <v>420</v>
      </c>
      <c r="AG205" s="48" t="s">
        <v>420</v>
      </c>
      <c r="AH205" s="48" t="s">
        <v>420</v>
      </c>
      <c r="AI205" s="48" t="s">
        <v>420</v>
      </c>
      <c r="AJ205" s="48" t="s">
        <v>420</v>
      </c>
      <c r="AK205" s="50" t="s">
        <v>420</v>
      </c>
    </row>
    <row r="206" spans="1:37" ht="15.75" x14ac:dyDescent="0.25">
      <c r="A206" s="44" t="str">
        <f t="shared" si="42"/>
        <v>unconstrained</v>
      </c>
      <c r="B206" s="178" t="s">
        <v>436</v>
      </c>
      <c r="C206" s="180" t="s">
        <v>464</v>
      </c>
      <c r="D206" s="164" t="s">
        <v>78</v>
      </c>
      <c r="E206" s="164" t="s">
        <v>278</v>
      </c>
      <c r="F206" s="54">
        <f t="shared" si="43"/>
        <v>0</v>
      </c>
      <c r="G206" s="54">
        <f t="shared" si="44"/>
        <v>0</v>
      </c>
      <c r="H206" s="54">
        <f t="shared" si="45"/>
        <v>0</v>
      </c>
      <c r="I206" s="54" t="s">
        <v>420</v>
      </c>
      <c r="J206" s="54" t="s">
        <v>420</v>
      </c>
      <c r="K206" s="54" t="s">
        <v>420</v>
      </c>
      <c r="L206" s="54" t="s">
        <v>420</v>
      </c>
      <c r="M206" s="54" t="s">
        <v>420</v>
      </c>
      <c r="N206" s="54" t="s">
        <v>420</v>
      </c>
      <c r="O206" s="54" t="s">
        <v>420</v>
      </c>
      <c r="P206" s="54" t="s">
        <v>420</v>
      </c>
      <c r="Q206" s="54" t="s">
        <v>420</v>
      </c>
      <c r="R206" s="54" t="s">
        <v>420</v>
      </c>
      <c r="S206" s="54" t="s">
        <v>420</v>
      </c>
      <c r="T206" s="54" t="s">
        <v>420</v>
      </c>
      <c r="U206" s="54" t="s">
        <v>420</v>
      </c>
      <c r="V206" s="54" t="s">
        <v>420</v>
      </c>
      <c r="W206" s="54" t="s">
        <v>420</v>
      </c>
      <c r="X206" s="54" t="s">
        <v>420</v>
      </c>
      <c r="Y206" s="54" t="s">
        <v>420</v>
      </c>
      <c r="Z206" s="54" t="s">
        <v>420</v>
      </c>
      <c r="AA206" s="54" t="s">
        <v>420</v>
      </c>
      <c r="AB206" s="54" t="s">
        <v>420</v>
      </c>
      <c r="AC206" s="54" t="s">
        <v>420</v>
      </c>
      <c r="AD206" s="54" t="s">
        <v>420</v>
      </c>
      <c r="AE206" s="54" t="s">
        <v>420</v>
      </c>
      <c r="AF206" s="54" t="s">
        <v>420</v>
      </c>
      <c r="AG206" s="54" t="s">
        <v>420</v>
      </c>
      <c r="AH206" s="54" t="s">
        <v>420</v>
      </c>
      <c r="AI206" s="54" t="s">
        <v>420</v>
      </c>
      <c r="AJ206" s="54" t="s">
        <v>420</v>
      </c>
      <c r="AK206" s="56" t="s">
        <v>420</v>
      </c>
    </row>
    <row r="207" spans="1:37" ht="15.75" x14ac:dyDescent="0.25">
      <c r="A207" s="44" t="str">
        <f t="shared" si="42"/>
        <v>unconstrained</v>
      </c>
      <c r="B207" s="178" t="s">
        <v>436</v>
      </c>
      <c r="C207" s="180" t="s">
        <v>464</v>
      </c>
      <c r="D207" s="164" t="s">
        <v>78</v>
      </c>
      <c r="E207" s="164" t="s">
        <v>421</v>
      </c>
      <c r="F207" s="54">
        <f t="shared" si="43"/>
        <v>0</v>
      </c>
      <c r="G207" s="54">
        <f t="shared" si="44"/>
        <v>0</v>
      </c>
      <c r="H207" s="54">
        <f t="shared" si="45"/>
        <v>0</v>
      </c>
      <c r="I207" s="54" t="s">
        <v>420</v>
      </c>
      <c r="J207" s="54" t="s">
        <v>420</v>
      </c>
      <c r="K207" s="54" t="s">
        <v>420</v>
      </c>
      <c r="L207" s="54" t="s">
        <v>420</v>
      </c>
      <c r="M207" s="54" t="s">
        <v>420</v>
      </c>
      <c r="N207" s="54" t="s">
        <v>420</v>
      </c>
      <c r="O207" s="54" t="s">
        <v>420</v>
      </c>
      <c r="P207" s="54" t="s">
        <v>420</v>
      </c>
      <c r="Q207" s="54" t="s">
        <v>420</v>
      </c>
      <c r="R207" s="54" t="s">
        <v>420</v>
      </c>
      <c r="S207" s="54" t="s">
        <v>420</v>
      </c>
      <c r="T207" s="54" t="s">
        <v>420</v>
      </c>
      <c r="U207" s="54" t="s">
        <v>420</v>
      </c>
      <c r="V207" s="54" t="s">
        <v>420</v>
      </c>
      <c r="W207" s="54" t="s">
        <v>420</v>
      </c>
      <c r="X207" s="54" t="s">
        <v>420</v>
      </c>
      <c r="Y207" s="54" t="s">
        <v>420</v>
      </c>
      <c r="Z207" s="54" t="s">
        <v>420</v>
      </c>
      <c r="AA207" s="54" t="s">
        <v>420</v>
      </c>
      <c r="AB207" s="54" t="s">
        <v>420</v>
      </c>
      <c r="AC207" s="54" t="s">
        <v>420</v>
      </c>
      <c r="AD207" s="54" t="s">
        <v>420</v>
      </c>
      <c r="AE207" s="54" t="s">
        <v>420</v>
      </c>
      <c r="AF207" s="54" t="s">
        <v>420</v>
      </c>
      <c r="AG207" s="54" t="s">
        <v>420</v>
      </c>
      <c r="AH207" s="54" t="s">
        <v>420</v>
      </c>
      <c r="AI207" s="54" t="s">
        <v>420</v>
      </c>
      <c r="AJ207" s="54" t="s">
        <v>420</v>
      </c>
      <c r="AK207" s="56" t="s">
        <v>420</v>
      </c>
    </row>
    <row r="208" spans="1:37" ht="15.75" x14ac:dyDescent="0.25">
      <c r="A208" s="44" t="str">
        <f t="shared" si="42"/>
        <v>unconstrained</v>
      </c>
      <c r="B208" s="178" t="s">
        <v>436</v>
      </c>
      <c r="C208" s="180" t="s">
        <v>464</v>
      </c>
      <c r="D208" s="164" t="s">
        <v>78</v>
      </c>
      <c r="E208" s="164" t="s">
        <v>124</v>
      </c>
      <c r="F208" s="54">
        <f t="shared" si="43"/>
        <v>0</v>
      </c>
      <c r="G208" s="54">
        <f t="shared" si="44"/>
        <v>0</v>
      </c>
      <c r="H208" s="54">
        <f t="shared" si="45"/>
        <v>0</v>
      </c>
      <c r="I208" s="54" t="s">
        <v>420</v>
      </c>
      <c r="J208" s="54" t="s">
        <v>420</v>
      </c>
      <c r="K208" s="54" t="s">
        <v>420</v>
      </c>
      <c r="L208" s="54" t="s">
        <v>420</v>
      </c>
      <c r="M208" s="54" t="s">
        <v>420</v>
      </c>
      <c r="N208" s="54" t="s">
        <v>420</v>
      </c>
      <c r="O208" s="54" t="s">
        <v>420</v>
      </c>
      <c r="P208" s="54" t="s">
        <v>420</v>
      </c>
      <c r="Q208" s="54" t="s">
        <v>420</v>
      </c>
      <c r="R208" s="54" t="s">
        <v>420</v>
      </c>
      <c r="S208" s="54" t="s">
        <v>420</v>
      </c>
      <c r="T208" s="54" t="s">
        <v>420</v>
      </c>
      <c r="U208" s="54" t="s">
        <v>420</v>
      </c>
      <c r="V208" s="54" t="s">
        <v>420</v>
      </c>
      <c r="W208" s="54" t="s">
        <v>420</v>
      </c>
      <c r="X208" s="54" t="s">
        <v>420</v>
      </c>
      <c r="Y208" s="54" t="s">
        <v>420</v>
      </c>
      <c r="Z208" s="54" t="s">
        <v>420</v>
      </c>
      <c r="AA208" s="54" t="s">
        <v>420</v>
      </c>
      <c r="AB208" s="54" t="s">
        <v>420</v>
      </c>
      <c r="AC208" s="54" t="s">
        <v>420</v>
      </c>
      <c r="AD208" s="54" t="s">
        <v>420</v>
      </c>
      <c r="AE208" s="54" t="s">
        <v>420</v>
      </c>
      <c r="AF208" s="54" t="s">
        <v>420</v>
      </c>
      <c r="AG208" s="54" t="s">
        <v>420</v>
      </c>
      <c r="AH208" s="54" t="s">
        <v>420</v>
      </c>
      <c r="AI208" s="54" t="s">
        <v>420</v>
      </c>
      <c r="AJ208" s="54" t="s">
        <v>420</v>
      </c>
      <c r="AK208" s="56" t="s">
        <v>420</v>
      </c>
    </row>
    <row r="209" spans="1:37" ht="16.5" thickBot="1" x14ac:dyDescent="0.3">
      <c r="A209" s="44" t="str">
        <f t="shared" si="42"/>
        <v>unconstrained</v>
      </c>
      <c r="B209" s="178" t="s">
        <v>436</v>
      </c>
      <c r="C209" s="181" t="s">
        <v>464</v>
      </c>
      <c r="D209" s="167" t="s">
        <v>115</v>
      </c>
      <c r="E209" s="167" t="s">
        <v>423</v>
      </c>
      <c r="F209" s="61">
        <f t="shared" si="43"/>
        <v>0</v>
      </c>
      <c r="G209" s="61">
        <f t="shared" si="44"/>
        <v>0</v>
      </c>
      <c r="H209" s="61">
        <f t="shared" si="45"/>
        <v>0</v>
      </c>
      <c r="I209" s="61" t="s">
        <v>420</v>
      </c>
      <c r="J209" s="61" t="s">
        <v>420</v>
      </c>
      <c r="K209" s="61" t="s">
        <v>420</v>
      </c>
      <c r="L209" s="61" t="s">
        <v>420</v>
      </c>
      <c r="M209" s="61" t="s">
        <v>420</v>
      </c>
      <c r="N209" s="61" t="s">
        <v>420</v>
      </c>
      <c r="O209" s="61" t="s">
        <v>420</v>
      </c>
      <c r="P209" s="61" t="s">
        <v>420</v>
      </c>
      <c r="Q209" s="61" t="s">
        <v>420</v>
      </c>
      <c r="R209" s="61" t="s">
        <v>420</v>
      </c>
      <c r="S209" s="61" t="s">
        <v>420</v>
      </c>
      <c r="T209" s="61" t="s">
        <v>420</v>
      </c>
      <c r="U209" s="61" t="s">
        <v>420</v>
      </c>
      <c r="V209" s="61" t="s">
        <v>420</v>
      </c>
      <c r="W209" s="61" t="s">
        <v>420</v>
      </c>
      <c r="X209" s="61" t="s">
        <v>420</v>
      </c>
      <c r="Y209" s="61" t="s">
        <v>420</v>
      </c>
      <c r="Z209" s="61" t="s">
        <v>420</v>
      </c>
      <c r="AA209" s="61" t="s">
        <v>420</v>
      </c>
      <c r="AB209" s="61" t="s">
        <v>420</v>
      </c>
      <c r="AC209" s="61" t="s">
        <v>420</v>
      </c>
      <c r="AD209" s="61" t="s">
        <v>420</v>
      </c>
      <c r="AE209" s="61" t="s">
        <v>420</v>
      </c>
      <c r="AF209" s="61" t="s">
        <v>420</v>
      </c>
      <c r="AG209" s="61" t="s">
        <v>420</v>
      </c>
      <c r="AH209" s="61" t="s">
        <v>420</v>
      </c>
      <c r="AI209" s="61" t="s">
        <v>420</v>
      </c>
      <c r="AJ209" s="61" t="s">
        <v>420</v>
      </c>
      <c r="AK209" s="63" t="s">
        <v>420</v>
      </c>
    </row>
    <row r="210" spans="1:37" ht="15.75" x14ac:dyDescent="0.25">
      <c r="A210" s="44" t="str">
        <f t="shared" si="42"/>
        <v>unconstrained</v>
      </c>
      <c r="B210" s="178" t="s">
        <v>436</v>
      </c>
      <c r="C210" s="160" t="s">
        <v>465</v>
      </c>
      <c r="D210" s="161" t="s">
        <v>78</v>
      </c>
      <c r="E210" s="161" t="s">
        <v>147</v>
      </c>
      <c r="F210" s="48">
        <f t="shared" si="43"/>
        <v>0</v>
      </c>
      <c r="G210" s="48">
        <f t="shared" si="44"/>
        <v>0</v>
      </c>
      <c r="H210" s="48">
        <f t="shared" si="45"/>
        <v>0</v>
      </c>
      <c r="I210" s="48" t="s">
        <v>420</v>
      </c>
      <c r="J210" s="48" t="s">
        <v>420</v>
      </c>
      <c r="K210" s="48" t="s">
        <v>420</v>
      </c>
      <c r="L210" s="48" t="s">
        <v>420</v>
      </c>
      <c r="M210" s="48" t="s">
        <v>420</v>
      </c>
      <c r="N210" s="48" t="s">
        <v>420</v>
      </c>
      <c r="O210" s="48" t="s">
        <v>420</v>
      </c>
      <c r="P210" s="48" t="s">
        <v>420</v>
      </c>
      <c r="Q210" s="48" t="s">
        <v>420</v>
      </c>
      <c r="R210" s="48" t="s">
        <v>420</v>
      </c>
      <c r="S210" s="48" t="s">
        <v>420</v>
      </c>
      <c r="T210" s="48" t="s">
        <v>420</v>
      </c>
      <c r="U210" s="48" t="s">
        <v>420</v>
      </c>
      <c r="V210" s="48" t="s">
        <v>420</v>
      </c>
      <c r="W210" s="48" t="s">
        <v>420</v>
      </c>
      <c r="X210" s="48" t="s">
        <v>420</v>
      </c>
      <c r="Y210" s="48" t="s">
        <v>420</v>
      </c>
      <c r="Z210" s="48" t="s">
        <v>420</v>
      </c>
      <c r="AA210" s="48" t="s">
        <v>420</v>
      </c>
      <c r="AB210" s="48" t="s">
        <v>420</v>
      </c>
      <c r="AC210" s="48" t="s">
        <v>420</v>
      </c>
      <c r="AD210" s="48" t="s">
        <v>420</v>
      </c>
      <c r="AE210" s="48" t="s">
        <v>420</v>
      </c>
      <c r="AF210" s="48" t="s">
        <v>420</v>
      </c>
      <c r="AG210" s="48" t="s">
        <v>420</v>
      </c>
      <c r="AH210" s="48" t="s">
        <v>420</v>
      </c>
      <c r="AI210" s="48" t="s">
        <v>420</v>
      </c>
      <c r="AJ210" s="48" t="s">
        <v>420</v>
      </c>
      <c r="AK210" s="50" t="s">
        <v>420</v>
      </c>
    </row>
    <row r="211" spans="1:37" ht="16.5" thickBot="1" x14ac:dyDescent="0.3">
      <c r="A211" s="44" t="str">
        <f t="shared" si="42"/>
        <v>unconstrained</v>
      </c>
      <c r="B211" s="178" t="s">
        <v>436</v>
      </c>
      <c r="C211" s="166" t="s">
        <v>465</v>
      </c>
      <c r="D211" s="167" t="s">
        <v>115</v>
      </c>
      <c r="E211" s="167" t="s">
        <v>423</v>
      </c>
      <c r="F211" s="61">
        <f t="shared" si="43"/>
        <v>0</v>
      </c>
      <c r="G211" s="61">
        <f t="shared" si="44"/>
        <v>0</v>
      </c>
      <c r="H211" s="61">
        <f t="shared" si="45"/>
        <v>0</v>
      </c>
      <c r="I211" s="61" t="s">
        <v>420</v>
      </c>
      <c r="J211" s="61" t="s">
        <v>420</v>
      </c>
      <c r="K211" s="61" t="s">
        <v>420</v>
      </c>
      <c r="L211" s="61" t="s">
        <v>420</v>
      </c>
      <c r="M211" s="61" t="s">
        <v>420</v>
      </c>
      <c r="N211" s="61" t="s">
        <v>420</v>
      </c>
      <c r="O211" s="61" t="s">
        <v>420</v>
      </c>
      <c r="P211" s="61" t="s">
        <v>420</v>
      </c>
      <c r="Q211" s="61" t="s">
        <v>420</v>
      </c>
      <c r="R211" s="61" t="s">
        <v>420</v>
      </c>
      <c r="S211" s="61" t="s">
        <v>420</v>
      </c>
      <c r="T211" s="61" t="s">
        <v>420</v>
      </c>
      <c r="U211" s="61" t="s">
        <v>420</v>
      </c>
      <c r="V211" s="61" t="s">
        <v>420</v>
      </c>
      <c r="W211" s="61" t="s">
        <v>420</v>
      </c>
      <c r="X211" s="61" t="s">
        <v>420</v>
      </c>
      <c r="Y211" s="61" t="s">
        <v>420</v>
      </c>
      <c r="Z211" s="61" t="s">
        <v>420</v>
      </c>
      <c r="AA211" s="61" t="s">
        <v>420</v>
      </c>
      <c r="AB211" s="61" t="s">
        <v>420</v>
      </c>
      <c r="AC211" s="61" t="s">
        <v>420</v>
      </c>
      <c r="AD211" s="61" t="s">
        <v>420</v>
      </c>
      <c r="AE211" s="61" t="s">
        <v>420</v>
      </c>
      <c r="AF211" s="61" t="s">
        <v>420</v>
      </c>
      <c r="AG211" s="61" t="s">
        <v>420</v>
      </c>
      <c r="AH211" s="61" t="s">
        <v>420</v>
      </c>
      <c r="AI211" s="61" t="s">
        <v>420</v>
      </c>
      <c r="AJ211" s="61" t="s">
        <v>420</v>
      </c>
      <c r="AK211" s="63" t="s">
        <v>420</v>
      </c>
    </row>
    <row r="212" spans="1:37" ht="15.75" x14ac:dyDescent="0.25">
      <c r="A212" s="44" t="str">
        <f t="shared" si="42"/>
        <v>unconstrained</v>
      </c>
      <c r="B212" s="178" t="s">
        <v>436</v>
      </c>
      <c r="C212" s="179" t="s">
        <v>466</v>
      </c>
      <c r="D212" s="161" t="s">
        <v>78</v>
      </c>
      <c r="E212" s="161" t="s">
        <v>147</v>
      </c>
      <c r="F212" s="48">
        <f t="shared" si="43"/>
        <v>0</v>
      </c>
      <c r="G212" s="48">
        <f t="shared" si="44"/>
        <v>0</v>
      </c>
      <c r="H212" s="48">
        <f t="shared" si="45"/>
        <v>0</v>
      </c>
      <c r="I212" s="48" t="s">
        <v>420</v>
      </c>
      <c r="J212" s="48" t="s">
        <v>420</v>
      </c>
      <c r="K212" s="48" t="s">
        <v>420</v>
      </c>
      <c r="L212" s="48" t="s">
        <v>420</v>
      </c>
      <c r="M212" s="48" t="s">
        <v>420</v>
      </c>
      <c r="N212" s="48" t="s">
        <v>420</v>
      </c>
      <c r="O212" s="48" t="s">
        <v>420</v>
      </c>
      <c r="P212" s="48" t="s">
        <v>420</v>
      </c>
      <c r="Q212" s="48" t="s">
        <v>420</v>
      </c>
      <c r="R212" s="48" t="s">
        <v>420</v>
      </c>
      <c r="S212" s="48" t="s">
        <v>420</v>
      </c>
      <c r="T212" s="48" t="s">
        <v>420</v>
      </c>
      <c r="U212" s="48" t="s">
        <v>420</v>
      </c>
      <c r="V212" s="48" t="s">
        <v>420</v>
      </c>
      <c r="W212" s="48" t="s">
        <v>420</v>
      </c>
      <c r="X212" s="48" t="s">
        <v>420</v>
      </c>
      <c r="Y212" s="48" t="s">
        <v>420</v>
      </c>
      <c r="Z212" s="48" t="s">
        <v>420</v>
      </c>
      <c r="AA212" s="48" t="s">
        <v>420</v>
      </c>
      <c r="AB212" s="48" t="s">
        <v>420</v>
      </c>
      <c r="AC212" s="48" t="s">
        <v>420</v>
      </c>
      <c r="AD212" s="48" t="s">
        <v>420</v>
      </c>
      <c r="AE212" s="48" t="s">
        <v>420</v>
      </c>
      <c r="AF212" s="48" t="s">
        <v>420</v>
      </c>
      <c r="AG212" s="48" t="s">
        <v>420</v>
      </c>
      <c r="AH212" s="48" t="s">
        <v>420</v>
      </c>
      <c r="AI212" s="48" t="s">
        <v>420</v>
      </c>
      <c r="AJ212" s="48" t="s">
        <v>420</v>
      </c>
      <c r="AK212" s="50" t="s">
        <v>420</v>
      </c>
    </row>
    <row r="213" spans="1:37" ht="15.75" x14ac:dyDescent="0.25">
      <c r="A213" s="44" t="str">
        <f t="shared" si="42"/>
        <v>unconstrained</v>
      </c>
      <c r="B213" s="178" t="s">
        <v>436</v>
      </c>
      <c r="C213" s="180" t="s">
        <v>466</v>
      </c>
      <c r="D213" s="164" t="s">
        <v>78</v>
      </c>
      <c r="E213" s="164" t="s">
        <v>278</v>
      </c>
      <c r="F213" s="54">
        <f t="shared" si="43"/>
        <v>0</v>
      </c>
      <c r="G213" s="54">
        <f t="shared" si="44"/>
        <v>0</v>
      </c>
      <c r="H213" s="54">
        <f t="shared" si="45"/>
        <v>0</v>
      </c>
      <c r="I213" s="54" t="s">
        <v>420</v>
      </c>
      <c r="J213" s="54" t="s">
        <v>420</v>
      </c>
      <c r="K213" s="54" t="s">
        <v>420</v>
      </c>
      <c r="L213" s="54" t="s">
        <v>420</v>
      </c>
      <c r="M213" s="54" t="s">
        <v>420</v>
      </c>
      <c r="N213" s="54" t="s">
        <v>420</v>
      </c>
      <c r="O213" s="54" t="s">
        <v>420</v>
      </c>
      <c r="P213" s="54" t="s">
        <v>420</v>
      </c>
      <c r="Q213" s="54" t="s">
        <v>420</v>
      </c>
      <c r="R213" s="54" t="s">
        <v>420</v>
      </c>
      <c r="S213" s="54" t="s">
        <v>420</v>
      </c>
      <c r="T213" s="54" t="s">
        <v>420</v>
      </c>
      <c r="U213" s="54" t="s">
        <v>420</v>
      </c>
      <c r="V213" s="54" t="s">
        <v>420</v>
      </c>
      <c r="W213" s="54" t="s">
        <v>420</v>
      </c>
      <c r="X213" s="54" t="s">
        <v>420</v>
      </c>
      <c r="Y213" s="54" t="s">
        <v>420</v>
      </c>
      <c r="Z213" s="54" t="s">
        <v>420</v>
      </c>
      <c r="AA213" s="54" t="s">
        <v>420</v>
      </c>
      <c r="AB213" s="54" t="s">
        <v>420</v>
      </c>
      <c r="AC213" s="54" t="s">
        <v>420</v>
      </c>
      <c r="AD213" s="54" t="s">
        <v>420</v>
      </c>
      <c r="AE213" s="54" t="s">
        <v>420</v>
      </c>
      <c r="AF213" s="54" t="s">
        <v>420</v>
      </c>
      <c r="AG213" s="54" t="s">
        <v>420</v>
      </c>
      <c r="AH213" s="54" t="s">
        <v>420</v>
      </c>
      <c r="AI213" s="54" t="s">
        <v>420</v>
      </c>
      <c r="AJ213" s="54" t="s">
        <v>420</v>
      </c>
      <c r="AK213" s="56" t="s">
        <v>420</v>
      </c>
    </row>
    <row r="214" spans="1:37" ht="15.75" x14ac:dyDescent="0.25">
      <c r="A214" s="44" t="str">
        <f t="shared" si="42"/>
        <v>unconstrained</v>
      </c>
      <c r="B214" s="178" t="s">
        <v>436</v>
      </c>
      <c r="C214" s="180" t="s">
        <v>466</v>
      </c>
      <c r="D214" s="164" t="s">
        <v>78</v>
      </c>
      <c r="E214" s="164" t="s">
        <v>421</v>
      </c>
      <c r="F214" s="54">
        <f t="shared" si="43"/>
        <v>0</v>
      </c>
      <c r="G214" s="54">
        <f t="shared" si="44"/>
        <v>0</v>
      </c>
      <c r="H214" s="54">
        <f t="shared" si="45"/>
        <v>0</v>
      </c>
      <c r="I214" s="54" t="s">
        <v>420</v>
      </c>
      <c r="J214" s="54" t="s">
        <v>420</v>
      </c>
      <c r="K214" s="54" t="s">
        <v>420</v>
      </c>
      <c r="L214" s="54" t="s">
        <v>420</v>
      </c>
      <c r="M214" s="54" t="s">
        <v>420</v>
      </c>
      <c r="N214" s="54" t="s">
        <v>420</v>
      </c>
      <c r="O214" s="54" t="s">
        <v>420</v>
      </c>
      <c r="P214" s="54" t="s">
        <v>420</v>
      </c>
      <c r="Q214" s="54" t="s">
        <v>420</v>
      </c>
      <c r="R214" s="54" t="s">
        <v>420</v>
      </c>
      <c r="S214" s="54" t="s">
        <v>420</v>
      </c>
      <c r="T214" s="54" t="s">
        <v>420</v>
      </c>
      <c r="U214" s="54" t="s">
        <v>420</v>
      </c>
      <c r="V214" s="54" t="s">
        <v>420</v>
      </c>
      <c r="W214" s="54" t="s">
        <v>420</v>
      </c>
      <c r="X214" s="54" t="s">
        <v>420</v>
      </c>
      <c r="Y214" s="54" t="s">
        <v>420</v>
      </c>
      <c r="Z214" s="54" t="s">
        <v>420</v>
      </c>
      <c r="AA214" s="54" t="s">
        <v>420</v>
      </c>
      <c r="AB214" s="54" t="s">
        <v>420</v>
      </c>
      <c r="AC214" s="54" t="s">
        <v>420</v>
      </c>
      <c r="AD214" s="54" t="s">
        <v>420</v>
      </c>
      <c r="AE214" s="54" t="s">
        <v>420</v>
      </c>
      <c r="AF214" s="54" t="s">
        <v>420</v>
      </c>
      <c r="AG214" s="54" t="s">
        <v>420</v>
      </c>
      <c r="AH214" s="54" t="s">
        <v>420</v>
      </c>
      <c r="AI214" s="54" t="s">
        <v>420</v>
      </c>
      <c r="AJ214" s="54" t="s">
        <v>420</v>
      </c>
      <c r="AK214" s="56" t="s">
        <v>420</v>
      </c>
    </row>
    <row r="215" spans="1:37" ht="15.75" x14ac:dyDescent="0.25">
      <c r="A215" s="44" t="str">
        <f t="shared" si="42"/>
        <v>unconstrained</v>
      </c>
      <c r="B215" s="178" t="s">
        <v>436</v>
      </c>
      <c r="C215" s="180" t="s">
        <v>466</v>
      </c>
      <c r="D215" s="164" t="s">
        <v>78</v>
      </c>
      <c r="E215" s="164" t="s">
        <v>124</v>
      </c>
      <c r="F215" s="54">
        <f t="shared" si="43"/>
        <v>0</v>
      </c>
      <c r="G215" s="54">
        <f t="shared" si="44"/>
        <v>0</v>
      </c>
      <c r="H215" s="54">
        <f t="shared" si="45"/>
        <v>0</v>
      </c>
      <c r="I215" s="54" t="s">
        <v>420</v>
      </c>
      <c r="J215" s="54" t="s">
        <v>420</v>
      </c>
      <c r="K215" s="54" t="s">
        <v>420</v>
      </c>
      <c r="L215" s="54" t="s">
        <v>420</v>
      </c>
      <c r="M215" s="54" t="s">
        <v>420</v>
      </c>
      <c r="N215" s="54" t="s">
        <v>420</v>
      </c>
      <c r="O215" s="54" t="s">
        <v>420</v>
      </c>
      <c r="P215" s="54" t="s">
        <v>420</v>
      </c>
      <c r="Q215" s="54" t="s">
        <v>420</v>
      </c>
      <c r="R215" s="54" t="s">
        <v>420</v>
      </c>
      <c r="S215" s="54" t="s">
        <v>420</v>
      </c>
      <c r="T215" s="54" t="s">
        <v>420</v>
      </c>
      <c r="U215" s="54" t="s">
        <v>420</v>
      </c>
      <c r="V215" s="54" t="s">
        <v>420</v>
      </c>
      <c r="W215" s="54" t="s">
        <v>420</v>
      </c>
      <c r="X215" s="54" t="s">
        <v>420</v>
      </c>
      <c r="Y215" s="54" t="s">
        <v>420</v>
      </c>
      <c r="Z215" s="54" t="s">
        <v>420</v>
      </c>
      <c r="AA215" s="54" t="s">
        <v>420</v>
      </c>
      <c r="AB215" s="54" t="s">
        <v>420</v>
      </c>
      <c r="AC215" s="54" t="s">
        <v>420</v>
      </c>
      <c r="AD215" s="54" t="s">
        <v>420</v>
      </c>
      <c r="AE215" s="54" t="s">
        <v>420</v>
      </c>
      <c r="AF215" s="54" t="s">
        <v>420</v>
      </c>
      <c r="AG215" s="54" t="s">
        <v>420</v>
      </c>
      <c r="AH215" s="54" t="s">
        <v>420</v>
      </c>
      <c r="AI215" s="54" t="s">
        <v>420</v>
      </c>
      <c r="AJ215" s="54" t="s">
        <v>420</v>
      </c>
      <c r="AK215" s="56" t="s">
        <v>420</v>
      </c>
    </row>
    <row r="216" spans="1:37" ht="15.75" x14ac:dyDescent="0.25">
      <c r="A216" s="44" t="str">
        <f t="shared" si="42"/>
        <v>unconstrained</v>
      </c>
      <c r="B216" s="178" t="s">
        <v>436</v>
      </c>
      <c r="C216" s="180" t="s">
        <v>466</v>
      </c>
      <c r="D216" s="164" t="s">
        <v>78</v>
      </c>
      <c r="E216" s="164" t="s">
        <v>77</v>
      </c>
      <c r="F216" s="54">
        <f t="shared" si="43"/>
        <v>0</v>
      </c>
      <c r="G216" s="54">
        <f t="shared" si="44"/>
        <v>0</v>
      </c>
      <c r="H216" s="54">
        <f t="shared" si="45"/>
        <v>0</v>
      </c>
      <c r="I216" s="54" t="s">
        <v>420</v>
      </c>
      <c r="J216" s="54" t="s">
        <v>420</v>
      </c>
      <c r="K216" s="54" t="s">
        <v>420</v>
      </c>
      <c r="L216" s="54" t="s">
        <v>420</v>
      </c>
      <c r="M216" s="54" t="s">
        <v>420</v>
      </c>
      <c r="N216" s="54" t="s">
        <v>420</v>
      </c>
      <c r="O216" s="54" t="s">
        <v>420</v>
      </c>
      <c r="P216" s="54" t="s">
        <v>420</v>
      </c>
      <c r="Q216" s="54" t="s">
        <v>420</v>
      </c>
      <c r="R216" s="54" t="s">
        <v>420</v>
      </c>
      <c r="S216" s="54" t="s">
        <v>420</v>
      </c>
      <c r="T216" s="54" t="s">
        <v>420</v>
      </c>
      <c r="U216" s="54" t="s">
        <v>420</v>
      </c>
      <c r="V216" s="54" t="s">
        <v>420</v>
      </c>
      <c r="W216" s="54" t="s">
        <v>420</v>
      </c>
      <c r="X216" s="54" t="s">
        <v>420</v>
      </c>
      <c r="Y216" s="54" t="s">
        <v>420</v>
      </c>
      <c r="Z216" s="54" t="s">
        <v>420</v>
      </c>
      <c r="AA216" s="54" t="s">
        <v>420</v>
      </c>
      <c r="AB216" s="54" t="s">
        <v>420</v>
      </c>
      <c r="AC216" s="54" t="s">
        <v>420</v>
      </c>
      <c r="AD216" s="54" t="s">
        <v>420</v>
      </c>
      <c r="AE216" s="54" t="s">
        <v>420</v>
      </c>
      <c r="AF216" s="54" t="s">
        <v>420</v>
      </c>
      <c r="AG216" s="54" t="s">
        <v>420</v>
      </c>
      <c r="AH216" s="54" t="s">
        <v>420</v>
      </c>
      <c r="AI216" s="54" t="s">
        <v>420</v>
      </c>
      <c r="AJ216" s="54" t="s">
        <v>420</v>
      </c>
      <c r="AK216" s="56" t="s">
        <v>420</v>
      </c>
    </row>
    <row r="217" spans="1:37" ht="16.5" thickBot="1" x14ac:dyDescent="0.3">
      <c r="A217" s="57" t="str">
        <f t="shared" si="42"/>
        <v>unconstrained</v>
      </c>
      <c r="B217" s="182" t="s">
        <v>436</v>
      </c>
      <c r="C217" s="181" t="s">
        <v>466</v>
      </c>
      <c r="D217" s="167" t="s">
        <v>115</v>
      </c>
      <c r="E217" s="167" t="s">
        <v>423</v>
      </c>
      <c r="F217" s="61">
        <f t="shared" si="43"/>
        <v>0</v>
      </c>
      <c r="G217" s="61">
        <f t="shared" si="44"/>
        <v>0</v>
      </c>
      <c r="H217" s="61">
        <f t="shared" si="45"/>
        <v>0</v>
      </c>
      <c r="I217" s="61" t="s">
        <v>420</v>
      </c>
      <c r="J217" s="61" t="s">
        <v>420</v>
      </c>
      <c r="K217" s="61" t="s">
        <v>420</v>
      </c>
      <c r="L217" s="61" t="s">
        <v>420</v>
      </c>
      <c r="M217" s="61" t="s">
        <v>420</v>
      </c>
      <c r="N217" s="61" t="s">
        <v>420</v>
      </c>
      <c r="O217" s="61" t="s">
        <v>420</v>
      </c>
      <c r="P217" s="61" t="s">
        <v>420</v>
      </c>
      <c r="Q217" s="61" t="s">
        <v>420</v>
      </c>
      <c r="R217" s="61" t="s">
        <v>420</v>
      </c>
      <c r="S217" s="61" t="s">
        <v>420</v>
      </c>
      <c r="T217" s="61" t="s">
        <v>420</v>
      </c>
      <c r="U217" s="61" t="s">
        <v>420</v>
      </c>
      <c r="V217" s="61" t="s">
        <v>420</v>
      </c>
      <c r="W217" s="61" t="s">
        <v>420</v>
      </c>
      <c r="X217" s="61" t="s">
        <v>420</v>
      </c>
      <c r="Y217" s="61" t="s">
        <v>420</v>
      </c>
      <c r="Z217" s="61" t="s">
        <v>420</v>
      </c>
      <c r="AA217" s="61" t="s">
        <v>420</v>
      </c>
      <c r="AB217" s="61" t="s">
        <v>420</v>
      </c>
      <c r="AC217" s="61" t="s">
        <v>420</v>
      </c>
      <c r="AD217" s="61" t="s">
        <v>420</v>
      </c>
      <c r="AE217" s="61" t="s">
        <v>420</v>
      </c>
      <c r="AF217" s="61" t="s">
        <v>420</v>
      </c>
      <c r="AG217" s="61" t="s">
        <v>420</v>
      </c>
      <c r="AH217" s="61" t="s">
        <v>420</v>
      </c>
      <c r="AI217" s="61" t="s">
        <v>420</v>
      </c>
      <c r="AJ217" s="61" t="s">
        <v>420</v>
      </c>
      <c r="AK217" s="63" t="s">
        <v>420</v>
      </c>
    </row>
    <row r="218" spans="1:37" ht="15.75" x14ac:dyDescent="0.25">
      <c r="A218" s="44" t="str">
        <f t="shared" si="42"/>
        <v>unconstrained</v>
      </c>
      <c r="B218" s="183" t="s">
        <v>467</v>
      </c>
      <c r="C218" s="160" t="s">
        <v>468</v>
      </c>
      <c r="D218" s="161" t="s">
        <v>78</v>
      </c>
      <c r="E218" s="161" t="s">
        <v>147</v>
      </c>
      <c r="F218" s="48">
        <v>0</v>
      </c>
      <c r="G218" s="48">
        <v>0</v>
      </c>
      <c r="H218" s="48">
        <v>0</v>
      </c>
      <c r="I218" s="48" t="s">
        <v>420</v>
      </c>
      <c r="J218" s="48" t="s">
        <v>420</v>
      </c>
      <c r="K218" s="48" t="s">
        <v>420</v>
      </c>
      <c r="L218" s="48" t="s">
        <v>420</v>
      </c>
      <c r="M218" s="48" t="s">
        <v>420</v>
      </c>
      <c r="N218" s="48" t="s">
        <v>420</v>
      </c>
      <c r="O218" s="48" t="s">
        <v>420</v>
      </c>
      <c r="P218" s="48" t="s">
        <v>420</v>
      </c>
      <c r="Q218" s="48" t="s">
        <v>420</v>
      </c>
      <c r="R218" s="48" t="s">
        <v>420</v>
      </c>
      <c r="S218" s="48" t="s">
        <v>420</v>
      </c>
      <c r="T218" s="48" t="s">
        <v>420</v>
      </c>
      <c r="U218" s="48" t="s">
        <v>420</v>
      </c>
      <c r="V218" s="48" t="s">
        <v>420</v>
      </c>
      <c r="W218" s="48" t="s">
        <v>420</v>
      </c>
      <c r="X218" s="48" t="s">
        <v>420</v>
      </c>
      <c r="Y218" s="48" t="s">
        <v>420</v>
      </c>
      <c r="Z218" s="48" t="s">
        <v>420</v>
      </c>
      <c r="AA218" s="48" t="s">
        <v>420</v>
      </c>
      <c r="AB218" s="48" t="s">
        <v>420</v>
      </c>
      <c r="AC218" s="48" t="s">
        <v>420</v>
      </c>
      <c r="AD218" s="48" t="s">
        <v>420</v>
      </c>
      <c r="AE218" s="48" t="s">
        <v>420</v>
      </c>
      <c r="AF218" s="48" t="s">
        <v>420</v>
      </c>
      <c r="AG218" s="48" t="s">
        <v>420</v>
      </c>
      <c r="AH218" s="48" t="s">
        <v>420</v>
      </c>
      <c r="AI218" s="48" t="s">
        <v>420</v>
      </c>
      <c r="AJ218" s="48" t="s">
        <v>420</v>
      </c>
      <c r="AK218" s="50" t="s">
        <v>420</v>
      </c>
    </row>
    <row r="219" spans="1:37" ht="15.75" x14ac:dyDescent="0.25">
      <c r="A219" s="44" t="str">
        <f t="shared" si="42"/>
        <v>unconstrained</v>
      </c>
      <c r="B219" s="162" t="s">
        <v>467</v>
      </c>
      <c r="C219" s="163" t="s">
        <v>468</v>
      </c>
      <c r="D219" s="164" t="s">
        <v>78</v>
      </c>
      <c r="E219" s="164" t="s">
        <v>278</v>
      </c>
      <c r="F219" s="54">
        <v>0</v>
      </c>
      <c r="G219" s="54">
        <v>0</v>
      </c>
      <c r="H219" s="54">
        <v>0</v>
      </c>
      <c r="I219" s="54" t="s">
        <v>420</v>
      </c>
      <c r="J219" s="54" t="s">
        <v>420</v>
      </c>
      <c r="K219" s="54" t="s">
        <v>420</v>
      </c>
      <c r="L219" s="54" t="s">
        <v>420</v>
      </c>
      <c r="M219" s="54" t="s">
        <v>420</v>
      </c>
      <c r="N219" s="54" t="s">
        <v>420</v>
      </c>
      <c r="O219" s="54" t="s">
        <v>420</v>
      </c>
      <c r="P219" s="54" t="s">
        <v>420</v>
      </c>
      <c r="Q219" s="54" t="s">
        <v>420</v>
      </c>
      <c r="R219" s="54" t="s">
        <v>420</v>
      </c>
      <c r="S219" s="54" t="s">
        <v>420</v>
      </c>
      <c r="T219" s="54" t="s">
        <v>420</v>
      </c>
      <c r="U219" s="54" t="s">
        <v>420</v>
      </c>
      <c r="V219" s="54" t="s">
        <v>420</v>
      </c>
      <c r="W219" s="54" t="s">
        <v>420</v>
      </c>
      <c r="X219" s="54" t="s">
        <v>420</v>
      </c>
      <c r="Y219" s="54" t="s">
        <v>420</v>
      </c>
      <c r="Z219" s="54" t="s">
        <v>420</v>
      </c>
      <c r="AA219" s="54" t="s">
        <v>420</v>
      </c>
      <c r="AB219" s="54" t="s">
        <v>420</v>
      </c>
      <c r="AC219" s="54" t="s">
        <v>420</v>
      </c>
      <c r="AD219" s="54" t="s">
        <v>420</v>
      </c>
      <c r="AE219" s="54" t="s">
        <v>420</v>
      </c>
      <c r="AF219" s="54" t="s">
        <v>420</v>
      </c>
      <c r="AG219" s="54" t="s">
        <v>420</v>
      </c>
      <c r="AH219" s="54" t="s">
        <v>420</v>
      </c>
      <c r="AI219" s="54" t="s">
        <v>420</v>
      </c>
      <c r="AJ219" s="54" t="s">
        <v>420</v>
      </c>
      <c r="AK219" s="56" t="s">
        <v>420</v>
      </c>
    </row>
    <row r="220" spans="1:37" ht="15.75" x14ac:dyDescent="0.25">
      <c r="A220" s="44" t="str">
        <f t="shared" si="42"/>
        <v>unconstrained</v>
      </c>
      <c r="B220" s="162" t="s">
        <v>467</v>
      </c>
      <c r="C220" s="163" t="s">
        <v>468</v>
      </c>
      <c r="D220" s="164" t="s">
        <v>78</v>
      </c>
      <c r="E220" s="164" t="s">
        <v>421</v>
      </c>
      <c r="F220" s="54">
        <v>0</v>
      </c>
      <c r="G220" s="54">
        <v>0</v>
      </c>
      <c r="H220" s="54">
        <v>0</v>
      </c>
      <c r="I220" s="54" t="s">
        <v>420</v>
      </c>
      <c r="J220" s="54" t="str">
        <f t="shared" ref="J220:AK220" si="46">I220</f>
        <v>unc</v>
      </c>
      <c r="K220" s="54" t="str">
        <f t="shared" si="46"/>
        <v>unc</v>
      </c>
      <c r="L220" s="54" t="str">
        <f t="shared" si="46"/>
        <v>unc</v>
      </c>
      <c r="M220" s="54" t="str">
        <f t="shared" si="46"/>
        <v>unc</v>
      </c>
      <c r="N220" s="54" t="str">
        <f t="shared" si="46"/>
        <v>unc</v>
      </c>
      <c r="O220" s="54" t="str">
        <f t="shared" si="46"/>
        <v>unc</v>
      </c>
      <c r="P220" s="54" t="str">
        <f t="shared" si="46"/>
        <v>unc</v>
      </c>
      <c r="Q220" s="54" t="str">
        <f t="shared" si="46"/>
        <v>unc</v>
      </c>
      <c r="R220" s="54" t="str">
        <f t="shared" si="46"/>
        <v>unc</v>
      </c>
      <c r="S220" s="54" t="str">
        <f t="shared" si="46"/>
        <v>unc</v>
      </c>
      <c r="T220" s="54" t="str">
        <f t="shared" si="46"/>
        <v>unc</v>
      </c>
      <c r="U220" s="54" t="str">
        <f t="shared" si="46"/>
        <v>unc</v>
      </c>
      <c r="V220" s="54" t="str">
        <f t="shared" si="46"/>
        <v>unc</v>
      </c>
      <c r="W220" s="54" t="str">
        <f t="shared" si="46"/>
        <v>unc</v>
      </c>
      <c r="X220" s="54" t="str">
        <f t="shared" si="46"/>
        <v>unc</v>
      </c>
      <c r="Y220" s="54" t="str">
        <f t="shared" si="46"/>
        <v>unc</v>
      </c>
      <c r="Z220" s="54" t="str">
        <f t="shared" si="46"/>
        <v>unc</v>
      </c>
      <c r="AA220" s="54" t="str">
        <f t="shared" si="46"/>
        <v>unc</v>
      </c>
      <c r="AB220" s="54" t="str">
        <f t="shared" si="46"/>
        <v>unc</v>
      </c>
      <c r="AC220" s="54" t="str">
        <f t="shared" si="46"/>
        <v>unc</v>
      </c>
      <c r="AD220" s="54" t="str">
        <f t="shared" si="46"/>
        <v>unc</v>
      </c>
      <c r="AE220" s="54" t="str">
        <f t="shared" si="46"/>
        <v>unc</v>
      </c>
      <c r="AF220" s="54" t="str">
        <f t="shared" si="46"/>
        <v>unc</v>
      </c>
      <c r="AG220" s="54" t="str">
        <f t="shared" si="46"/>
        <v>unc</v>
      </c>
      <c r="AH220" s="54" t="str">
        <f t="shared" si="46"/>
        <v>unc</v>
      </c>
      <c r="AI220" s="54" t="str">
        <f t="shared" si="46"/>
        <v>unc</v>
      </c>
      <c r="AJ220" s="54" t="str">
        <f t="shared" si="46"/>
        <v>unc</v>
      </c>
      <c r="AK220" s="54" t="str">
        <f t="shared" si="46"/>
        <v>unc</v>
      </c>
    </row>
    <row r="221" spans="1:37" ht="15.75" x14ac:dyDescent="0.25">
      <c r="A221" s="44" t="str">
        <f t="shared" si="42"/>
        <v>unconstrained</v>
      </c>
      <c r="B221" s="162" t="s">
        <v>467</v>
      </c>
      <c r="C221" s="163" t="s">
        <v>468</v>
      </c>
      <c r="D221" s="164" t="s">
        <v>78</v>
      </c>
      <c r="E221" s="164" t="s">
        <v>124</v>
      </c>
      <c r="F221" s="54">
        <v>0</v>
      </c>
      <c r="G221" s="54">
        <v>0</v>
      </c>
      <c r="H221" s="54">
        <v>0</v>
      </c>
      <c r="I221" s="54" t="s">
        <v>420</v>
      </c>
      <c r="J221" s="54" t="s">
        <v>420</v>
      </c>
      <c r="K221" s="54" t="s">
        <v>420</v>
      </c>
      <c r="L221" s="54" t="s">
        <v>420</v>
      </c>
      <c r="M221" s="54" t="s">
        <v>420</v>
      </c>
      <c r="N221" s="54" t="s">
        <v>420</v>
      </c>
      <c r="O221" s="54" t="s">
        <v>420</v>
      </c>
      <c r="P221" s="54" t="s">
        <v>420</v>
      </c>
      <c r="Q221" s="54" t="s">
        <v>420</v>
      </c>
      <c r="R221" s="54" t="s">
        <v>420</v>
      </c>
      <c r="S221" s="54" t="s">
        <v>420</v>
      </c>
      <c r="T221" s="54" t="s">
        <v>420</v>
      </c>
      <c r="U221" s="54" t="s">
        <v>420</v>
      </c>
      <c r="V221" s="54" t="s">
        <v>420</v>
      </c>
      <c r="W221" s="54" t="s">
        <v>420</v>
      </c>
      <c r="X221" s="54" t="s">
        <v>420</v>
      </c>
      <c r="Y221" s="54" t="s">
        <v>420</v>
      </c>
      <c r="Z221" s="54" t="s">
        <v>420</v>
      </c>
      <c r="AA221" s="54" t="s">
        <v>420</v>
      </c>
      <c r="AB221" s="54" t="s">
        <v>420</v>
      </c>
      <c r="AC221" s="54" t="s">
        <v>420</v>
      </c>
      <c r="AD221" s="54" t="s">
        <v>420</v>
      </c>
      <c r="AE221" s="54" t="s">
        <v>420</v>
      </c>
      <c r="AF221" s="54" t="s">
        <v>420</v>
      </c>
      <c r="AG221" s="54" t="s">
        <v>420</v>
      </c>
      <c r="AH221" s="54" t="s">
        <v>420</v>
      </c>
      <c r="AI221" s="54" t="s">
        <v>420</v>
      </c>
      <c r="AJ221" s="54" t="s">
        <v>420</v>
      </c>
      <c r="AK221" s="56" t="s">
        <v>420</v>
      </c>
    </row>
    <row r="222" spans="1:37" ht="15.75" x14ac:dyDescent="0.25">
      <c r="A222" s="44" t="str">
        <f t="shared" si="42"/>
        <v>unconstrained</v>
      </c>
      <c r="B222" s="162" t="s">
        <v>467</v>
      </c>
      <c r="C222" s="163" t="s">
        <v>468</v>
      </c>
      <c r="D222" s="164" t="s">
        <v>78</v>
      </c>
      <c r="E222" s="164" t="s">
        <v>422</v>
      </c>
      <c r="F222" s="54">
        <f t="shared" ref="F222:H226" si="47">F221</f>
        <v>0</v>
      </c>
      <c r="G222" s="54">
        <f t="shared" si="47"/>
        <v>0</v>
      </c>
      <c r="H222" s="54">
        <f t="shared" si="47"/>
        <v>0</v>
      </c>
      <c r="I222" s="54" t="s">
        <v>420</v>
      </c>
      <c r="J222" s="54" t="s">
        <v>420</v>
      </c>
      <c r="K222" s="54" t="s">
        <v>420</v>
      </c>
      <c r="L222" s="54" t="s">
        <v>420</v>
      </c>
      <c r="M222" s="54" t="s">
        <v>420</v>
      </c>
      <c r="N222" s="54" t="s">
        <v>420</v>
      </c>
      <c r="O222" s="54" t="s">
        <v>420</v>
      </c>
      <c r="P222" s="54" t="s">
        <v>420</v>
      </c>
      <c r="Q222" s="54" t="s">
        <v>420</v>
      </c>
      <c r="R222" s="54" t="s">
        <v>420</v>
      </c>
      <c r="S222" s="54" t="s">
        <v>420</v>
      </c>
      <c r="T222" s="54" t="s">
        <v>420</v>
      </c>
      <c r="U222" s="54" t="s">
        <v>420</v>
      </c>
      <c r="V222" s="54" t="s">
        <v>420</v>
      </c>
      <c r="W222" s="54" t="s">
        <v>420</v>
      </c>
      <c r="X222" s="54" t="s">
        <v>420</v>
      </c>
      <c r="Y222" s="54" t="s">
        <v>420</v>
      </c>
      <c r="Z222" s="54" t="s">
        <v>420</v>
      </c>
      <c r="AA222" s="54" t="s">
        <v>420</v>
      </c>
      <c r="AB222" s="54" t="s">
        <v>420</v>
      </c>
      <c r="AC222" s="54" t="s">
        <v>420</v>
      </c>
      <c r="AD222" s="54" t="s">
        <v>420</v>
      </c>
      <c r="AE222" s="54" t="s">
        <v>420</v>
      </c>
      <c r="AF222" s="54" t="s">
        <v>420</v>
      </c>
      <c r="AG222" s="54" t="s">
        <v>420</v>
      </c>
      <c r="AH222" s="54" t="s">
        <v>420</v>
      </c>
      <c r="AI222" s="54" t="s">
        <v>420</v>
      </c>
      <c r="AJ222" s="54" t="s">
        <v>420</v>
      </c>
      <c r="AK222" s="56" t="s">
        <v>420</v>
      </c>
    </row>
    <row r="223" spans="1:37" ht="15.75" x14ac:dyDescent="0.25">
      <c r="A223" s="44" t="str">
        <f t="shared" si="42"/>
        <v>unconstrained</v>
      </c>
      <c r="B223" s="162" t="s">
        <v>467</v>
      </c>
      <c r="C223" s="163" t="s">
        <v>468</v>
      </c>
      <c r="D223" s="164" t="s">
        <v>78</v>
      </c>
      <c r="E223" s="164" t="s">
        <v>77</v>
      </c>
      <c r="F223" s="54">
        <f t="shared" si="47"/>
        <v>0</v>
      </c>
      <c r="G223" s="54">
        <f t="shared" si="47"/>
        <v>0</v>
      </c>
      <c r="H223" s="54">
        <f t="shared" si="47"/>
        <v>0</v>
      </c>
      <c r="I223" s="54" t="s">
        <v>420</v>
      </c>
      <c r="J223" s="54" t="s">
        <v>420</v>
      </c>
      <c r="K223" s="54" t="s">
        <v>420</v>
      </c>
      <c r="L223" s="54" t="s">
        <v>420</v>
      </c>
      <c r="M223" s="54" t="s">
        <v>420</v>
      </c>
      <c r="N223" s="54" t="s">
        <v>420</v>
      </c>
      <c r="O223" s="54" t="s">
        <v>420</v>
      </c>
      <c r="P223" s="54" t="s">
        <v>420</v>
      </c>
      <c r="Q223" s="54" t="s">
        <v>420</v>
      </c>
      <c r="R223" s="54" t="s">
        <v>420</v>
      </c>
      <c r="S223" s="54" t="s">
        <v>420</v>
      </c>
      <c r="T223" s="54" t="s">
        <v>420</v>
      </c>
      <c r="U223" s="54" t="s">
        <v>420</v>
      </c>
      <c r="V223" s="54" t="s">
        <v>420</v>
      </c>
      <c r="W223" s="54" t="s">
        <v>420</v>
      </c>
      <c r="X223" s="54" t="s">
        <v>420</v>
      </c>
      <c r="Y223" s="54" t="s">
        <v>420</v>
      </c>
      <c r="Z223" s="54" t="s">
        <v>420</v>
      </c>
      <c r="AA223" s="54" t="s">
        <v>420</v>
      </c>
      <c r="AB223" s="54" t="s">
        <v>420</v>
      </c>
      <c r="AC223" s="54" t="s">
        <v>420</v>
      </c>
      <c r="AD223" s="54" t="s">
        <v>420</v>
      </c>
      <c r="AE223" s="54" t="s">
        <v>420</v>
      </c>
      <c r="AF223" s="54" t="s">
        <v>420</v>
      </c>
      <c r="AG223" s="54" t="s">
        <v>420</v>
      </c>
      <c r="AH223" s="54" t="s">
        <v>420</v>
      </c>
      <c r="AI223" s="54" t="s">
        <v>420</v>
      </c>
      <c r="AJ223" s="54" t="s">
        <v>420</v>
      </c>
      <c r="AK223" s="56" t="s">
        <v>420</v>
      </c>
    </row>
    <row r="224" spans="1:37" ht="15.75" x14ac:dyDescent="0.25">
      <c r="A224" s="44" t="str">
        <f t="shared" si="42"/>
        <v>unconstrained</v>
      </c>
      <c r="B224" s="162" t="s">
        <v>467</v>
      </c>
      <c r="C224" s="163" t="s">
        <v>468</v>
      </c>
      <c r="D224" s="164" t="s">
        <v>78</v>
      </c>
      <c r="E224" s="164" t="s">
        <v>112</v>
      </c>
      <c r="F224" s="54">
        <f t="shared" si="47"/>
        <v>0</v>
      </c>
      <c r="G224" s="54">
        <f t="shared" si="47"/>
        <v>0</v>
      </c>
      <c r="H224" s="54">
        <f t="shared" si="47"/>
        <v>0</v>
      </c>
      <c r="I224" s="54">
        <v>0</v>
      </c>
      <c r="J224" s="54">
        <v>0</v>
      </c>
      <c r="K224" s="54">
        <v>0</v>
      </c>
      <c r="L224" s="54">
        <v>0</v>
      </c>
      <c r="M224" s="54">
        <v>0</v>
      </c>
      <c r="N224" s="54">
        <v>0</v>
      </c>
      <c r="O224" s="54">
        <v>0</v>
      </c>
      <c r="P224" s="54">
        <v>0</v>
      </c>
      <c r="Q224" s="54" t="s">
        <v>420</v>
      </c>
      <c r="R224" s="54" t="s">
        <v>420</v>
      </c>
      <c r="S224" s="54" t="s">
        <v>420</v>
      </c>
      <c r="T224" s="54" t="s">
        <v>420</v>
      </c>
      <c r="U224" s="54" t="s">
        <v>420</v>
      </c>
      <c r="V224" s="54" t="s">
        <v>420</v>
      </c>
      <c r="W224" s="54" t="s">
        <v>420</v>
      </c>
      <c r="X224" s="54" t="s">
        <v>420</v>
      </c>
      <c r="Y224" s="54" t="s">
        <v>420</v>
      </c>
      <c r="Z224" s="54" t="s">
        <v>420</v>
      </c>
      <c r="AA224" s="54" t="s">
        <v>420</v>
      </c>
      <c r="AB224" s="54" t="s">
        <v>420</v>
      </c>
      <c r="AC224" s="54" t="s">
        <v>420</v>
      </c>
      <c r="AD224" s="54" t="s">
        <v>420</v>
      </c>
      <c r="AE224" s="54" t="s">
        <v>420</v>
      </c>
      <c r="AF224" s="54" t="s">
        <v>420</v>
      </c>
      <c r="AG224" s="54" t="s">
        <v>420</v>
      </c>
      <c r="AH224" s="54" t="s">
        <v>420</v>
      </c>
      <c r="AI224" s="54" t="s">
        <v>420</v>
      </c>
      <c r="AJ224" s="54" t="s">
        <v>420</v>
      </c>
      <c r="AK224" s="56" t="s">
        <v>420</v>
      </c>
    </row>
    <row r="225" spans="1:37" ht="15.75" x14ac:dyDescent="0.25">
      <c r="A225" s="44" t="str">
        <f t="shared" si="42"/>
        <v>unconstrained</v>
      </c>
      <c r="B225" s="162" t="s">
        <v>467</v>
      </c>
      <c r="C225" s="163" t="s">
        <v>468</v>
      </c>
      <c r="D225" s="164" t="s">
        <v>115</v>
      </c>
      <c r="E225" s="164" t="s">
        <v>114</v>
      </c>
      <c r="F225" s="54">
        <f t="shared" si="47"/>
        <v>0</v>
      </c>
      <c r="G225" s="54">
        <f t="shared" si="47"/>
        <v>0</v>
      </c>
      <c r="H225" s="54">
        <f t="shared" si="47"/>
        <v>0</v>
      </c>
      <c r="I225" s="54">
        <v>0</v>
      </c>
      <c r="J225" s="54">
        <v>0</v>
      </c>
      <c r="K225" s="54">
        <v>0</v>
      </c>
      <c r="L225" s="54">
        <v>0</v>
      </c>
      <c r="M225" s="54">
        <v>0</v>
      </c>
      <c r="N225" s="54">
        <v>0</v>
      </c>
      <c r="O225" s="54">
        <v>0</v>
      </c>
      <c r="P225" s="54">
        <v>0</v>
      </c>
      <c r="Q225" s="54">
        <v>0</v>
      </c>
      <c r="R225" s="54">
        <v>0</v>
      </c>
      <c r="S225" s="54">
        <f>R225</f>
        <v>0</v>
      </c>
      <c r="T225" s="54">
        <f>S225</f>
        <v>0</v>
      </c>
      <c r="U225" s="54">
        <f>T225</f>
        <v>0</v>
      </c>
      <c r="V225" s="54">
        <v>5000</v>
      </c>
      <c r="W225" s="54">
        <f t="shared" ref="W225:AK225" si="48">V225</f>
        <v>5000</v>
      </c>
      <c r="X225" s="54">
        <f t="shared" si="48"/>
        <v>5000</v>
      </c>
      <c r="Y225" s="54">
        <f t="shared" si="48"/>
        <v>5000</v>
      </c>
      <c r="Z225" s="54">
        <f t="shared" si="48"/>
        <v>5000</v>
      </c>
      <c r="AA225" s="54">
        <f t="shared" si="48"/>
        <v>5000</v>
      </c>
      <c r="AB225" s="54">
        <f t="shared" si="48"/>
        <v>5000</v>
      </c>
      <c r="AC225" s="54">
        <f t="shared" si="48"/>
        <v>5000</v>
      </c>
      <c r="AD225" s="54">
        <f t="shared" si="48"/>
        <v>5000</v>
      </c>
      <c r="AE225" s="54">
        <f t="shared" si="48"/>
        <v>5000</v>
      </c>
      <c r="AF225" s="54">
        <f t="shared" si="48"/>
        <v>5000</v>
      </c>
      <c r="AG225" s="54">
        <f t="shared" si="48"/>
        <v>5000</v>
      </c>
      <c r="AH225" s="54">
        <f t="shared" si="48"/>
        <v>5000</v>
      </c>
      <c r="AI225" s="54">
        <f t="shared" si="48"/>
        <v>5000</v>
      </c>
      <c r="AJ225" s="54">
        <f t="shared" si="48"/>
        <v>5000</v>
      </c>
      <c r="AK225" s="54">
        <f t="shared" si="48"/>
        <v>5000</v>
      </c>
    </row>
    <row r="226" spans="1:37" ht="16.5" thickBot="1" x14ac:dyDescent="0.3">
      <c r="A226" s="44" t="str">
        <f t="shared" si="42"/>
        <v>unconstrained</v>
      </c>
      <c r="B226" s="162" t="s">
        <v>467</v>
      </c>
      <c r="C226" s="163" t="s">
        <v>468</v>
      </c>
      <c r="D226" s="167" t="s">
        <v>115</v>
      </c>
      <c r="E226" s="167" t="s">
        <v>423</v>
      </c>
      <c r="F226" s="81">
        <f t="shared" si="47"/>
        <v>0</v>
      </c>
      <c r="G226" s="61">
        <f t="shared" si="47"/>
        <v>0</v>
      </c>
      <c r="H226" s="61">
        <f t="shared" si="47"/>
        <v>0</v>
      </c>
      <c r="I226" s="54" t="s">
        <v>420</v>
      </c>
      <c r="J226" s="54" t="s">
        <v>420</v>
      </c>
      <c r="K226" s="54" t="s">
        <v>420</v>
      </c>
      <c r="L226" s="54" t="s">
        <v>420</v>
      </c>
      <c r="M226" s="54" t="s">
        <v>420</v>
      </c>
      <c r="N226" s="54" t="s">
        <v>420</v>
      </c>
      <c r="O226" s="54" t="s">
        <v>420</v>
      </c>
      <c r="P226" s="54" t="s">
        <v>420</v>
      </c>
      <c r="Q226" s="54" t="s">
        <v>420</v>
      </c>
      <c r="R226" s="54" t="s">
        <v>420</v>
      </c>
      <c r="S226" s="54" t="s">
        <v>420</v>
      </c>
      <c r="T226" s="54" t="s">
        <v>420</v>
      </c>
      <c r="U226" s="54" t="s">
        <v>420</v>
      </c>
      <c r="V226" s="54" t="s">
        <v>420</v>
      </c>
      <c r="W226" s="54" t="s">
        <v>420</v>
      </c>
      <c r="X226" s="54" t="s">
        <v>420</v>
      </c>
      <c r="Y226" s="54" t="s">
        <v>420</v>
      </c>
      <c r="Z226" s="54" t="s">
        <v>420</v>
      </c>
      <c r="AA226" s="54" t="s">
        <v>420</v>
      </c>
      <c r="AB226" s="54" t="s">
        <v>420</v>
      </c>
      <c r="AC226" s="54" t="s">
        <v>420</v>
      </c>
      <c r="AD226" s="54" t="s">
        <v>420</v>
      </c>
      <c r="AE226" s="54" t="s">
        <v>420</v>
      </c>
      <c r="AF226" s="54" t="s">
        <v>420</v>
      </c>
      <c r="AG226" s="54" t="s">
        <v>420</v>
      </c>
      <c r="AH226" s="54" t="s">
        <v>420</v>
      </c>
      <c r="AI226" s="54" t="s">
        <v>420</v>
      </c>
      <c r="AJ226" s="54" t="s">
        <v>420</v>
      </c>
      <c r="AK226" s="56" t="s">
        <v>420</v>
      </c>
    </row>
    <row r="227" spans="1:37" ht="15.75" x14ac:dyDescent="0.25">
      <c r="A227" s="83" t="s">
        <v>26</v>
      </c>
      <c r="B227" s="162" t="s">
        <v>467</v>
      </c>
      <c r="C227" s="163" t="s">
        <v>468</v>
      </c>
      <c r="D227" s="161" t="s">
        <v>78</v>
      </c>
      <c r="E227" s="161" t="s">
        <v>147</v>
      </c>
      <c r="F227" s="48">
        <v>0</v>
      </c>
      <c r="G227" s="48">
        <v>0</v>
      </c>
      <c r="H227" s="48">
        <v>0</v>
      </c>
      <c r="I227" s="48" t="s">
        <v>420</v>
      </c>
      <c r="J227" s="48" t="s">
        <v>420</v>
      </c>
      <c r="K227" s="48" t="s">
        <v>420</v>
      </c>
      <c r="L227" s="48" t="s">
        <v>420</v>
      </c>
      <c r="M227" s="48" t="s">
        <v>420</v>
      </c>
      <c r="N227" s="48" t="s">
        <v>420</v>
      </c>
      <c r="O227" s="48" t="s">
        <v>420</v>
      </c>
      <c r="P227" s="48" t="s">
        <v>420</v>
      </c>
      <c r="Q227" s="48" t="s">
        <v>420</v>
      </c>
      <c r="R227" s="48" t="s">
        <v>420</v>
      </c>
      <c r="S227" s="48" t="s">
        <v>420</v>
      </c>
      <c r="T227" s="48" t="s">
        <v>420</v>
      </c>
      <c r="U227" s="48" t="s">
        <v>420</v>
      </c>
      <c r="V227" s="48" t="s">
        <v>420</v>
      </c>
      <c r="W227" s="48" t="s">
        <v>420</v>
      </c>
      <c r="X227" s="48" t="s">
        <v>420</v>
      </c>
      <c r="Y227" s="48" t="s">
        <v>420</v>
      </c>
      <c r="Z227" s="48" t="s">
        <v>420</v>
      </c>
      <c r="AA227" s="48" t="s">
        <v>420</v>
      </c>
      <c r="AB227" s="48" t="s">
        <v>420</v>
      </c>
      <c r="AC227" s="48" t="s">
        <v>420</v>
      </c>
      <c r="AD227" s="48" t="s">
        <v>420</v>
      </c>
      <c r="AE227" s="48" t="s">
        <v>420</v>
      </c>
      <c r="AF227" s="48" t="s">
        <v>420</v>
      </c>
      <c r="AG227" s="48" t="s">
        <v>420</v>
      </c>
      <c r="AH227" s="48" t="s">
        <v>420</v>
      </c>
      <c r="AI227" s="48" t="s">
        <v>420</v>
      </c>
      <c r="AJ227" s="48" t="s">
        <v>420</v>
      </c>
      <c r="AK227" s="50" t="s">
        <v>420</v>
      </c>
    </row>
    <row r="228" spans="1:37" ht="15.75" x14ac:dyDescent="0.25">
      <c r="A228" s="84" t="s">
        <v>26</v>
      </c>
      <c r="B228" s="162" t="s">
        <v>467</v>
      </c>
      <c r="C228" s="163" t="s">
        <v>468</v>
      </c>
      <c r="D228" s="164" t="s">
        <v>78</v>
      </c>
      <c r="E228" s="164" t="s">
        <v>278</v>
      </c>
      <c r="F228" s="54">
        <v>0</v>
      </c>
      <c r="G228" s="54">
        <v>0</v>
      </c>
      <c r="H228" s="54">
        <v>0</v>
      </c>
      <c r="I228" s="54" t="s">
        <v>420</v>
      </c>
      <c r="J228" s="54" t="s">
        <v>420</v>
      </c>
      <c r="K228" s="54" t="s">
        <v>420</v>
      </c>
      <c r="L228" s="54" t="s">
        <v>420</v>
      </c>
      <c r="M228" s="54" t="s">
        <v>420</v>
      </c>
      <c r="N228" s="54" t="s">
        <v>420</v>
      </c>
      <c r="O228" s="54" t="s">
        <v>420</v>
      </c>
      <c r="P228" s="54" t="s">
        <v>420</v>
      </c>
      <c r="Q228" s="54" t="s">
        <v>420</v>
      </c>
      <c r="R228" s="54" t="s">
        <v>420</v>
      </c>
      <c r="S228" s="54" t="s">
        <v>420</v>
      </c>
      <c r="T228" s="54" t="s">
        <v>420</v>
      </c>
      <c r="U228" s="54" t="s">
        <v>420</v>
      </c>
      <c r="V228" s="54" t="s">
        <v>420</v>
      </c>
      <c r="W228" s="54" t="s">
        <v>420</v>
      </c>
      <c r="X228" s="54" t="s">
        <v>420</v>
      </c>
      <c r="Y228" s="54" t="s">
        <v>420</v>
      </c>
      <c r="Z228" s="54" t="s">
        <v>420</v>
      </c>
      <c r="AA228" s="54" t="s">
        <v>420</v>
      </c>
      <c r="AB228" s="54" t="s">
        <v>420</v>
      </c>
      <c r="AC228" s="54" t="s">
        <v>420</v>
      </c>
      <c r="AD228" s="54" t="s">
        <v>420</v>
      </c>
      <c r="AE228" s="54" t="s">
        <v>420</v>
      </c>
      <c r="AF228" s="54" t="s">
        <v>420</v>
      </c>
      <c r="AG228" s="54" t="s">
        <v>420</v>
      </c>
      <c r="AH228" s="54" t="s">
        <v>420</v>
      </c>
      <c r="AI228" s="54" t="s">
        <v>420</v>
      </c>
      <c r="AJ228" s="54" t="s">
        <v>420</v>
      </c>
      <c r="AK228" s="56" t="s">
        <v>420</v>
      </c>
    </row>
    <row r="229" spans="1:37" ht="15.75" x14ac:dyDescent="0.25">
      <c r="A229" s="84" t="s">
        <v>26</v>
      </c>
      <c r="B229" s="162" t="s">
        <v>467</v>
      </c>
      <c r="C229" s="163" t="s">
        <v>468</v>
      </c>
      <c r="D229" s="164" t="s">
        <v>78</v>
      </c>
      <c r="E229" s="164" t="s">
        <v>421</v>
      </c>
      <c r="F229" s="54">
        <v>0</v>
      </c>
      <c r="G229" s="54">
        <v>0</v>
      </c>
      <c r="H229" s="54">
        <v>0</v>
      </c>
      <c r="I229" s="54" t="s">
        <v>420</v>
      </c>
      <c r="J229" s="54" t="s">
        <v>420</v>
      </c>
      <c r="K229" s="54" t="s">
        <v>420</v>
      </c>
      <c r="L229" s="54" t="s">
        <v>420</v>
      </c>
      <c r="M229" s="54" t="s">
        <v>420</v>
      </c>
      <c r="N229" s="54" t="s">
        <v>420</v>
      </c>
      <c r="O229" s="54" t="s">
        <v>420</v>
      </c>
      <c r="P229" s="54" t="s">
        <v>420</v>
      </c>
      <c r="Q229" s="54" t="s">
        <v>420</v>
      </c>
      <c r="R229" s="54" t="s">
        <v>420</v>
      </c>
      <c r="S229" s="54" t="s">
        <v>420</v>
      </c>
      <c r="T229" s="54" t="s">
        <v>420</v>
      </c>
      <c r="U229" s="54" t="s">
        <v>420</v>
      </c>
      <c r="V229" s="54" t="s">
        <v>420</v>
      </c>
      <c r="W229" s="54" t="s">
        <v>420</v>
      </c>
      <c r="X229" s="54" t="s">
        <v>420</v>
      </c>
      <c r="Y229" s="54" t="s">
        <v>420</v>
      </c>
      <c r="Z229" s="54" t="s">
        <v>420</v>
      </c>
      <c r="AA229" s="54" t="s">
        <v>420</v>
      </c>
      <c r="AB229" s="54" t="s">
        <v>420</v>
      </c>
      <c r="AC229" s="54" t="s">
        <v>420</v>
      </c>
      <c r="AD229" s="54" t="s">
        <v>420</v>
      </c>
      <c r="AE229" s="54" t="s">
        <v>420</v>
      </c>
      <c r="AF229" s="54" t="s">
        <v>420</v>
      </c>
      <c r="AG229" s="54" t="s">
        <v>420</v>
      </c>
      <c r="AH229" s="54" t="s">
        <v>420</v>
      </c>
      <c r="AI229" s="54" t="s">
        <v>420</v>
      </c>
      <c r="AJ229" s="54" t="s">
        <v>420</v>
      </c>
      <c r="AK229" s="56" t="s">
        <v>420</v>
      </c>
    </row>
    <row r="230" spans="1:37" ht="15.75" x14ac:dyDescent="0.25">
      <c r="A230" s="84" t="s">
        <v>26</v>
      </c>
      <c r="B230" s="162" t="s">
        <v>467</v>
      </c>
      <c r="C230" s="163" t="s">
        <v>468</v>
      </c>
      <c r="D230" s="164" t="s">
        <v>78</v>
      </c>
      <c r="E230" s="164" t="s">
        <v>124</v>
      </c>
      <c r="F230" s="54">
        <v>0</v>
      </c>
      <c r="G230" s="54">
        <v>0</v>
      </c>
      <c r="H230" s="54">
        <v>0</v>
      </c>
      <c r="I230" s="54" t="s">
        <v>420</v>
      </c>
      <c r="J230" s="54" t="s">
        <v>420</v>
      </c>
      <c r="K230" s="54" t="s">
        <v>420</v>
      </c>
      <c r="L230" s="54" t="s">
        <v>420</v>
      </c>
      <c r="M230" s="54" t="s">
        <v>420</v>
      </c>
      <c r="N230" s="54" t="s">
        <v>420</v>
      </c>
      <c r="O230" s="54" t="s">
        <v>420</v>
      </c>
      <c r="P230" s="54" t="s">
        <v>420</v>
      </c>
      <c r="Q230" s="54" t="s">
        <v>420</v>
      </c>
      <c r="R230" s="54" t="s">
        <v>420</v>
      </c>
      <c r="S230" s="54" t="s">
        <v>420</v>
      </c>
      <c r="T230" s="54" t="s">
        <v>420</v>
      </c>
      <c r="U230" s="54" t="s">
        <v>420</v>
      </c>
      <c r="V230" s="54" t="s">
        <v>420</v>
      </c>
      <c r="W230" s="54" t="s">
        <v>420</v>
      </c>
      <c r="X230" s="54" t="s">
        <v>420</v>
      </c>
      <c r="Y230" s="54" t="s">
        <v>420</v>
      </c>
      <c r="Z230" s="54" t="s">
        <v>420</v>
      </c>
      <c r="AA230" s="54" t="s">
        <v>420</v>
      </c>
      <c r="AB230" s="54" t="s">
        <v>420</v>
      </c>
      <c r="AC230" s="54" t="s">
        <v>420</v>
      </c>
      <c r="AD230" s="54" t="s">
        <v>420</v>
      </c>
      <c r="AE230" s="54" t="s">
        <v>420</v>
      </c>
      <c r="AF230" s="54" t="s">
        <v>420</v>
      </c>
      <c r="AG230" s="54" t="s">
        <v>420</v>
      </c>
      <c r="AH230" s="54" t="s">
        <v>420</v>
      </c>
      <c r="AI230" s="54" t="s">
        <v>420</v>
      </c>
      <c r="AJ230" s="54" t="s">
        <v>420</v>
      </c>
      <c r="AK230" s="56" t="s">
        <v>420</v>
      </c>
    </row>
    <row r="231" spans="1:37" ht="15.75" x14ac:dyDescent="0.25">
      <c r="A231" s="84" t="s">
        <v>26</v>
      </c>
      <c r="B231" s="162" t="s">
        <v>467</v>
      </c>
      <c r="C231" s="163" t="s">
        <v>468</v>
      </c>
      <c r="D231" s="164" t="s">
        <v>78</v>
      </c>
      <c r="E231" s="164" t="s">
        <v>422</v>
      </c>
      <c r="F231" s="54">
        <f t="shared" ref="F231:H235" si="49">F230</f>
        <v>0</v>
      </c>
      <c r="G231" s="54">
        <f t="shared" si="49"/>
        <v>0</v>
      </c>
      <c r="H231" s="54">
        <f t="shared" si="49"/>
        <v>0</v>
      </c>
      <c r="I231" s="54" t="s">
        <v>420</v>
      </c>
      <c r="J231" s="54" t="s">
        <v>420</v>
      </c>
      <c r="K231" s="54" t="s">
        <v>420</v>
      </c>
      <c r="L231" s="54" t="s">
        <v>420</v>
      </c>
      <c r="M231" s="54" t="s">
        <v>420</v>
      </c>
      <c r="N231" s="54" t="s">
        <v>420</v>
      </c>
      <c r="O231" s="54" t="s">
        <v>420</v>
      </c>
      <c r="P231" s="54" t="s">
        <v>420</v>
      </c>
      <c r="Q231" s="54" t="s">
        <v>420</v>
      </c>
      <c r="R231" s="54" t="s">
        <v>420</v>
      </c>
      <c r="S231" s="54" t="s">
        <v>420</v>
      </c>
      <c r="T231" s="54" t="s">
        <v>420</v>
      </c>
      <c r="U231" s="54" t="s">
        <v>420</v>
      </c>
      <c r="V231" s="54" t="s">
        <v>420</v>
      </c>
      <c r="W231" s="54" t="s">
        <v>420</v>
      </c>
      <c r="X231" s="54" t="s">
        <v>420</v>
      </c>
      <c r="Y231" s="54" t="s">
        <v>420</v>
      </c>
      <c r="Z231" s="54" t="s">
        <v>420</v>
      </c>
      <c r="AA231" s="54" t="s">
        <v>420</v>
      </c>
      <c r="AB231" s="54" t="s">
        <v>420</v>
      </c>
      <c r="AC231" s="54" t="s">
        <v>420</v>
      </c>
      <c r="AD231" s="54" t="s">
        <v>420</v>
      </c>
      <c r="AE231" s="54" t="s">
        <v>420</v>
      </c>
      <c r="AF231" s="54" t="s">
        <v>420</v>
      </c>
      <c r="AG231" s="54" t="s">
        <v>420</v>
      </c>
      <c r="AH231" s="54" t="s">
        <v>420</v>
      </c>
      <c r="AI231" s="54" t="s">
        <v>420</v>
      </c>
      <c r="AJ231" s="54" t="s">
        <v>420</v>
      </c>
      <c r="AK231" s="56" t="s">
        <v>420</v>
      </c>
    </row>
    <row r="232" spans="1:37" ht="15.75" x14ac:dyDescent="0.25">
      <c r="A232" s="84" t="s">
        <v>26</v>
      </c>
      <c r="B232" s="162" t="s">
        <v>467</v>
      </c>
      <c r="C232" s="163" t="s">
        <v>468</v>
      </c>
      <c r="D232" s="164" t="s">
        <v>78</v>
      </c>
      <c r="E232" s="164" t="s">
        <v>77</v>
      </c>
      <c r="F232" s="54">
        <f t="shared" si="49"/>
        <v>0</v>
      </c>
      <c r="G232" s="54">
        <f t="shared" si="49"/>
        <v>0</v>
      </c>
      <c r="H232" s="54">
        <f t="shared" si="49"/>
        <v>0</v>
      </c>
      <c r="I232" s="54" t="s">
        <v>420</v>
      </c>
      <c r="J232" s="54" t="s">
        <v>420</v>
      </c>
      <c r="K232" s="54" t="s">
        <v>420</v>
      </c>
      <c r="L232" s="54" t="s">
        <v>420</v>
      </c>
      <c r="M232" s="54" t="s">
        <v>420</v>
      </c>
      <c r="N232" s="54" t="s">
        <v>420</v>
      </c>
      <c r="O232" s="54" t="s">
        <v>420</v>
      </c>
      <c r="P232" s="54" t="s">
        <v>420</v>
      </c>
      <c r="Q232" s="54" t="s">
        <v>420</v>
      </c>
      <c r="R232" s="54" t="s">
        <v>420</v>
      </c>
      <c r="S232" s="54" t="s">
        <v>420</v>
      </c>
      <c r="T232" s="54" t="s">
        <v>420</v>
      </c>
      <c r="U232" s="54" t="s">
        <v>420</v>
      </c>
      <c r="V232" s="54" t="s">
        <v>420</v>
      </c>
      <c r="W232" s="54" t="s">
        <v>420</v>
      </c>
      <c r="X232" s="54" t="s">
        <v>420</v>
      </c>
      <c r="Y232" s="54" t="s">
        <v>420</v>
      </c>
      <c r="Z232" s="54" t="s">
        <v>420</v>
      </c>
      <c r="AA232" s="54" t="s">
        <v>420</v>
      </c>
      <c r="AB232" s="54" t="s">
        <v>420</v>
      </c>
      <c r="AC232" s="54" t="s">
        <v>420</v>
      </c>
      <c r="AD232" s="54" t="s">
        <v>420</v>
      </c>
      <c r="AE232" s="54" t="s">
        <v>420</v>
      </c>
      <c r="AF232" s="54" t="s">
        <v>420</v>
      </c>
      <c r="AG232" s="54" t="s">
        <v>420</v>
      </c>
      <c r="AH232" s="54" t="s">
        <v>420</v>
      </c>
      <c r="AI232" s="54" t="s">
        <v>420</v>
      </c>
      <c r="AJ232" s="54" t="s">
        <v>420</v>
      </c>
      <c r="AK232" s="56" t="s">
        <v>420</v>
      </c>
    </row>
    <row r="233" spans="1:37" ht="15.75" x14ac:dyDescent="0.25">
      <c r="A233" s="84" t="s">
        <v>26</v>
      </c>
      <c r="B233" s="162" t="s">
        <v>467</v>
      </c>
      <c r="C233" s="163" t="s">
        <v>468</v>
      </c>
      <c r="D233" s="164" t="s">
        <v>78</v>
      </c>
      <c r="E233" s="164" t="s">
        <v>112</v>
      </c>
      <c r="F233" s="54">
        <f t="shared" si="49"/>
        <v>0</v>
      </c>
      <c r="G233" s="54">
        <f t="shared" si="49"/>
        <v>0</v>
      </c>
      <c r="H233" s="54">
        <f t="shared" si="49"/>
        <v>0</v>
      </c>
      <c r="I233" s="54" t="s">
        <v>420</v>
      </c>
      <c r="J233" s="54" t="s">
        <v>420</v>
      </c>
      <c r="K233" s="54" t="s">
        <v>420</v>
      </c>
      <c r="L233" s="54" t="s">
        <v>420</v>
      </c>
      <c r="M233" s="54" t="s">
        <v>420</v>
      </c>
      <c r="N233" s="54" t="s">
        <v>420</v>
      </c>
      <c r="O233" s="54" t="s">
        <v>420</v>
      </c>
      <c r="P233" s="54" t="s">
        <v>420</v>
      </c>
      <c r="Q233" s="54" t="s">
        <v>420</v>
      </c>
      <c r="R233" s="54" t="s">
        <v>420</v>
      </c>
      <c r="S233" s="54" t="s">
        <v>420</v>
      </c>
      <c r="T233" s="54" t="s">
        <v>420</v>
      </c>
      <c r="U233" s="54" t="s">
        <v>420</v>
      </c>
      <c r="V233" s="54" t="s">
        <v>420</v>
      </c>
      <c r="W233" s="54" t="s">
        <v>420</v>
      </c>
      <c r="X233" s="54" t="s">
        <v>420</v>
      </c>
      <c r="Y233" s="54" t="s">
        <v>420</v>
      </c>
      <c r="Z233" s="54" t="s">
        <v>420</v>
      </c>
      <c r="AA233" s="54" t="s">
        <v>420</v>
      </c>
      <c r="AB233" s="54" t="s">
        <v>420</v>
      </c>
      <c r="AC233" s="54" t="s">
        <v>420</v>
      </c>
      <c r="AD233" s="54" t="s">
        <v>420</v>
      </c>
      <c r="AE233" s="54" t="s">
        <v>420</v>
      </c>
      <c r="AF233" s="54" t="s">
        <v>420</v>
      </c>
      <c r="AG233" s="54" t="s">
        <v>420</v>
      </c>
      <c r="AH233" s="54" t="s">
        <v>420</v>
      </c>
      <c r="AI233" s="54" t="s">
        <v>420</v>
      </c>
      <c r="AJ233" s="54" t="s">
        <v>420</v>
      </c>
      <c r="AK233" s="56" t="s">
        <v>420</v>
      </c>
    </row>
    <row r="234" spans="1:37" ht="15.75" x14ac:dyDescent="0.25">
      <c r="A234" s="84" t="s">
        <v>26</v>
      </c>
      <c r="B234" s="162" t="s">
        <v>467</v>
      </c>
      <c r="C234" s="163" t="s">
        <v>468</v>
      </c>
      <c r="D234" s="164" t="s">
        <v>115</v>
      </c>
      <c r="E234" s="164" t="s">
        <v>114</v>
      </c>
      <c r="F234" s="54">
        <f t="shared" si="49"/>
        <v>0</v>
      </c>
      <c r="G234" s="54">
        <f t="shared" si="49"/>
        <v>0</v>
      </c>
      <c r="H234" s="54">
        <f t="shared" si="49"/>
        <v>0</v>
      </c>
      <c r="I234" s="54">
        <v>0</v>
      </c>
      <c r="J234" s="54">
        <v>0</v>
      </c>
      <c r="K234" s="54">
        <v>0</v>
      </c>
      <c r="L234" s="54">
        <v>0</v>
      </c>
      <c r="M234" s="54">
        <v>0</v>
      </c>
      <c r="N234" s="54">
        <v>0</v>
      </c>
      <c r="O234" s="54">
        <v>0</v>
      </c>
      <c r="P234" s="54">
        <v>0</v>
      </c>
      <c r="Q234" s="54">
        <v>0</v>
      </c>
      <c r="R234" s="54">
        <v>0</v>
      </c>
      <c r="S234" s="54">
        <f>R234</f>
        <v>0</v>
      </c>
      <c r="T234" s="54">
        <f>S234</f>
        <v>0</v>
      </c>
      <c r="U234" s="54">
        <f>T234</f>
        <v>0</v>
      </c>
      <c r="V234" s="54">
        <v>5000</v>
      </c>
      <c r="W234" s="54">
        <f t="shared" ref="W234:AK234" si="50">V234</f>
        <v>5000</v>
      </c>
      <c r="X234" s="54">
        <f t="shared" si="50"/>
        <v>5000</v>
      </c>
      <c r="Y234" s="54">
        <f t="shared" si="50"/>
        <v>5000</v>
      </c>
      <c r="Z234" s="54">
        <f t="shared" si="50"/>
        <v>5000</v>
      </c>
      <c r="AA234" s="54">
        <f t="shared" si="50"/>
        <v>5000</v>
      </c>
      <c r="AB234" s="54">
        <f t="shared" si="50"/>
        <v>5000</v>
      </c>
      <c r="AC234" s="54">
        <f t="shared" si="50"/>
        <v>5000</v>
      </c>
      <c r="AD234" s="54">
        <f t="shared" si="50"/>
        <v>5000</v>
      </c>
      <c r="AE234" s="54">
        <f t="shared" si="50"/>
        <v>5000</v>
      </c>
      <c r="AF234" s="54">
        <f t="shared" si="50"/>
        <v>5000</v>
      </c>
      <c r="AG234" s="54">
        <f t="shared" si="50"/>
        <v>5000</v>
      </c>
      <c r="AH234" s="54">
        <f t="shared" si="50"/>
        <v>5000</v>
      </c>
      <c r="AI234" s="54">
        <f t="shared" si="50"/>
        <v>5000</v>
      </c>
      <c r="AJ234" s="54">
        <f t="shared" si="50"/>
        <v>5000</v>
      </c>
      <c r="AK234" s="54">
        <f t="shared" si="50"/>
        <v>5000</v>
      </c>
    </row>
    <row r="235" spans="1:37" ht="16.5" thickBot="1" x14ac:dyDescent="0.3">
      <c r="A235" s="85" t="s">
        <v>26</v>
      </c>
      <c r="B235" s="162" t="s">
        <v>467</v>
      </c>
      <c r="C235" s="163" t="s">
        <v>468</v>
      </c>
      <c r="D235" s="167" t="s">
        <v>115</v>
      </c>
      <c r="E235" s="164" t="s">
        <v>423</v>
      </c>
      <c r="F235" s="81">
        <f t="shared" si="49"/>
        <v>0</v>
      </c>
      <c r="G235" s="61">
        <f t="shared" si="49"/>
        <v>0</v>
      </c>
      <c r="H235" s="61">
        <f t="shared" si="49"/>
        <v>0</v>
      </c>
      <c r="I235" s="54" t="s">
        <v>420</v>
      </c>
      <c r="J235" s="54" t="s">
        <v>420</v>
      </c>
      <c r="K235" s="54" t="s">
        <v>420</v>
      </c>
      <c r="L235" s="54" t="s">
        <v>420</v>
      </c>
      <c r="M235" s="54" t="s">
        <v>420</v>
      </c>
      <c r="N235" s="54" t="s">
        <v>420</v>
      </c>
      <c r="O235" s="54" t="s">
        <v>420</v>
      </c>
      <c r="P235" s="54" t="s">
        <v>420</v>
      </c>
      <c r="Q235" s="54" t="s">
        <v>420</v>
      </c>
      <c r="R235" s="54" t="s">
        <v>420</v>
      </c>
      <c r="S235" s="54" t="s">
        <v>420</v>
      </c>
      <c r="T235" s="54" t="s">
        <v>420</v>
      </c>
      <c r="U235" s="54" t="s">
        <v>420</v>
      </c>
      <c r="V235" s="54" t="s">
        <v>420</v>
      </c>
      <c r="W235" s="54" t="s">
        <v>420</v>
      </c>
      <c r="X235" s="54" t="s">
        <v>420</v>
      </c>
      <c r="Y235" s="54" t="s">
        <v>420</v>
      </c>
      <c r="Z235" s="54" t="s">
        <v>420</v>
      </c>
      <c r="AA235" s="54" t="s">
        <v>420</v>
      </c>
      <c r="AB235" s="54" t="s">
        <v>420</v>
      </c>
      <c r="AC235" s="54" t="s">
        <v>420</v>
      </c>
      <c r="AD235" s="54" t="s">
        <v>420</v>
      </c>
      <c r="AE235" s="54" t="s">
        <v>420</v>
      </c>
      <c r="AF235" s="54" t="s">
        <v>420</v>
      </c>
      <c r="AG235" s="54" t="s">
        <v>420</v>
      </c>
      <c r="AH235" s="54" t="s">
        <v>420</v>
      </c>
      <c r="AI235" s="54" t="s">
        <v>420</v>
      </c>
      <c r="AJ235" s="54" t="s">
        <v>420</v>
      </c>
      <c r="AK235" s="56" t="s">
        <v>420</v>
      </c>
    </row>
    <row r="236" spans="1:37" ht="15.75" x14ac:dyDescent="0.25">
      <c r="A236" s="86" t="s">
        <v>31</v>
      </c>
      <c r="B236" s="162" t="s">
        <v>467</v>
      </c>
      <c r="C236" s="163" t="s">
        <v>468</v>
      </c>
      <c r="D236" s="161" t="s">
        <v>78</v>
      </c>
      <c r="E236" s="161" t="s">
        <v>147</v>
      </c>
      <c r="F236" s="48">
        <v>0</v>
      </c>
      <c r="G236" s="48">
        <v>0</v>
      </c>
      <c r="H236" s="48">
        <v>0</v>
      </c>
      <c r="I236" s="48" t="s">
        <v>420</v>
      </c>
      <c r="J236" s="48" t="s">
        <v>420</v>
      </c>
      <c r="K236" s="48" t="s">
        <v>420</v>
      </c>
      <c r="L236" s="48" t="s">
        <v>420</v>
      </c>
      <c r="M236" s="48" t="s">
        <v>420</v>
      </c>
      <c r="N236" s="48" t="s">
        <v>420</v>
      </c>
      <c r="O236" s="48" t="s">
        <v>420</v>
      </c>
      <c r="P236" s="48" t="s">
        <v>420</v>
      </c>
      <c r="Q236" s="48" t="s">
        <v>420</v>
      </c>
      <c r="R236" s="48" t="s">
        <v>420</v>
      </c>
      <c r="S236" s="48" t="s">
        <v>420</v>
      </c>
      <c r="T236" s="48" t="s">
        <v>420</v>
      </c>
      <c r="U236" s="48" t="s">
        <v>420</v>
      </c>
      <c r="V236" s="48" t="s">
        <v>420</v>
      </c>
      <c r="W236" s="48" t="s">
        <v>420</v>
      </c>
      <c r="X236" s="48" t="s">
        <v>420</v>
      </c>
      <c r="Y236" s="48" t="s">
        <v>420</v>
      </c>
      <c r="Z236" s="48" t="s">
        <v>420</v>
      </c>
      <c r="AA236" s="48" t="s">
        <v>420</v>
      </c>
      <c r="AB236" s="48" t="s">
        <v>420</v>
      </c>
      <c r="AC236" s="48" t="s">
        <v>420</v>
      </c>
      <c r="AD236" s="48" t="s">
        <v>420</v>
      </c>
      <c r="AE236" s="48" t="s">
        <v>420</v>
      </c>
      <c r="AF236" s="48" t="s">
        <v>420</v>
      </c>
      <c r="AG236" s="48" t="s">
        <v>420</v>
      </c>
      <c r="AH236" s="48" t="s">
        <v>420</v>
      </c>
      <c r="AI236" s="48" t="s">
        <v>420</v>
      </c>
      <c r="AJ236" s="48" t="s">
        <v>420</v>
      </c>
      <c r="AK236" s="50" t="s">
        <v>420</v>
      </c>
    </row>
    <row r="237" spans="1:37" ht="15.75" x14ac:dyDescent="0.25">
      <c r="A237" s="87" t="s">
        <v>31</v>
      </c>
      <c r="B237" s="162" t="s">
        <v>467</v>
      </c>
      <c r="C237" s="163" t="s">
        <v>468</v>
      </c>
      <c r="D237" s="164" t="s">
        <v>78</v>
      </c>
      <c r="E237" s="164" t="s">
        <v>278</v>
      </c>
      <c r="F237" s="54">
        <v>0</v>
      </c>
      <c r="G237" s="54">
        <v>0</v>
      </c>
      <c r="H237" s="54">
        <v>0</v>
      </c>
      <c r="I237" s="54" t="s">
        <v>420</v>
      </c>
      <c r="J237" s="54" t="s">
        <v>420</v>
      </c>
      <c r="K237" s="54" t="s">
        <v>420</v>
      </c>
      <c r="L237" s="54" t="s">
        <v>420</v>
      </c>
      <c r="M237" s="54" t="s">
        <v>420</v>
      </c>
      <c r="N237" s="54" t="s">
        <v>420</v>
      </c>
      <c r="O237" s="54" t="s">
        <v>420</v>
      </c>
      <c r="P237" s="54" t="s">
        <v>420</v>
      </c>
      <c r="Q237" s="54" t="s">
        <v>420</v>
      </c>
      <c r="R237" s="54" t="s">
        <v>420</v>
      </c>
      <c r="S237" s="54" t="s">
        <v>420</v>
      </c>
      <c r="T237" s="54" t="s">
        <v>420</v>
      </c>
      <c r="U237" s="54" t="s">
        <v>420</v>
      </c>
      <c r="V237" s="54" t="s">
        <v>420</v>
      </c>
      <c r="W237" s="54" t="s">
        <v>420</v>
      </c>
      <c r="X237" s="54" t="s">
        <v>420</v>
      </c>
      <c r="Y237" s="54" t="s">
        <v>420</v>
      </c>
      <c r="Z237" s="54" t="s">
        <v>420</v>
      </c>
      <c r="AA237" s="54" t="s">
        <v>420</v>
      </c>
      <c r="AB237" s="54" t="s">
        <v>420</v>
      </c>
      <c r="AC237" s="54" t="s">
        <v>420</v>
      </c>
      <c r="AD237" s="54" t="s">
        <v>420</v>
      </c>
      <c r="AE237" s="54" t="s">
        <v>420</v>
      </c>
      <c r="AF237" s="54" t="s">
        <v>420</v>
      </c>
      <c r="AG237" s="54" t="s">
        <v>420</v>
      </c>
      <c r="AH237" s="54" t="s">
        <v>420</v>
      </c>
      <c r="AI237" s="54" t="s">
        <v>420</v>
      </c>
      <c r="AJ237" s="54" t="s">
        <v>420</v>
      </c>
      <c r="AK237" s="56" t="s">
        <v>420</v>
      </c>
    </row>
    <row r="238" spans="1:37" ht="15.75" x14ac:dyDescent="0.25">
      <c r="A238" s="87" t="s">
        <v>31</v>
      </c>
      <c r="B238" s="162" t="s">
        <v>467</v>
      </c>
      <c r="C238" s="163" t="s">
        <v>468</v>
      </c>
      <c r="D238" s="164" t="s">
        <v>78</v>
      </c>
      <c r="E238" s="164" t="s">
        <v>421</v>
      </c>
      <c r="F238" s="54">
        <v>0</v>
      </c>
      <c r="G238" s="54">
        <v>0</v>
      </c>
      <c r="H238" s="54">
        <v>0</v>
      </c>
      <c r="I238" s="54" t="s">
        <v>420</v>
      </c>
      <c r="J238" s="54" t="s">
        <v>420</v>
      </c>
      <c r="K238" s="54" t="s">
        <v>420</v>
      </c>
      <c r="L238" s="54" t="s">
        <v>420</v>
      </c>
      <c r="M238" s="54" t="s">
        <v>420</v>
      </c>
      <c r="N238" s="54" t="s">
        <v>420</v>
      </c>
      <c r="O238" s="54" t="s">
        <v>420</v>
      </c>
      <c r="P238" s="54" t="s">
        <v>420</v>
      </c>
      <c r="Q238" s="54" t="s">
        <v>420</v>
      </c>
      <c r="R238" s="54" t="s">
        <v>420</v>
      </c>
      <c r="S238" s="54" t="s">
        <v>420</v>
      </c>
      <c r="T238" s="54" t="s">
        <v>420</v>
      </c>
      <c r="U238" s="54" t="s">
        <v>420</v>
      </c>
      <c r="V238" s="54" t="s">
        <v>420</v>
      </c>
      <c r="W238" s="54" t="s">
        <v>420</v>
      </c>
      <c r="X238" s="54" t="s">
        <v>420</v>
      </c>
      <c r="Y238" s="54" t="s">
        <v>420</v>
      </c>
      <c r="Z238" s="54" t="s">
        <v>420</v>
      </c>
      <c r="AA238" s="54" t="s">
        <v>420</v>
      </c>
      <c r="AB238" s="54" t="s">
        <v>420</v>
      </c>
      <c r="AC238" s="54" t="s">
        <v>420</v>
      </c>
      <c r="AD238" s="54" t="s">
        <v>420</v>
      </c>
      <c r="AE238" s="54" t="s">
        <v>420</v>
      </c>
      <c r="AF238" s="54" t="s">
        <v>420</v>
      </c>
      <c r="AG238" s="54" t="s">
        <v>420</v>
      </c>
      <c r="AH238" s="54" t="s">
        <v>420</v>
      </c>
      <c r="AI238" s="54" t="s">
        <v>420</v>
      </c>
      <c r="AJ238" s="54" t="s">
        <v>420</v>
      </c>
      <c r="AK238" s="56" t="s">
        <v>420</v>
      </c>
    </row>
    <row r="239" spans="1:37" ht="15.75" x14ac:dyDescent="0.25">
      <c r="A239" s="87" t="s">
        <v>31</v>
      </c>
      <c r="B239" s="162" t="s">
        <v>467</v>
      </c>
      <c r="C239" s="163" t="s">
        <v>468</v>
      </c>
      <c r="D239" s="164" t="s">
        <v>78</v>
      </c>
      <c r="E239" s="164" t="s">
        <v>124</v>
      </c>
      <c r="F239" s="54">
        <v>0</v>
      </c>
      <c r="G239" s="54">
        <v>0</v>
      </c>
      <c r="H239" s="54">
        <v>0</v>
      </c>
      <c r="I239" s="54" t="s">
        <v>420</v>
      </c>
      <c r="J239" s="54" t="s">
        <v>420</v>
      </c>
      <c r="K239" s="54" t="s">
        <v>420</v>
      </c>
      <c r="L239" s="54" t="s">
        <v>420</v>
      </c>
      <c r="M239" s="54" t="s">
        <v>420</v>
      </c>
      <c r="N239" s="54" t="s">
        <v>420</v>
      </c>
      <c r="O239" s="54" t="s">
        <v>420</v>
      </c>
      <c r="P239" s="54" t="s">
        <v>420</v>
      </c>
      <c r="Q239" s="54" t="s">
        <v>420</v>
      </c>
      <c r="R239" s="54" t="s">
        <v>420</v>
      </c>
      <c r="S239" s="54" t="s">
        <v>420</v>
      </c>
      <c r="T239" s="54" t="s">
        <v>420</v>
      </c>
      <c r="U239" s="54" t="s">
        <v>420</v>
      </c>
      <c r="V239" s="54" t="s">
        <v>420</v>
      </c>
      <c r="W239" s="54" t="s">
        <v>420</v>
      </c>
      <c r="X239" s="54" t="s">
        <v>420</v>
      </c>
      <c r="Y239" s="54" t="s">
        <v>420</v>
      </c>
      <c r="Z239" s="54" t="s">
        <v>420</v>
      </c>
      <c r="AA239" s="54" t="s">
        <v>420</v>
      </c>
      <c r="AB239" s="54" t="s">
        <v>420</v>
      </c>
      <c r="AC239" s="54" t="s">
        <v>420</v>
      </c>
      <c r="AD239" s="54" t="s">
        <v>420</v>
      </c>
      <c r="AE239" s="54" t="s">
        <v>420</v>
      </c>
      <c r="AF239" s="54" t="s">
        <v>420</v>
      </c>
      <c r="AG239" s="54" t="s">
        <v>420</v>
      </c>
      <c r="AH239" s="54" t="s">
        <v>420</v>
      </c>
      <c r="AI239" s="54" t="s">
        <v>420</v>
      </c>
      <c r="AJ239" s="54" t="s">
        <v>420</v>
      </c>
      <c r="AK239" s="56" t="s">
        <v>420</v>
      </c>
    </row>
    <row r="240" spans="1:37" ht="15.75" x14ac:dyDescent="0.25">
      <c r="A240" s="87" t="s">
        <v>31</v>
      </c>
      <c r="B240" s="162" t="s">
        <v>467</v>
      </c>
      <c r="C240" s="163" t="s">
        <v>468</v>
      </c>
      <c r="D240" s="164" t="s">
        <v>78</v>
      </c>
      <c r="E240" s="164" t="s">
        <v>422</v>
      </c>
      <c r="F240" s="54">
        <f t="shared" ref="F240:H244" si="51">F239</f>
        <v>0</v>
      </c>
      <c r="G240" s="54">
        <f t="shared" si="51"/>
        <v>0</v>
      </c>
      <c r="H240" s="54">
        <f t="shared" si="51"/>
        <v>0</v>
      </c>
      <c r="I240" s="54" t="s">
        <v>420</v>
      </c>
      <c r="J240" s="54" t="s">
        <v>420</v>
      </c>
      <c r="K240" s="54" t="s">
        <v>420</v>
      </c>
      <c r="L240" s="54" t="s">
        <v>420</v>
      </c>
      <c r="M240" s="54" t="s">
        <v>420</v>
      </c>
      <c r="N240" s="54" t="s">
        <v>420</v>
      </c>
      <c r="O240" s="54" t="s">
        <v>420</v>
      </c>
      <c r="P240" s="54" t="s">
        <v>420</v>
      </c>
      <c r="Q240" s="54" t="s">
        <v>420</v>
      </c>
      <c r="R240" s="54" t="s">
        <v>420</v>
      </c>
      <c r="S240" s="54" t="s">
        <v>420</v>
      </c>
      <c r="T240" s="54" t="s">
        <v>420</v>
      </c>
      <c r="U240" s="54" t="s">
        <v>420</v>
      </c>
      <c r="V240" s="54" t="s">
        <v>420</v>
      </c>
      <c r="W240" s="54" t="s">
        <v>420</v>
      </c>
      <c r="X240" s="54" t="s">
        <v>420</v>
      </c>
      <c r="Y240" s="54" t="s">
        <v>420</v>
      </c>
      <c r="Z240" s="54" t="s">
        <v>420</v>
      </c>
      <c r="AA240" s="54" t="s">
        <v>420</v>
      </c>
      <c r="AB240" s="54" t="s">
        <v>420</v>
      </c>
      <c r="AC240" s="54" t="s">
        <v>420</v>
      </c>
      <c r="AD240" s="54" t="s">
        <v>420</v>
      </c>
      <c r="AE240" s="54" t="s">
        <v>420</v>
      </c>
      <c r="AF240" s="54" t="s">
        <v>420</v>
      </c>
      <c r="AG240" s="54" t="s">
        <v>420</v>
      </c>
      <c r="AH240" s="54" t="s">
        <v>420</v>
      </c>
      <c r="AI240" s="54" t="s">
        <v>420</v>
      </c>
      <c r="AJ240" s="54" t="s">
        <v>420</v>
      </c>
      <c r="AK240" s="56" t="s">
        <v>420</v>
      </c>
    </row>
    <row r="241" spans="1:37" ht="15.75" x14ac:dyDescent="0.25">
      <c r="A241" s="87" t="s">
        <v>31</v>
      </c>
      <c r="B241" s="162" t="s">
        <v>467</v>
      </c>
      <c r="C241" s="163" t="s">
        <v>468</v>
      </c>
      <c r="D241" s="164" t="s">
        <v>78</v>
      </c>
      <c r="E241" s="164" t="s">
        <v>77</v>
      </c>
      <c r="F241" s="54">
        <f t="shared" si="51"/>
        <v>0</v>
      </c>
      <c r="G241" s="54">
        <f t="shared" si="51"/>
        <v>0</v>
      </c>
      <c r="H241" s="54">
        <f t="shared" si="51"/>
        <v>0</v>
      </c>
      <c r="I241" s="54" t="s">
        <v>420</v>
      </c>
      <c r="J241" s="54" t="s">
        <v>420</v>
      </c>
      <c r="K241" s="54" t="s">
        <v>420</v>
      </c>
      <c r="L241" s="54" t="s">
        <v>420</v>
      </c>
      <c r="M241" s="54" t="s">
        <v>420</v>
      </c>
      <c r="N241" s="54" t="s">
        <v>420</v>
      </c>
      <c r="O241" s="54" t="s">
        <v>420</v>
      </c>
      <c r="P241" s="54" t="s">
        <v>420</v>
      </c>
      <c r="Q241" s="54" t="s">
        <v>420</v>
      </c>
      <c r="R241" s="54" t="s">
        <v>420</v>
      </c>
      <c r="S241" s="54" t="s">
        <v>420</v>
      </c>
      <c r="T241" s="54" t="s">
        <v>420</v>
      </c>
      <c r="U241" s="54" t="s">
        <v>420</v>
      </c>
      <c r="V241" s="54" t="s">
        <v>420</v>
      </c>
      <c r="W241" s="54" t="s">
        <v>420</v>
      </c>
      <c r="X241" s="54" t="s">
        <v>420</v>
      </c>
      <c r="Y241" s="54" t="s">
        <v>420</v>
      </c>
      <c r="Z241" s="54" t="s">
        <v>420</v>
      </c>
      <c r="AA241" s="54" t="s">
        <v>420</v>
      </c>
      <c r="AB241" s="54" t="s">
        <v>420</v>
      </c>
      <c r="AC241" s="54" t="s">
        <v>420</v>
      </c>
      <c r="AD241" s="54" t="s">
        <v>420</v>
      </c>
      <c r="AE241" s="54" t="s">
        <v>420</v>
      </c>
      <c r="AF241" s="54" t="s">
        <v>420</v>
      </c>
      <c r="AG241" s="54" t="s">
        <v>420</v>
      </c>
      <c r="AH241" s="54" t="s">
        <v>420</v>
      </c>
      <c r="AI241" s="54" t="s">
        <v>420</v>
      </c>
      <c r="AJ241" s="54" t="s">
        <v>420</v>
      </c>
      <c r="AK241" s="56" t="s">
        <v>420</v>
      </c>
    </row>
    <row r="242" spans="1:37" ht="15.75" x14ac:dyDescent="0.25">
      <c r="A242" s="87" t="s">
        <v>31</v>
      </c>
      <c r="B242" s="162" t="s">
        <v>467</v>
      </c>
      <c r="C242" s="163" t="s">
        <v>468</v>
      </c>
      <c r="D242" s="164" t="s">
        <v>78</v>
      </c>
      <c r="E242" s="164" t="s">
        <v>112</v>
      </c>
      <c r="F242" s="54">
        <f t="shared" si="51"/>
        <v>0</v>
      </c>
      <c r="G242" s="54">
        <f t="shared" si="51"/>
        <v>0</v>
      </c>
      <c r="H242" s="54">
        <f t="shared" si="51"/>
        <v>0</v>
      </c>
      <c r="I242" s="54" t="s">
        <v>420</v>
      </c>
      <c r="J242" s="54" t="s">
        <v>420</v>
      </c>
      <c r="K242" s="54" t="s">
        <v>420</v>
      </c>
      <c r="L242" s="54" t="s">
        <v>420</v>
      </c>
      <c r="M242" s="54" t="s">
        <v>420</v>
      </c>
      <c r="N242" s="54" t="s">
        <v>420</v>
      </c>
      <c r="O242" s="54" t="s">
        <v>420</v>
      </c>
      <c r="P242" s="54" t="s">
        <v>420</v>
      </c>
      <c r="Q242" s="54" t="s">
        <v>420</v>
      </c>
      <c r="R242" s="54" t="s">
        <v>420</v>
      </c>
      <c r="S242" s="54" t="s">
        <v>420</v>
      </c>
      <c r="T242" s="54" t="s">
        <v>420</v>
      </c>
      <c r="U242" s="54" t="s">
        <v>420</v>
      </c>
      <c r="V242" s="54" t="s">
        <v>420</v>
      </c>
      <c r="W242" s="54" t="s">
        <v>420</v>
      </c>
      <c r="X242" s="54" t="s">
        <v>420</v>
      </c>
      <c r="Y242" s="54" t="s">
        <v>420</v>
      </c>
      <c r="Z242" s="54" t="s">
        <v>420</v>
      </c>
      <c r="AA242" s="54" t="s">
        <v>420</v>
      </c>
      <c r="AB242" s="54" t="s">
        <v>420</v>
      </c>
      <c r="AC242" s="54" t="s">
        <v>420</v>
      </c>
      <c r="AD242" s="54" t="s">
        <v>420</v>
      </c>
      <c r="AE242" s="54" t="s">
        <v>420</v>
      </c>
      <c r="AF242" s="54" t="s">
        <v>420</v>
      </c>
      <c r="AG242" s="54" t="s">
        <v>420</v>
      </c>
      <c r="AH242" s="54" t="s">
        <v>420</v>
      </c>
      <c r="AI242" s="54" t="s">
        <v>420</v>
      </c>
      <c r="AJ242" s="54" t="s">
        <v>420</v>
      </c>
      <c r="AK242" s="56" t="s">
        <v>420</v>
      </c>
    </row>
    <row r="243" spans="1:37" ht="15.75" x14ac:dyDescent="0.25">
      <c r="A243" s="87" t="s">
        <v>31</v>
      </c>
      <c r="B243" s="162" t="s">
        <v>467</v>
      </c>
      <c r="C243" s="163" t="s">
        <v>468</v>
      </c>
      <c r="D243" s="164" t="s">
        <v>115</v>
      </c>
      <c r="E243" s="164" t="s">
        <v>114</v>
      </c>
      <c r="F243" s="54">
        <f t="shared" si="51"/>
        <v>0</v>
      </c>
      <c r="G243" s="54">
        <f t="shared" si="51"/>
        <v>0</v>
      </c>
      <c r="H243" s="54">
        <f t="shared" si="51"/>
        <v>0</v>
      </c>
      <c r="I243" s="54">
        <v>0</v>
      </c>
      <c r="J243" s="54">
        <v>0</v>
      </c>
      <c r="K243" s="54">
        <v>0</v>
      </c>
      <c r="L243" s="54">
        <v>0</v>
      </c>
      <c r="M243" s="54">
        <v>0</v>
      </c>
      <c r="N243" s="54">
        <v>0</v>
      </c>
      <c r="O243" s="54">
        <v>0</v>
      </c>
      <c r="P243" s="54">
        <v>0</v>
      </c>
      <c r="Q243" s="54">
        <v>0</v>
      </c>
      <c r="R243" s="54">
        <v>0</v>
      </c>
      <c r="S243" s="54">
        <f>R243</f>
        <v>0</v>
      </c>
      <c r="T243" s="54">
        <f>S243</f>
        <v>0</v>
      </c>
      <c r="U243" s="54">
        <f>T243</f>
        <v>0</v>
      </c>
      <c r="V243" s="54">
        <v>5000</v>
      </c>
      <c r="W243" s="54">
        <f t="shared" ref="W243:AK243" si="52">V243</f>
        <v>5000</v>
      </c>
      <c r="X243" s="54">
        <f t="shared" si="52"/>
        <v>5000</v>
      </c>
      <c r="Y243" s="54">
        <f t="shared" si="52"/>
        <v>5000</v>
      </c>
      <c r="Z243" s="54">
        <f t="shared" si="52"/>
        <v>5000</v>
      </c>
      <c r="AA243" s="54">
        <f t="shared" si="52"/>
        <v>5000</v>
      </c>
      <c r="AB243" s="54">
        <f t="shared" si="52"/>
        <v>5000</v>
      </c>
      <c r="AC243" s="54">
        <f t="shared" si="52"/>
        <v>5000</v>
      </c>
      <c r="AD243" s="54">
        <f t="shared" si="52"/>
        <v>5000</v>
      </c>
      <c r="AE243" s="54">
        <f t="shared" si="52"/>
        <v>5000</v>
      </c>
      <c r="AF243" s="54">
        <f t="shared" si="52"/>
        <v>5000</v>
      </c>
      <c r="AG243" s="54">
        <f t="shared" si="52"/>
        <v>5000</v>
      </c>
      <c r="AH243" s="54">
        <f t="shared" si="52"/>
        <v>5000</v>
      </c>
      <c r="AI243" s="54">
        <f t="shared" si="52"/>
        <v>5000</v>
      </c>
      <c r="AJ243" s="54">
        <f t="shared" si="52"/>
        <v>5000</v>
      </c>
      <c r="AK243" s="54">
        <f t="shared" si="52"/>
        <v>5000</v>
      </c>
    </row>
    <row r="244" spans="1:37" ht="16.5" thickBot="1" x14ac:dyDescent="0.3">
      <c r="A244" s="88" t="s">
        <v>31</v>
      </c>
      <c r="B244" s="162" t="s">
        <v>467</v>
      </c>
      <c r="C244" s="163" t="s">
        <v>468</v>
      </c>
      <c r="D244" s="167" t="s">
        <v>115</v>
      </c>
      <c r="E244" s="167" t="s">
        <v>423</v>
      </c>
      <c r="F244" s="81">
        <f t="shared" si="51"/>
        <v>0</v>
      </c>
      <c r="G244" s="61">
        <f t="shared" si="51"/>
        <v>0</v>
      </c>
      <c r="H244" s="61">
        <f t="shared" si="51"/>
        <v>0</v>
      </c>
      <c r="I244" s="61" t="s">
        <v>420</v>
      </c>
      <c r="J244" s="61" t="s">
        <v>420</v>
      </c>
      <c r="K244" s="61" t="s">
        <v>420</v>
      </c>
      <c r="L244" s="61" t="s">
        <v>420</v>
      </c>
      <c r="M244" s="61" t="s">
        <v>420</v>
      </c>
      <c r="N244" s="61" t="s">
        <v>420</v>
      </c>
      <c r="O244" s="61" t="s">
        <v>420</v>
      </c>
      <c r="P244" s="61" t="s">
        <v>420</v>
      </c>
      <c r="Q244" s="61" t="s">
        <v>420</v>
      </c>
      <c r="R244" s="61" t="s">
        <v>420</v>
      </c>
      <c r="S244" s="61" t="s">
        <v>420</v>
      </c>
      <c r="T244" s="61" t="s">
        <v>420</v>
      </c>
      <c r="U244" s="61" t="s">
        <v>420</v>
      </c>
      <c r="V244" s="61" t="s">
        <v>420</v>
      </c>
      <c r="W244" s="61" t="s">
        <v>420</v>
      </c>
      <c r="X244" s="61" t="s">
        <v>420</v>
      </c>
      <c r="Y244" s="61" t="s">
        <v>420</v>
      </c>
      <c r="Z244" s="61" t="s">
        <v>420</v>
      </c>
      <c r="AA244" s="61" t="s">
        <v>420</v>
      </c>
      <c r="AB244" s="61" t="s">
        <v>420</v>
      </c>
      <c r="AC244" s="61" t="s">
        <v>420</v>
      </c>
      <c r="AD244" s="61" t="s">
        <v>420</v>
      </c>
      <c r="AE244" s="61" t="s">
        <v>420</v>
      </c>
      <c r="AF244" s="61" t="s">
        <v>420</v>
      </c>
      <c r="AG244" s="61" t="s">
        <v>420</v>
      </c>
      <c r="AH244" s="61" t="s">
        <v>420</v>
      </c>
      <c r="AI244" s="61" t="s">
        <v>420</v>
      </c>
      <c r="AJ244" s="61" t="s">
        <v>420</v>
      </c>
      <c r="AK244" s="63" t="s">
        <v>420</v>
      </c>
    </row>
    <row r="245" spans="1:37" ht="15.75" x14ac:dyDescent="0.25">
      <c r="A245" s="148" t="s">
        <v>673</v>
      </c>
      <c r="B245" s="184" t="s">
        <v>419</v>
      </c>
      <c r="C245" s="185" t="s">
        <v>419</v>
      </c>
      <c r="D245" s="186" t="s">
        <v>78</v>
      </c>
      <c r="E245" s="186" t="s">
        <v>147</v>
      </c>
      <c r="F245" s="149">
        <v>0</v>
      </c>
      <c r="G245" s="149">
        <v>0</v>
      </c>
      <c r="H245" s="149">
        <v>0</v>
      </c>
      <c r="I245" s="150" t="s">
        <v>420</v>
      </c>
      <c r="J245" s="149" t="s">
        <v>420</v>
      </c>
      <c r="K245" s="149" t="s">
        <v>420</v>
      </c>
      <c r="L245" s="149" t="s">
        <v>420</v>
      </c>
      <c r="M245" s="149" t="s">
        <v>420</v>
      </c>
      <c r="N245" s="149" t="s">
        <v>420</v>
      </c>
      <c r="O245" s="149" t="s">
        <v>420</v>
      </c>
      <c r="P245" s="149" t="s">
        <v>420</v>
      </c>
      <c r="Q245" s="149">
        <v>20000</v>
      </c>
      <c r="R245" s="149" t="s">
        <v>420</v>
      </c>
      <c r="S245" s="149" t="s">
        <v>420</v>
      </c>
      <c r="T245" s="149" t="s">
        <v>420</v>
      </c>
      <c r="U245" s="149" t="s">
        <v>420</v>
      </c>
      <c r="V245" s="149" t="s">
        <v>420</v>
      </c>
      <c r="W245" s="149" t="s">
        <v>420</v>
      </c>
      <c r="X245" s="149" t="s">
        <v>420</v>
      </c>
      <c r="Y245" s="149" t="s">
        <v>420</v>
      </c>
      <c r="Z245" s="149" t="s">
        <v>420</v>
      </c>
      <c r="AA245" s="149" t="s">
        <v>420</v>
      </c>
      <c r="AB245" s="149" t="s">
        <v>420</v>
      </c>
      <c r="AC245" s="149" t="s">
        <v>420</v>
      </c>
      <c r="AD245" s="149" t="s">
        <v>420</v>
      </c>
      <c r="AE245" s="149" t="s">
        <v>420</v>
      </c>
      <c r="AF245" s="149" t="s">
        <v>420</v>
      </c>
      <c r="AG245" s="149" t="s">
        <v>420</v>
      </c>
      <c r="AH245" s="149" t="s">
        <v>420</v>
      </c>
      <c r="AI245" s="149" t="s">
        <v>420</v>
      </c>
      <c r="AJ245" s="149" t="s">
        <v>420</v>
      </c>
      <c r="AK245" s="151" t="s">
        <v>420</v>
      </c>
    </row>
    <row r="246" spans="1:37" ht="15.75" x14ac:dyDescent="0.25">
      <c r="A246" s="148" t="s">
        <v>673</v>
      </c>
      <c r="B246" s="187" t="s">
        <v>419</v>
      </c>
      <c r="C246" s="188" t="s">
        <v>419</v>
      </c>
      <c r="D246" s="189" t="s">
        <v>78</v>
      </c>
      <c r="E246" s="189" t="s">
        <v>278</v>
      </c>
      <c r="F246" s="152">
        <v>0</v>
      </c>
      <c r="G246" s="152">
        <v>0</v>
      </c>
      <c r="H246" s="152">
        <v>0</v>
      </c>
      <c r="I246" s="153" t="s">
        <v>420</v>
      </c>
      <c r="J246" s="152" t="s">
        <v>420</v>
      </c>
      <c r="K246" s="152" t="s">
        <v>420</v>
      </c>
      <c r="L246" s="152" t="s">
        <v>420</v>
      </c>
      <c r="M246" s="152" t="s">
        <v>420</v>
      </c>
      <c r="N246" s="152" t="s">
        <v>420</v>
      </c>
      <c r="O246" s="152" t="s">
        <v>420</v>
      </c>
      <c r="P246" s="152" t="s">
        <v>420</v>
      </c>
      <c r="Q246" s="152">
        <v>16300</v>
      </c>
      <c r="R246" s="152" t="s">
        <v>420</v>
      </c>
      <c r="S246" s="152" t="s">
        <v>420</v>
      </c>
      <c r="T246" s="152" t="s">
        <v>420</v>
      </c>
      <c r="U246" s="152" t="s">
        <v>420</v>
      </c>
      <c r="V246" s="152" t="s">
        <v>420</v>
      </c>
      <c r="W246" s="152" t="s">
        <v>420</v>
      </c>
      <c r="X246" s="152" t="s">
        <v>420</v>
      </c>
      <c r="Y246" s="152" t="s">
        <v>420</v>
      </c>
      <c r="Z246" s="152" t="s">
        <v>420</v>
      </c>
      <c r="AA246" s="152" t="s">
        <v>420</v>
      </c>
      <c r="AB246" s="152" t="s">
        <v>420</v>
      </c>
      <c r="AC246" s="152" t="s">
        <v>420</v>
      </c>
      <c r="AD246" s="152" t="s">
        <v>420</v>
      </c>
      <c r="AE246" s="152" t="s">
        <v>420</v>
      </c>
      <c r="AF246" s="152" t="s">
        <v>420</v>
      </c>
      <c r="AG246" s="152" t="s">
        <v>420</v>
      </c>
      <c r="AH246" s="152" t="s">
        <v>420</v>
      </c>
      <c r="AI246" s="152" t="s">
        <v>420</v>
      </c>
      <c r="AJ246" s="152" t="s">
        <v>420</v>
      </c>
      <c r="AK246" s="154" t="s">
        <v>420</v>
      </c>
    </row>
    <row r="247" spans="1:37" ht="15.75" x14ac:dyDescent="0.25">
      <c r="A247" s="148" t="s">
        <v>673</v>
      </c>
      <c r="B247" s="187" t="s">
        <v>419</v>
      </c>
      <c r="C247" s="188" t="s">
        <v>419</v>
      </c>
      <c r="D247" s="189" t="s">
        <v>78</v>
      </c>
      <c r="E247" s="189" t="s">
        <v>421</v>
      </c>
      <c r="F247" s="152">
        <v>0</v>
      </c>
      <c r="G247" s="152">
        <v>0</v>
      </c>
      <c r="H247" s="152">
        <v>0</v>
      </c>
      <c r="I247" s="153" t="s">
        <v>420</v>
      </c>
      <c r="J247" s="152" t="s">
        <v>420</v>
      </c>
      <c r="K247" s="152" t="s">
        <v>420</v>
      </c>
      <c r="L247" s="152" t="s">
        <v>420</v>
      </c>
      <c r="M247" s="152" t="s">
        <v>420</v>
      </c>
      <c r="N247" s="152" t="s">
        <v>420</v>
      </c>
      <c r="O247" s="152" t="s">
        <v>420</v>
      </c>
      <c r="P247" s="152" t="s">
        <v>420</v>
      </c>
      <c r="Q247" s="152" t="s">
        <v>420</v>
      </c>
      <c r="R247" s="152" t="s">
        <v>420</v>
      </c>
      <c r="S247" s="152" t="s">
        <v>420</v>
      </c>
      <c r="T247" s="152" t="s">
        <v>420</v>
      </c>
      <c r="U247" s="152" t="s">
        <v>420</v>
      </c>
      <c r="V247" s="152" t="s">
        <v>420</v>
      </c>
      <c r="W247" s="152" t="s">
        <v>420</v>
      </c>
      <c r="X247" s="152" t="s">
        <v>420</v>
      </c>
      <c r="Y247" s="152" t="s">
        <v>420</v>
      </c>
      <c r="Z247" s="152" t="s">
        <v>420</v>
      </c>
      <c r="AA247" s="152" t="s">
        <v>420</v>
      </c>
      <c r="AB247" s="152" t="s">
        <v>420</v>
      </c>
      <c r="AC247" s="152" t="s">
        <v>420</v>
      </c>
      <c r="AD247" s="152" t="s">
        <v>420</v>
      </c>
      <c r="AE247" s="152" t="s">
        <v>420</v>
      </c>
      <c r="AF247" s="152" t="s">
        <v>420</v>
      </c>
      <c r="AG247" s="152" t="s">
        <v>420</v>
      </c>
      <c r="AH247" s="152" t="s">
        <v>420</v>
      </c>
      <c r="AI247" s="152" t="s">
        <v>420</v>
      </c>
      <c r="AJ247" s="152" t="s">
        <v>420</v>
      </c>
      <c r="AK247" s="154" t="s">
        <v>420</v>
      </c>
    </row>
    <row r="248" spans="1:37" ht="15.75" x14ac:dyDescent="0.25">
      <c r="A248" s="148" t="s">
        <v>673</v>
      </c>
      <c r="B248" s="187" t="s">
        <v>419</v>
      </c>
      <c r="C248" s="188" t="s">
        <v>419</v>
      </c>
      <c r="D248" s="189" t="s">
        <v>78</v>
      </c>
      <c r="E248" s="189" t="s">
        <v>124</v>
      </c>
      <c r="F248" s="152">
        <v>0</v>
      </c>
      <c r="G248" s="152">
        <v>0</v>
      </c>
      <c r="H248" s="152">
        <v>0</v>
      </c>
      <c r="I248" s="153" t="s">
        <v>420</v>
      </c>
      <c r="J248" s="152" t="s">
        <v>420</v>
      </c>
      <c r="K248" s="152" t="s">
        <v>420</v>
      </c>
      <c r="L248" s="152" t="s">
        <v>420</v>
      </c>
      <c r="M248" s="152" t="s">
        <v>420</v>
      </c>
      <c r="N248" s="152" t="s">
        <v>420</v>
      </c>
      <c r="O248" s="152" t="s">
        <v>420</v>
      </c>
      <c r="P248" s="152" t="s">
        <v>420</v>
      </c>
      <c r="Q248" s="152" t="s">
        <v>420</v>
      </c>
      <c r="R248" s="152" t="s">
        <v>420</v>
      </c>
      <c r="S248" s="152" t="s">
        <v>420</v>
      </c>
      <c r="T248" s="152" t="s">
        <v>420</v>
      </c>
      <c r="U248" s="152" t="s">
        <v>420</v>
      </c>
      <c r="V248" s="152" t="s">
        <v>420</v>
      </c>
      <c r="W248" s="152" t="s">
        <v>420</v>
      </c>
      <c r="X248" s="152" t="s">
        <v>420</v>
      </c>
      <c r="Y248" s="152" t="s">
        <v>420</v>
      </c>
      <c r="Z248" s="152" t="s">
        <v>420</v>
      </c>
      <c r="AA248" s="152" t="s">
        <v>420</v>
      </c>
      <c r="AB248" s="152" t="s">
        <v>420</v>
      </c>
      <c r="AC248" s="152" t="s">
        <v>420</v>
      </c>
      <c r="AD248" s="152" t="s">
        <v>420</v>
      </c>
      <c r="AE248" s="152" t="s">
        <v>420</v>
      </c>
      <c r="AF248" s="152" t="s">
        <v>420</v>
      </c>
      <c r="AG248" s="152" t="s">
        <v>420</v>
      </c>
      <c r="AH248" s="152" t="s">
        <v>420</v>
      </c>
      <c r="AI248" s="152" t="s">
        <v>420</v>
      </c>
      <c r="AJ248" s="152" t="s">
        <v>420</v>
      </c>
      <c r="AK248" s="154" t="s">
        <v>420</v>
      </c>
    </row>
    <row r="249" spans="1:37" ht="15.75" x14ac:dyDescent="0.25">
      <c r="A249" s="148" t="s">
        <v>673</v>
      </c>
      <c r="B249" s="187" t="s">
        <v>419</v>
      </c>
      <c r="C249" s="188" t="s">
        <v>419</v>
      </c>
      <c r="D249" s="189" t="s">
        <v>78</v>
      </c>
      <c r="E249" s="189" t="s">
        <v>422</v>
      </c>
      <c r="F249" s="152">
        <v>0</v>
      </c>
      <c r="G249" s="152">
        <v>0</v>
      </c>
      <c r="H249" s="152">
        <v>0</v>
      </c>
      <c r="I249" s="153" t="s">
        <v>420</v>
      </c>
      <c r="J249" s="152" t="s">
        <v>420</v>
      </c>
      <c r="K249" s="152" t="s">
        <v>420</v>
      </c>
      <c r="L249" s="152" t="s">
        <v>420</v>
      </c>
      <c r="M249" s="152" t="s">
        <v>420</v>
      </c>
      <c r="N249" s="152" t="s">
        <v>420</v>
      </c>
      <c r="O249" s="152" t="s">
        <v>420</v>
      </c>
      <c r="P249" s="152" t="s">
        <v>420</v>
      </c>
      <c r="Q249" s="152" t="s">
        <v>420</v>
      </c>
      <c r="R249" s="152" t="s">
        <v>420</v>
      </c>
      <c r="S249" s="152" t="s">
        <v>420</v>
      </c>
      <c r="T249" s="152" t="s">
        <v>420</v>
      </c>
      <c r="U249" s="152" t="s">
        <v>420</v>
      </c>
      <c r="V249" s="152" t="s">
        <v>420</v>
      </c>
      <c r="W249" s="152" t="s">
        <v>420</v>
      </c>
      <c r="X249" s="152" t="s">
        <v>420</v>
      </c>
      <c r="Y249" s="152" t="s">
        <v>420</v>
      </c>
      <c r="Z249" s="152" t="s">
        <v>420</v>
      </c>
      <c r="AA249" s="152" t="s">
        <v>420</v>
      </c>
      <c r="AB249" s="152" t="s">
        <v>420</v>
      </c>
      <c r="AC249" s="152" t="s">
        <v>420</v>
      </c>
      <c r="AD249" s="152" t="s">
        <v>420</v>
      </c>
      <c r="AE249" s="152" t="s">
        <v>420</v>
      </c>
      <c r="AF249" s="152" t="s">
        <v>420</v>
      </c>
      <c r="AG249" s="152" t="s">
        <v>420</v>
      </c>
      <c r="AH249" s="152" t="s">
        <v>420</v>
      </c>
      <c r="AI249" s="152" t="s">
        <v>420</v>
      </c>
      <c r="AJ249" s="152" t="s">
        <v>420</v>
      </c>
      <c r="AK249" s="154" t="s">
        <v>420</v>
      </c>
    </row>
    <row r="250" spans="1:37" ht="15.75" x14ac:dyDescent="0.25">
      <c r="A250" s="148" t="s">
        <v>673</v>
      </c>
      <c r="B250" s="187" t="s">
        <v>419</v>
      </c>
      <c r="C250" s="188" t="s">
        <v>419</v>
      </c>
      <c r="D250" s="189" t="s">
        <v>78</v>
      </c>
      <c r="E250" s="189" t="s">
        <v>77</v>
      </c>
      <c r="F250" s="152">
        <v>0</v>
      </c>
      <c r="G250" s="152">
        <v>0</v>
      </c>
      <c r="H250" s="152">
        <v>0</v>
      </c>
      <c r="I250" s="153" t="s">
        <v>420</v>
      </c>
      <c r="J250" s="152" t="s">
        <v>420</v>
      </c>
      <c r="K250" s="152" t="s">
        <v>420</v>
      </c>
      <c r="L250" s="152" t="s">
        <v>420</v>
      </c>
      <c r="M250" s="152" t="s">
        <v>420</v>
      </c>
      <c r="N250" s="152" t="s">
        <v>420</v>
      </c>
      <c r="O250" s="152" t="s">
        <v>420</v>
      </c>
      <c r="P250" s="152" t="s">
        <v>420</v>
      </c>
      <c r="Q250" s="152" t="s">
        <v>420</v>
      </c>
      <c r="R250" s="152" t="s">
        <v>420</v>
      </c>
      <c r="S250" s="152" t="s">
        <v>420</v>
      </c>
      <c r="T250" s="152" t="s">
        <v>420</v>
      </c>
      <c r="U250" s="152" t="s">
        <v>420</v>
      </c>
      <c r="V250" s="152" t="s">
        <v>420</v>
      </c>
      <c r="W250" s="152" t="s">
        <v>420</v>
      </c>
      <c r="X250" s="152" t="s">
        <v>420</v>
      </c>
      <c r="Y250" s="152" t="s">
        <v>420</v>
      </c>
      <c r="Z250" s="152" t="s">
        <v>420</v>
      </c>
      <c r="AA250" s="152" t="s">
        <v>420</v>
      </c>
      <c r="AB250" s="152" t="s">
        <v>420</v>
      </c>
      <c r="AC250" s="152" t="s">
        <v>420</v>
      </c>
      <c r="AD250" s="152" t="s">
        <v>420</v>
      </c>
      <c r="AE250" s="152" t="s">
        <v>420</v>
      </c>
      <c r="AF250" s="152" t="s">
        <v>420</v>
      </c>
      <c r="AG250" s="152" t="s">
        <v>420</v>
      </c>
      <c r="AH250" s="152" t="s">
        <v>420</v>
      </c>
      <c r="AI250" s="152" t="s">
        <v>420</v>
      </c>
      <c r="AJ250" s="152" t="s">
        <v>420</v>
      </c>
      <c r="AK250" s="152" t="s">
        <v>420</v>
      </c>
    </row>
    <row r="251" spans="1:37" ht="15.75" x14ac:dyDescent="0.25">
      <c r="A251" s="148" t="s">
        <v>673</v>
      </c>
      <c r="B251" s="187" t="s">
        <v>419</v>
      </c>
      <c r="C251" s="188" t="s">
        <v>419</v>
      </c>
      <c r="D251" s="189" t="s">
        <v>78</v>
      </c>
      <c r="E251" s="189" t="s">
        <v>112</v>
      </c>
      <c r="F251" s="152">
        <v>0</v>
      </c>
      <c r="G251" s="152">
        <v>0</v>
      </c>
      <c r="H251" s="152">
        <v>0</v>
      </c>
      <c r="I251" s="153">
        <v>0</v>
      </c>
      <c r="J251" s="152">
        <v>0</v>
      </c>
      <c r="K251" s="152">
        <v>0</v>
      </c>
      <c r="L251" s="152">
        <v>0</v>
      </c>
      <c r="M251" s="152">
        <v>0</v>
      </c>
      <c r="N251" s="152">
        <v>0</v>
      </c>
      <c r="O251" s="152">
        <v>0</v>
      </c>
      <c r="P251" s="152">
        <v>0</v>
      </c>
      <c r="Q251" s="152" t="s">
        <v>420</v>
      </c>
      <c r="R251" s="152" t="s">
        <v>420</v>
      </c>
      <c r="S251" s="152" t="s">
        <v>420</v>
      </c>
      <c r="T251" s="152" t="s">
        <v>420</v>
      </c>
      <c r="U251" s="152" t="s">
        <v>420</v>
      </c>
      <c r="V251" s="152" t="s">
        <v>420</v>
      </c>
      <c r="W251" s="152" t="s">
        <v>420</v>
      </c>
      <c r="X251" s="152" t="s">
        <v>420</v>
      </c>
      <c r="Y251" s="152" t="s">
        <v>420</v>
      </c>
      <c r="Z251" s="152" t="s">
        <v>420</v>
      </c>
      <c r="AA251" s="152" t="s">
        <v>420</v>
      </c>
      <c r="AB251" s="152" t="s">
        <v>420</v>
      </c>
      <c r="AC251" s="152" t="s">
        <v>420</v>
      </c>
      <c r="AD251" s="152" t="s">
        <v>420</v>
      </c>
      <c r="AE251" s="152" t="s">
        <v>420</v>
      </c>
      <c r="AF251" s="152" t="s">
        <v>420</v>
      </c>
      <c r="AG251" s="152" t="s">
        <v>420</v>
      </c>
      <c r="AH251" s="152" t="s">
        <v>420</v>
      </c>
      <c r="AI251" s="152" t="s">
        <v>420</v>
      </c>
      <c r="AJ251" s="152" t="s">
        <v>420</v>
      </c>
      <c r="AK251" s="154" t="s">
        <v>420</v>
      </c>
    </row>
    <row r="252" spans="1:37" ht="15.75" x14ac:dyDescent="0.25">
      <c r="A252" s="148" t="s">
        <v>673</v>
      </c>
      <c r="B252" s="187" t="s">
        <v>419</v>
      </c>
      <c r="C252" s="188" t="s">
        <v>419</v>
      </c>
      <c r="D252" s="189" t="s">
        <v>115</v>
      </c>
      <c r="E252" s="189" t="s">
        <v>114</v>
      </c>
      <c r="F252" s="152">
        <v>0</v>
      </c>
      <c r="G252" s="152">
        <v>0</v>
      </c>
      <c r="H252" s="152">
        <v>0</v>
      </c>
      <c r="I252" s="153">
        <v>0</v>
      </c>
      <c r="J252" s="152">
        <v>0</v>
      </c>
      <c r="K252" s="152">
        <v>0</v>
      </c>
      <c r="L252" s="152">
        <v>0</v>
      </c>
      <c r="M252" s="152">
        <v>0</v>
      </c>
      <c r="N252" s="152">
        <v>0</v>
      </c>
      <c r="O252" s="152">
        <v>0</v>
      </c>
      <c r="P252" s="152">
        <v>0</v>
      </c>
      <c r="Q252" s="152">
        <v>0</v>
      </c>
      <c r="R252" s="152">
        <v>0</v>
      </c>
      <c r="S252" s="152">
        <v>0</v>
      </c>
      <c r="T252" s="152">
        <v>0</v>
      </c>
      <c r="U252" s="152">
        <v>0</v>
      </c>
      <c r="V252" s="152">
        <v>5000</v>
      </c>
      <c r="W252" s="152">
        <v>5000</v>
      </c>
      <c r="X252" s="152">
        <v>5000</v>
      </c>
      <c r="Y252" s="152">
        <v>5000</v>
      </c>
      <c r="Z252" s="152">
        <v>5000</v>
      </c>
      <c r="AA252" s="152">
        <v>5000</v>
      </c>
      <c r="AB252" s="152">
        <v>5000</v>
      </c>
      <c r="AC252" s="152">
        <v>5000</v>
      </c>
      <c r="AD252" s="152">
        <v>5000</v>
      </c>
      <c r="AE252" s="152">
        <v>5000</v>
      </c>
      <c r="AF252" s="152">
        <v>5000</v>
      </c>
      <c r="AG252" s="152">
        <v>5000</v>
      </c>
      <c r="AH252" s="152">
        <v>5000</v>
      </c>
      <c r="AI252" s="152">
        <v>5000</v>
      </c>
      <c r="AJ252" s="152">
        <v>5000</v>
      </c>
      <c r="AK252" s="154">
        <v>5000</v>
      </c>
    </row>
    <row r="253" spans="1:37" ht="15.75" x14ac:dyDescent="0.25">
      <c r="A253" s="148" t="s">
        <v>673</v>
      </c>
      <c r="B253" s="187" t="s">
        <v>419</v>
      </c>
      <c r="C253" s="188" t="s">
        <v>419</v>
      </c>
      <c r="D253" s="189" t="s">
        <v>115</v>
      </c>
      <c r="E253" s="189" t="s">
        <v>423</v>
      </c>
      <c r="F253" s="152">
        <v>0</v>
      </c>
      <c r="G253" s="152">
        <v>0</v>
      </c>
      <c r="H253" s="152">
        <v>0</v>
      </c>
      <c r="I253" s="153">
        <v>0</v>
      </c>
      <c r="J253" s="152">
        <v>0</v>
      </c>
      <c r="K253" s="152">
        <v>0</v>
      </c>
      <c r="L253" s="152">
        <v>0</v>
      </c>
      <c r="M253" s="152">
        <v>0</v>
      </c>
      <c r="N253" s="152">
        <v>0</v>
      </c>
      <c r="O253" s="152">
        <v>0</v>
      </c>
      <c r="P253" s="152">
        <v>0</v>
      </c>
      <c r="Q253" s="152">
        <v>2688</v>
      </c>
      <c r="R253" s="152" t="s">
        <v>420</v>
      </c>
      <c r="S253" s="152" t="s">
        <v>420</v>
      </c>
      <c r="T253" s="152" t="s">
        <v>420</v>
      </c>
      <c r="U253" s="152" t="s">
        <v>420</v>
      </c>
      <c r="V253" s="152" t="s">
        <v>420</v>
      </c>
      <c r="W253" s="152" t="s">
        <v>420</v>
      </c>
      <c r="X253" s="152" t="s">
        <v>420</v>
      </c>
      <c r="Y253" s="152" t="s">
        <v>420</v>
      </c>
      <c r="Z253" s="152" t="s">
        <v>420</v>
      </c>
      <c r="AA253" s="152" t="s">
        <v>420</v>
      </c>
      <c r="AB253" s="152" t="s">
        <v>420</v>
      </c>
      <c r="AC253" s="152" t="s">
        <v>420</v>
      </c>
      <c r="AD253" s="152" t="s">
        <v>420</v>
      </c>
      <c r="AE253" s="152" t="s">
        <v>420</v>
      </c>
      <c r="AF253" s="152" t="s">
        <v>420</v>
      </c>
      <c r="AG253" s="152" t="s">
        <v>420</v>
      </c>
      <c r="AH253" s="152" t="s">
        <v>420</v>
      </c>
      <c r="AI253" s="152" t="s">
        <v>420</v>
      </c>
      <c r="AJ253" s="152" t="s">
        <v>420</v>
      </c>
      <c r="AK253" s="152" t="s">
        <v>420</v>
      </c>
    </row>
    <row r="254" spans="1:37" ht="16.5" thickBot="1" x14ac:dyDescent="0.3">
      <c r="A254" s="155" t="s">
        <v>673</v>
      </c>
      <c r="B254" s="190" t="s">
        <v>419</v>
      </c>
      <c r="C254" s="191" t="s">
        <v>419</v>
      </c>
      <c r="D254" s="192" t="s">
        <v>674</v>
      </c>
      <c r="E254" s="192" t="s">
        <v>675</v>
      </c>
      <c r="F254" s="156">
        <v>0</v>
      </c>
      <c r="G254" s="156">
        <v>0</v>
      </c>
      <c r="H254" s="156">
        <v>0</v>
      </c>
      <c r="I254" s="157" t="s">
        <v>420</v>
      </c>
      <c r="J254" s="156" t="s">
        <v>420</v>
      </c>
      <c r="K254" s="156" t="s">
        <v>420</v>
      </c>
      <c r="L254" s="156" t="s">
        <v>420</v>
      </c>
      <c r="M254" s="156" t="s">
        <v>420</v>
      </c>
      <c r="N254" s="156" t="s">
        <v>420</v>
      </c>
      <c r="O254" s="156" t="s">
        <v>420</v>
      </c>
      <c r="P254" s="156" t="s">
        <v>420</v>
      </c>
      <c r="Q254" s="156" t="s">
        <v>420</v>
      </c>
      <c r="R254" s="156" t="s">
        <v>420</v>
      </c>
      <c r="S254" s="156" t="s">
        <v>420</v>
      </c>
      <c r="T254" s="156" t="s">
        <v>420</v>
      </c>
      <c r="U254" s="156" t="s">
        <v>420</v>
      </c>
      <c r="V254" s="156" t="s">
        <v>420</v>
      </c>
      <c r="W254" s="156" t="s">
        <v>420</v>
      </c>
      <c r="X254" s="156" t="s">
        <v>420</v>
      </c>
      <c r="Y254" s="156" t="s">
        <v>420</v>
      </c>
      <c r="Z254" s="156" t="s">
        <v>420</v>
      </c>
      <c r="AA254" s="156" t="s">
        <v>420</v>
      </c>
      <c r="AB254" s="156" t="s">
        <v>420</v>
      </c>
      <c r="AC254" s="156" t="s">
        <v>420</v>
      </c>
      <c r="AD254" s="156" t="s">
        <v>420</v>
      </c>
      <c r="AE254" s="156" t="s">
        <v>420</v>
      </c>
      <c r="AF254" s="156" t="s">
        <v>420</v>
      </c>
      <c r="AG254" s="156" t="s">
        <v>420</v>
      </c>
      <c r="AH254" s="156" t="s">
        <v>420</v>
      </c>
      <c r="AI254" s="156" t="s">
        <v>420</v>
      </c>
      <c r="AJ254" s="156" t="s">
        <v>420</v>
      </c>
      <c r="AK254" s="158" t="s">
        <v>420</v>
      </c>
    </row>
    <row r="255" spans="1:37" ht="15.75" x14ac:dyDescent="0.25">
      <c r="A255" s="148" t="s">
        <v>676</v>
      </c>
      <c r="B255" s="184" t="s">
        <v>419</v>
      </c>
      <c r="C255" s="185" t="s">
        <v>419</v>
      </c>
      <c r="D255" s="186" t="s">
        <v>78</v>
      </c>
      <c r="E255" s="186" t="s">
        <v>147</v>
      </c>
      <c r="F255" s="149">
        <v>0</v>
      </c>
      <c r="G255" s="149">
        <v>0</v>
      </c>
      <c r="H255" s="149">
        <v>0</v>
      </c>
      <c r="I255" s="150" t="s">
        <v>420</v>
      </c>
      <c r="J255" s="149" t="s">
        <v>420</v>
      </c>
      <c r="K255" s="149" t="s">
        <v>420</v>
      </c>
      <c r="L255" s="149" t="s">
        <v>420</v>
      </c>
      <c r="M255" s="149" t="s">
        <v>420</v>
      </c>
      <c r="N255" s="149" t="s">
        <v>420</v>
      </c>
      <c r="O255" s="149" t="s">
        <v>420</v>
      </c>
      <c r="P255" s="149" t="s">
        <v>420</v>
      </c>
      <c r="Q255" s="149">
        <v>25000</v>
      </c>
      <c r="R255" s="149" t="s">
        <v>420</v>
      </c>
      <c r="S255" s="149" t="s">
        <v>420</v>
      </c>
      <c r="T255" s="149" t="s">
        <v>420</v>
      </c>
      <c r="U255" s="149" t="s">
        <v>420</v>
      </c>
      <c r="V255" s="149" t="s">
        <v>420</v>
      </c>
      <c r="W255" s="149" t="s">
        <v>420</v>
      </c>
      <c r="X255" s="149" t="s">
        <v>420</v>
      </c>
      <c r="Y255" s="149" t="s">
        <v>420</v>
      </c>
      <c r="Z255" s="149" t="s">
        <v>420</v>
      </c>
      <c r="AA255" s="149" t="s">
        <v>420</v>
      </c>
      <c r="AB255" s="149" t="s">
        <v>420</v>
      </c>
      <c r="AC255" s="149" t="s">
        <v>420</v>
      </c>
      <c r="AD255" s="149" t="s">
        <v>420</v>
      </c>
      <c r="AE255" s="149" t="s">
        <v>420</v>
      </c>
      <c r="AF255" s="149" t="s">
        <v>420</v>
      </c>
      <c r="AG255" s="149" t="s">
        <v>420</v>
      </c>
      <c r="AH255" s="149" t="s">
        <v>420</v>
      </c>
      <c r="AI255" s="149" t="s">
        <v>420</v>
      </c>
      <c r="AJ255" s="149" t="s">
        <v>420</v>
      </c>
      <c r="AK255" s="151" t="s">
        <v>420</v>
      </c>
    </row>
    <row r="256" spans="1:37" ht="15.75" x14ac:dyDescent="0.25">
      <c r="A256" s="148" t="s">
        <v>676</v>
      </c>
      <c r="B256" s="187" t="s">
        <v>419</v>
      </c>
      <c r="C256" s="188" t="s">
        <v>419</v>
      </c>
      <c r="D256" s="189" t="s">
        <v>78</v>
      </c>
      <c r="E256" s="189" t="s">
        <v>278</v>
      </c>
      <c r="F256" s="152">
        <v>0</v>
      </c>
      <c r="G256" s="152">
        <v>0</v>
      </c>
      <c r="H256" s="152">
        <v>0</v>
      </c>
      <c r="I256" s="153" t="s">
        <v>420</v>
      </c>
      <c r="J256" s="152" t="s">
        <v>420</v>
      </c>
      <c r="K256" s="152" t="s">
        <v>420</v>
      </c>
      <c r="L256" s="152" t="s">
        <v>420</v>
      </c>
      <c r="M256" s="152" t="s">
        <v>420</v>
      </c>
      <c r="N256" s="152" t="s">
        <v>420</v>
      </c>
      <c r="O256" s="152" t="s">
        <v>420</v>
      </c>
      <c r="P256" s="152" t="s">
        <v>420</v>
      </c>
      <c r="Q256" s="152">
        <v>21100</v>
      </c>
      <c r="R256" s="152" t="s">
        <v>420</v>
      </c>
      <c r="S256" s="152" t="s">
        <v>420</v>
      </c>
      <c r="T256" s="152" t="s">
        <v>420</v>
      </c>
      <c r="U256" s="152" t="s">
        <v>420</v>
      </c>
      <c r="V256" s="152" t="s">
        <v>420</v>
      </c>
      <c r="W256" s="152" t="s">
        <v>420</v>
      </c>
      <c r="X256" s="152" t="s">
        <v>420</v>
      </c>
      <c r="Y256" s="152" t="s">
        <v>420</v>
      </c>
      <c r="Z256" s="152" t="s">
        <v>420</v>
      </c>
      <c r="AA256" s="152" t="s">
        <v>420</v>
      </c>
      <c r="AB256" s="152" t="s">
        <v>420</v>
      </c>
      <c r="AC256" s="152" t="s">
        <v>420</v>
      </c>
      <c r="AD256" s="152" t="s">
        <v>420</v>
      </c>
      <c r="AE256" s="152" t="s">
        <v>420</v>
      </c>
      <c r="AF256" s="152" t="s">
        <v>420</v>
      </c>
      <c r="AG256" s="152" t="s">
        <v>420</v>
      </c>
      <c r="AH256" s="152" t="s">
        <v>420</v>
      </c>
      <c r="AI256" s="152" t="s">
        <v>420</v>
      </c>
      <c r="AJ256" s="152" t="s">
        <v>420</v>
      </c>
      <c r="AK256" s="154" t="s">
        <v>420</v>
      </c>
    </row>
    <row r="257" spans="1:37" ht="15.75" x14ac:dyDescent="0.25">
      <c r="A257" s="148" t="s">
        <v>676</v>
      </c>
      <c r="B257" s="187" t="s">
        <v>419</v>
      </c>
      <c r="C257" s="188" t="s">
        <v>419</v>
      </c>
      <c r="D257" s="189" t="s">
        <v>78</v>
      </c>
      <c r="E257" s="189" t="s">
        <v>421</v>
      </c>
      <c r="F257" s="152">
        <v>0</v>
      </c>
      <c r="G257" s="152">
        <v>0</v>
      </c>
      <c r="H257" s="152">
        <v>0</v>
      </c>
      <c r="I257" s="153" t="s">
        <v>420</v>
      </c>
      <c r="J257" s="152" t="s">
        <v>420</v>
      </c>
      <c r="K257" s="152" t="s">
        <v>420</v>
      </c>
      <c r="L257" s="152" t="s">
        <v>420</v>
      </c>
      <c r="M257" s="152" t="s">
        <v>420</v>
      </c>
      <c r="N257" s="152" t="s">
        <v>420</v>
      </c>
      <c r="O257" s="152" t="s">
        <v>420</v>
      </c>
      <c r="P257" s="152" t="s">
        <v>420</v>
      </c>
      <c r="Q257" s="152" t="s">
        <v>420</v>
      </c>
      <c r="R257" s="152" t="s">
        <v>420</v>
      </c>
      <c r="S257" s="152" t="s">
        <v>420</v>
      </c>
      <c r="T257" s="152" t="s">
        <v>420</v>
      </c>
      <c r="U257" s="152" t="s">
        <v>420</v>
      </c>
      <c r="V257" s="152" t="s">
        <v>420</v>
      </c>
      <c r="W257" s="152" t="s">
        <v>420</v>
      </c>
      <c r="X257" s="152" t="s">
        <v>420</v>
      </c>
      <c r="Y257" s="152" t="s">
        <v>420</v>
      </c>
      <c r="Z257" s="152" t="s">
        <v>420</v>
      </c>
      <c r="AA257" s="152" t="s">
        <v>420</v>
      </c>
      <c r="AB257" s="152" t="s">
        <v>420</v>
      </c>
      <c r="AC257" s="152" t="s">
        <v>420</v>
      </c>
      <c r="AD257" s="152" t="s">
        <v>420</v>
      </c>
      <c r="AE257" s="152" t="s">
        <v>420</v>
      </c>
      <c r="AF257" s="152" t="s">
        <v>420</v>
      </c>
      <c r="AG257" s="152" t="s">
        <v>420</v>
      </c>
      <c r="AH257" s="152" t="s">
        <v>420</v>
      </c>
      <c r="AI257" s="152" t="s">
        <v>420</v>
      </c>
      <c r="AJ257" s="152" t="s">
        <v>420</v>
      </c>
      <c r="AK257" s="154" t="s">
        <v>420</v>
      </c>
    </row>
    <row r="258" spans="1:37" ht="15.75" x14ac:dyDescent="0.25">
      <c r="A258" s="148" t="s">
        <v>676</v>
      </c>
      <c r="B258" s="187" t="s">
        <v>419</v>
      </c>
      <c r="C258" s="188" t="s">
        <v>419</v>
      </c>
      <c r="D258" s="189" t="s">
        <v>78</v>
      </c>
      <c r="E258" s="189" t="s">
        <v>124</v>
      </c>
      <c r="F258" s="152">
        <v>0</v>
      </c>
      <c r="G258" s="152">
        <v>0</v>
      </c>
      <c r="H258" s="152">
        <v>0</v>
      </c>
      <c r="I258" s="153" t="s">
        <v>420</v>
      </c>
      <c r="J258" s="152" t="s">
        <v>420</v>
      </c>
      <c r="K258" s="152" t="s">
        <v>420</v>
      </c>
      <c r="L258" s="152" t="s">
        <v>420</v>
      </c>
      <c r="M258" s="152" t="s">
        <v>420</v>
      </c>
      <c r="N258" s="152" t="s">
        <v>420</v>
      </c>
      <c r="O258" s="152" t="s">
        <v>420</v>
      </c>
      <c r="P258" s="152" t="s">
        <v>420</v>
      </c>
      <c r="Q258" s="152" t="s">
        <v>420</v>
      </c>
      <c r="R258" s="152" t="s">
        <v>420</v>
      </c>
      <c r="S258" s="152" t="s">
        <v>420</v>
      </c>
      <c r="T258" s="152" t="s">
        <v>420</v>
      </c>
      <c r="U258" s="152" t="s">
        <v>420</v>
      </c>
      <c r="V258" s="152" t="s">
        <v>420</v>
      </c>
      <c r="W258" s="152" t="s">
        <v>420</v>
      </c>
      <c r="X258" s="152" t="s">
        <v>420</v>
      </c>
      <c r="Y258" s="152" t="s">
        <v>420</v>
      </c>
      <c r="Z258" s="152" t="s">
        <v>420</v>
      </c>
      <c r="AA258" s="152" t="s">
        <v>420</v>
      </c>
      <c r="AB258" s="152" t="s">
        <v>420</v>
      </c>
      <c r="AC258" s="152" t="s">
        <v>420</v>
      </c>
      <c r="AD258" s="152" t="s">
        <v>420</v>
      </c>
      <c r="AE258" s="152" t="s">
        <v>420</v>
      </c>
      <c r="AF258" s="152" t="s">
        <v>420</v>
      </c>
      <c r="AG258" s="152" t="s">
        <v>420</v>
      </c>
      <c r="AH258" s="152" t="s">
        <v>420</v>
      </c>
      <c r="AI258" s="152" t="s">
        <v>420</v>
      </c>
      <c r="AJ258" s="152" t="s">
        <v>420</v>
      </c>
      <c r="AK258" s="154" t="s">
        <v>420</v>
      </c>
    </row>
    <row r="259" spans="1:37" ht="15.75" x14ac:dyDescent="0.25">
      <c r="A259" s="148" t="s">
        <v>676</v>
      </c>
      <c r="B259" s="187" t="s">
        <v>419</v>
      </c>
      <c r="C259" s="188" t="s">
        <v>419</v>
      </c>
      <c r="D259" s="189" t="s">
        <v>78</v>
      </c>
      <c r="E259" s="189" t="s">
        <v>422</v>
      </c>
      <c r="F259" s="152">
        <v>0</v>
      </c>
      <c r="G259" s="152">
        <v>0</v>
      </c>
      <c r="H259" s="152">
        <v>0</v>
      </c>
      <c r="I259" s="153" t="s">
        <v>420</v>
      </c>
      <c r="J259" s="152" t="s">
        <v>420</v>
      </c>
      <c r="K259" s="152" t="s">
        <v>420</v>
      </c>
      <c r="L259" s="152" t="s">
        <v>420</v>
      </c>
      <c r="M259" s="152" t="s">
        <v>420</v>
      </c>
      <c r="N259" s="152" t="s">
        <v>420</v>
      </c>
      <c r="O259" s="152" t="s">
        <v>420</v>
      </c>
      <c r="P259" s="152" t="s">
        <v>420</v>
      </c>
      <c r="Q259" s="152" t="s">
        <v>420</v>
      </c>
      <c r="R259" s="152" t="s">
        <v>420</v>
      </c>
      <c r="S259" s="152" t="s">
        <v>420</v>
      </c>
      <c r="T259" s="152" t="s">
        <v>420</v>
      </c>
      <c r="U259" s="152" t="s">
        <v>420</v>
      </c>
      <c r="V259" s="152" t="s">
        <v>420</v>
      </c>
      <c r="W259" s="152" t="s">
        <v>420</v>
      </c>
      <c r="X259" s="152" t="s">
        <v>420</v>
      </c>
      <c r="Y259" s="152" t="s">
        <v>420</v>
      </c>
      <c r="Z259" s="152" t="s">
        <v>420</v>
      </c>
      <c r="AA259" s="152" t="s">
        <v>420</v>
      </c>
      <c r="AB259" s="152" t="s">
        <v>420</v>
      </c>
      <c r="AC259" s="152" t="s">
        <v>420</v>
      </c>
      <c r="AD259" s="152" t="s">
        <v>420</v>
      </c>
      <c r="AE259" s="152" t="s">
        <v>420</v>
      </c>
      <c r="AF259" s="152" t="s">
        <v>420</v>
      </c>
      <c r="AG259" s="152" t="s">
        <v>420</v>
      </c>
      <c r="AH259" s="152" t="s">
        <v>420</v>
      </c>
      <c r="AI259" s="152" t="s">
        <v>420</v>
      </c>
      <c r="AJ259" s="152" t="s">
        <v>420</v>
      </c>
      <c r="AK259" s="154" t="s">
        <v>420</v>
      </c>
    </row>
    <row r="260" spans="1:37" ht="15.75" x14ac:dyDescent="0.25">
      <c r="A260" s="148" t="s">
        <v>676</v>
      </c>
      <c r="B260" s="187" t="s">
        <v>419</v>
      </c>
      <c r="C260" s="188" t="s">
        <v>419</v>
      </c>
      <c r="D260" s="189" t="s">
        <v>78</v>
      </c>
      <c r="E260" s="189" t="s">
        <v>77</v>
      </c>
      <c r="F260" s="152">
        <v>0</v>
      </c>
      <c r="G260" s="152">
        <v>0</v>
      </c>
      <c r="H260" s="152">
        <v>0</v>
      </c>
      <c r="I260" s="153" t="s">
        <v>420</v>
      </c>
      <c r="J260" s="152" t="s">
        <v>420</v>
      </c>
      <c r="K260" s="152" t="s">
        <v>420</v>
      </c>
      <c r="L260" s="152" t="s">
        <v>420</v>
      </c>
      <c r="M260" s="152" t="s">
        <v>420</v>
      </c>
      <c r="N260" s="152" t="s">
        <v>420</v>
      </c>
      <c r="O260" s="152" t="s">
        <v>420</v>
      </c>
      <c r="P260" s="152" t="s">
        <v>420</v>
      </c>
      <c r="Q260" s="152" t="s">
        <v>420</v>
      </c>
      <c r="R260" s="152" t="s">
        <v>420</v>
      </c>
      <c r="S260" s="152" t="s">
        <v>420</v>
      </c>
      <c r="T260" s="152" t="s">
        <v>420</v>
      </c>
      <c r="U260" s="152" t="s">
        <v>420</v>
      </c>
      <c r="V260" s="152" t="s">
        <v>420</v>
      </c>
      <c r="W260" s="152" t="s">
        <v>420</v>
      </c>
      <c r="X260" s="152" t="s">
        <v>420</v>
      </c>
      <c r="Y260" s="152" t="s">
        <v>420</v>
      </c>
      <c r="Z260" s="152" t="s">
        <v>420</v>
      </c>
      <c r="AA260" s="152" t="s">
        <v>420</v>
      </c>
      <c r="AB260" s="152" t="s">
        <v>420</v>
      </c>
      <c r="AC260" s="152" t="s">
        <v>420</v>
      </c>
      <c r="AD260" s="152" t="s">
        <v>420</v>
      </c>
      <c r="AE260" s="152" t="s">
        <v>420</v>
      </c>
      <c r="AF260" s="152" t="s">
        <v>420</v>
      </c>
      <c r="AG260" s="152" t="s">
        <v>420</v>
      </c>
      <c r="AH260" s="152" t="s">
        <v>420</v>
      </c>
      <c r="AI260" s="152" t="s">
        <v>420</v>
      </c>
      <c r="AJ260" s="152" t="s">
        <v>420</v>
      </c>
      <c r="AK260" s="152" t="s">
        <v>420</v>
      </c>
    </row>
    <row r="261" spans="1:37" ht="15.75" x14ac:dyDescent="0.25">
      <c r="A261" s="148" t="s">
        <v>676</v>
      </c>
      <c r="B261" s="187" t="s">
        <v>419</v>
      </c>
      <c r="C261" s="188" t="s">
        <v>419</v>
      </c>
      <c r="D261" s="189" t="s">
        <v>78</v>
      </c>
      <c r="E261" s="189" t="s">
        <v>112</v>
      </c>
      <c r="F261" s="152">
        <v>0</v>
      </c>
      <c r="G261" s="152">
        <v>0</v>
      </c>
      <c r="H261" s="152">
        <v>0</v>
      </c>
      <c r="I261" s="153">
        <v>0</v>
      </c>
      <c r="J261" s="152">
        <v>0</v>
      </c>
      <c r="K261" s="152">
        <v>0</v>
      </c>
      <c r="L261" s="152">
        <v>0</v>
      </c>
      <c r="M261" s="152">
        <v>0</v>
      </c>
      <c r="N261" s="152">
        <v>0</v>
      </c>
      <c r="O261" s="152">
        <v>0</v>
      </c>
      <c r="P261" s="152">
        <v>0</v>
      </c>
      <c r="Q261" s="152" t="s">
        <v>420</v>
      </c>
      <c r="R261" s="152" t="s">
        <v>420</v>
      </c>
      <c r="S261" s="152" t="s">
        <v>420</v>
      </c>
      <c r="T261" s="152" t="s">
        <v>420</v>
      </c>
      <c r="U261" s="152" t="s">
        <v>420</v>
      </c>
      <c r="V261" s="152" t="s">
        <v>420</v>
      </c>
      <c r="W261" s="152" t="s">
        <v>420</v>
      </c>
      <c r="X261" s="152" t="s">
        <v>420</v>
      </c>
      <c r="Y261" s="152" t="s">
        <v>420</v>
      </c>
      <c r="Z261" s="152" t="s">
        <v>420</v>
      </c>
      <c r="AA261" s="152" t="s">
        <v>420</v>
      </c>
      <c r="AB261" s="152" t="s">
        <v>420</v>
      </c>
      <c r="AC261" s="152" t="s">
        <v>420</v>
      </c>
      <c r="AD261" s="152" t="s">
        <v>420</v>
      </c>
      <c r="AE261" s="152" t="s">
        <v>420</v>
      </c>
      <c r="AF261" s="152" t="s">
        <v>420</v>
      </c>
      <c r="AG261" s="152" t="s">
        <v>420</v>
      </c>
      <c r="AH261" s="152" t="s">
        <v>420</v>
      </c>
      <c r="AI261" s="152" t="s">
        <v>420</v>
      </c>
      <c r="AJ261" s="152" t="s">
        <v>420</v>
      </c>
      <c r="AK261" s="154" t="s">
        <v>420</v>
      </c>
    </row>
    <row r="262" spans="1:37" ht="15.75" x14ac:dyDescent="0.25">
      <c r="A262" s="148" t="s">
        <v>676</v>
      </c>
      <c r="B262" s="187" t="s">
        <v>419</v>
      </c>
      <c r="C262" s="188" t="s">
        <v>419</v>
      </c>
      <c r="D262" s="189" t="s">
        <v>115</v>
      </c>
      <c r="E262" s="189" t="s">
        <v>114</v>
      </c>
      <c r="F262" s="152">
        <v>0</v>
      </c>
      <c r="G262" s="152">
        <v>0</v>
      </c>
      <c r="H262" s="152">
        <v>0</v>
      </c>
      <c r="I262" s="153">
        <v>0</v>
      </c>
      <c r="J262" s="152">
        <v>0</v>
      </c>
      <c r="K262" s="152">
        <v>0</v>
      </c>
      <c r="L262" s="152">
        <v>0</v>
      </c>
      <c r="M262" s="152">
        <v>0</v>
      </c>
      <c r="N262" s="152">
        <v>0</v>
      </c>
      <c r="O262" s="152">
        <v>0</v>
      </c>
      <c r="P262" s="152">
        <v>0</v>
      </c>
      <c r="Q262" s="152">
        <v>0</v>
      </c>
      <c r="R262" s="152">
        <v>0</v>
      </c>
      <c r="S262" s="152">
        <v>0</v>
      </c>
      <c r="T262" s="152">
        <v>0</v>
      </c>
      <c r="U262" s="152">
        <v>0</v>
      </c>
      <c r="V262" s="152">
        <v>5000</v>
      </c>
      <c r="W262" s="152">
        <v>5000</v>
      </c>
      <c r="X262" s="152">
        <v>5000</v>
      </c>
      <c r="Y262" s="152">
        <v>5000</v>
      </c>
      <c r="Z262" s="152">
        <v>5000</v>
      </c>
      <c r="AA262" s="152">
        <v>5000</v>
      </c>
      <c r="AB262" s="152">
        <v>5000</v>
      </c>
      <c r="AC262" s="152">
        <v>5000</v>
      </c>
      <c r="AD262" s="152">
        <v>5000</v>
      </c>
      <c r="AE262" s="152">
        <v>5000</v>
      </c>
      <c r="AF262" s="152">
        <v>5000</v>
      </c>
      <c r="AG262" s="152">
        <v>5000</v>
      </c>
      <c r="AH262" s="152">
        <v>5000</v>
      </c>
      <c r="AI262" s="152">
        <v>5000</v>
      </c>
      <c r="AJ262" s="152">
        <v>5000</v>
      </c>
      <c r="AK262" s="154">
        <v>5000</v>
      </c>
    </row>
    <row r="263" spans="1:37" ht="15.75" x14ac:dyDescent="0.25">
      <c r="A263" s="148" t="s">
        <v>676</v>
      </c>
      <c r="B263" s="187" t="s">
        <v>419</v>
      </c>
      <c r="C263" s="188" t="s">
        <v>419</v>
      </c>
      <c r="D263" s="189" t="s">
        <v>115</v>
      </c>
      <c r="E263" s="189" t="s">
        <v>423</v>
      </c>
      <c r="F263" s="152">
        <v>0</v>
      </c>
      <c r="G263" s="152">
        <v>0</v>
      </c>
      <c r="H263" s="152">
        <v>0</v>
      </c>
      <c r="I263" s="153">
        <v>0</v>
      </c>
      <c r="J263" s="152">
        <v>0</v>
      </c>
      <c r="K263" s="152">
        <v>0</v>
      </c>
      <c r="L263" s="152">
        <v>0</v>
      </c>
      <c r="M263" s="152">
        <v>0</v>
      </c>
      <c r="N263" s="152">
        <v>0</v>
      </c>
      <c r="O263" s="152">
        <v>0</v>
      </c>
      <c r="P263" s="152">
        <v>0</v>
      </c>
      <c r="Q263" s="152" t="s">
        <v>420</v>
      </c>
      <c r="R263" s="152" t="s">
        <v>420</v>
      </c>
      <c r="S263" s="152" t="s">
        <v>420</v>
      </c>
      <c r="T263" s="152" t="s">
        <v>420</v>
      </c>
      <c r="U263" s="152" t="s">
        <v>420</v>
      </c>
      <c r="V263" s="152" t="s">
        <v>420</v>
      </c>
      <c r="W263" s="152" t="s">
        <v>420</v>
      </c>
      <c r="X263" s="152" t="s">
        <v>420</v>
      </c>
      <c r="Y263" s="152" t="s">
        <v>420</v>
      </c>
      <c r="Z263" s="152" t="s">
        <v>420</v>
      </c>
      <c r="AA263" s="152" t="s">
        <v>420</v>
      </c>
      <c r="AB263" s="152" t="s">
        <v>420</v>
      </c>
      <c r="AC263" s="152" t="s">
        <v>420</v>
      </c>
      <c r="AD263" s="152" t="s">
        <v>420</v>
      </c>
      <c r="AE263" s="152" t="s">
        <v>420</v>
      </c>
      <c r="AF263" s="152" t="s">
        <v>420</v>
      </c>
      <c r="AG263" s="152" t="s">
        <v>420</v>
      </c>
      <c r="AH263" s="152" t="s">
        <v>420</v>
      </c>
      <c r="AI263" s="152" t="s">
        <v>420</v>
      </c>
      <c r="AJ263" s="152" t="s">
        <v>420</v>
      </c>
      <c r="AK263" s="152" t="s">
        <v>420</v>
      </c>
    </row>
    <row r="264" spans="1:37" ht="16.5" thickBot="1" x14ac:dyDescent="0.3">
      <c r="A264" s="148" t="s">
        <v>676</v>
      </c>
      <c r="B264" s="187" t="s">
        <v>419</v>
      </c>
      <c r="C264" s="188" t="s">
        <v>419</v>
      </c>
      <c r="D264" s="189" t="s">
        <v>674</v>
      </c>
      <c r="E264" s="189" t="s">
        <v>675</v>
      </c>
      <c r="F264" s="156">
        <v>0</v>
      </c>
      <c r="G264" s="156">
        <v>0</v>
      </c>
      <c r="H264" s="156">
        <v>0</v>
      </c>
      <c r="I264" s="157" t="s">
        <v>420</v>
      </c>
      <c r="J264" s="156" t="s">
        <v>420</v>
      </c>
      <c r="K264" s="156" t="s">
        <v>420</v>
      </c>
      <c r="L264" s="156" t="s">
        <v>420</v>
      </c>
      <c r="M264" s="156" t="s">
        <v>420</v>
      </c>
      <c r="N264" s="156" t="s">
        <v>420</v>
      </c>
      <c r="O264" s="156" t="s">
        <v>420</v>
      </c>
      <c r="P264" s="156" t="s">
        <v>420</v>
      </c>
      <c r="Q264" s="152" t="s">
        <v>420</v>
      </c>
      <c r="R264" s="152" t="s">
        <v>420</v>
      </c>
      <c r="S264" s="152" t="s">
        <v>420</v>
      </c>
      <c r="T264" s="152" t="s">
        <v>420</v>
      </c>
      <c r="U264" s="152" t="s">
        <v>420</v>
      </c>
      <c r="V264" s="152" t="s">
        <v>420</v>
      </c>
      <c r="W264" s="152" t="s">
        <v>420</v>
      </c>
      <c r="X264" s="152" t="s">
        <v>420</v>
      </c>
      <c r="Y264" s="152" t="s">
        <v>420</v>
      </c>
      <c r="Z264" s="152" t="s">
        <v>420</v>
      </c>
      <c r="AA264" s="152" t="s">
        <v>420</v>
      </c>
      <c r="AB264" s="152" t="s">
        <v>420</v>
      </c>
      <c r="AC264" s="152" t="s">
        <v>420</v>
      </c>
      <c r="AD264" s="152" t="s">
        <v>420</v>
      </c>
      <c r="AE264" s="152" t="s">
        <v>420</v>
      </c>
      <c r="AF264" s="152" t="s">
        <v>420</v>
      </c>
      <c r="AG264" s="152" t="s">
        <v>420</v>
      </c>
      <c r="AH264" s="152" t="s">
        <v>420</v>
      </c>
      <c r="AI264" s="152" t="s">
        <v>420</v>
      </c>
      <c r="AJ264" s="152" t="s">
        <v>420</v>
      </c>
      <c r="AK264" s="154" t="s">
        <v>420</v>
      </c>
    </row>
    <row r="265" spans="1:37" ht="15.75" x14ac:dyDescent="0.25">
      <c r="A265" s="207" t="s">
        <v>677</v>
      </c>
      <c r="B265" s="193" t="s">
        <v>424</v>
      </c>
      <c r="C265" s="243" t="s">
        <v>425</v>
      </c>
      <c r="D265" s="189" t="s">
        <v>78</v>
      </c>
      <c r="E265" s="189" t="s">
        <v>147</v>
      </c>
      <c r="F265" s="149">
        <v>0</v>
      </c>
      <c r="G265" s="149">
        <v>0</v>
      </c>
      <c r="H265" s="149">
        <v>0</v>
      </c>
      <c r="I265" s="150" t="s">
        <v>420</v>
      </c>
      <c r="J265" s="149" t="s">
        <v>420</v>
      </c>
      <c r="K265" s="149" t="s">
        <v>420</v>
      </c>
      <c r="L265" s="149" t="s">
        <v>420</v>
      </c>
      <c r="M265" s="149" t="s">
        <v>420</v>
      </c>
      <c r="N265" s="149" t="s">
        <v>420</v>
      </c>
      <c r="O265" s="149" t="s">
        <v>420</v>
      </c>
      <c r="P265" s="149" t="s">
        <v>420</v>
      </c>
      <c r="Q265" s="152">
        <v>787</v>
      </c>
      <c r="R265" s="152" t="s">
        <v>420</v>
      </c>
      <c r="S265" s="152" t="s">
        <v>420</v>
      </c>
      <c r="T265" s="152" t="s">
        <v>420</v>
      </c>
      <c r="U265" s="152" t="s">
        <v>420</v>
      </c>
      <c r="V265" s="152" t="s">
        <v>420</v>
      </c>
      <c r="W265" s="152" t="s">
        <v>420</v>
      </c>
      <c r="X265" s="152" t="s">
        <v>420</v>
      </c>
      <c r="Y265" s="152" t="s">
        <v>420</v>
      </c>
      <c r="Z265" s="152" t="s">
        <v>420</v>
      </c>
      <c r="AA265" s="152" t="s">
        <v>420</v>
      </c>
      <c r="AB265" s="152" t="s">
        <v>420</v>
      </c>
      <c r="AC265" s="152" t="s">
        <v>420</v>
      </c>
      <c r="AD265" s="152" t="s">
        <v>420</v>
      </c>
      <c r="AE265" s="152" t="s">
        <v>420</v>
      </c>
      <c r="AF265" s="152" t="s">
        <v>420</v>
      </c>
      <c r="AG265" s="152" t="s">
        <v>420</v>
      </c>
      <c r="AH265" s="152" t="s">
        <v>420</v>
      </c>
      <c r="AI265" s="152" t="s">
        <v>420</v>
      </c>
      <c r="AJ265" s="152" t="s">
        <v>420</v>
      </c>
      <c r="AK265" s="152" t="s">
        <v>420</v>
      </c>
    </row>
    <row r="266" spans="1:37" ht="15.75" x14ac:dyDescent="0.25">
      <c r="A266" s="207" t="s">
        <v>677</v>
      </c>
      <c r="B266" s="193" t="s">
        <v>424</v>
      </c>
      <c r="C266" s="243" t="s">
        <v>425</v>
      </c>
      <c r="D266" s="189" t="s">
        <v>78</v>
      </c>
      <c r="E266" s="189" t="s">
        <v>278</v>
      </c>
      <c r="F266" s="152">
        <v>0</v>
      </c>
      <c r="G266" s="152">
        <v>0</v>
      </c>
      <c r="H266" s="152">
        <v>0</v>
      </c>
      <c r="I266" s="153" t="s">
        <v>420</v>
      </c>
      <c r="J266" s="152" t="s">
        <v>420</v>
      </c>
      <c r="K266" s="152" t="s">
        <v>420</v>
      </c>
      <c r="L266" s="152" t="s">
        <v>420</v>
      </c>
      <c r="M266" s="152" t="s">
        <v>420</v>
      </c>
      <c r="N266" s="152" t="s">
        <v>420</v>
      </c>
      <c r="O266" s="152" t="s">
        <v>420</v>
      </c>
      <c r="P266" s="152" t="s">
        <v>420</v>
      </c>
      <c r="Q266" s="152">
        <v>8389</v>
      </c>
      <c r="R266" s="152" t="s">
        <v>420</v>
      </c>
      <c r="S266" s="152" t="s">
        <v>420</v>
      </c>
      <c r="T266" s="152" t="s">
        <v>420</v>
      </c>
      <c r="U266" s="152" t="s">
        <v>420</v>
      </c>
      <c r="V266" s="152" t="s">
        <v>420</v>
      </c>
      <c r="W266" s="152" t="s">
        <v>420</v>
      </c>
      <c r="X266" s="152" t="s">
        <v>420</v>
      </c>
      <c r="Y266" s="152" t="s">
        <v>420</v>
      </c>
      <c r="Z266" s="152" t="s">
        <v>420</v>
      </c>
      <c r="AA266" s="152" t="s">
        <v>420</v>
      </c>
      <c r="AB266" s="152" t="s">
        <v>420</v>
      </c>
      <c r="AC266" s="152" t="s">
        <v>420</v>
      </c>
      <c r="AD266" s="152" t="s">
        <v>420</v>
      </c>
      <c r="AE266" s="152" t="s">
        <v>420</v>
      </c>
      <c r="AF266" s="152" t="s">
        <v>420</v>
      </c>
      <c r="AG266" s="152" t="s">
        <v>420</v>
      </c>
      <c r="AH266" s="152" t="s">
        <v>420</v>
      </c>
      <c r="AI266" s="152" t="s">
        <v>420</v>
      </c>
      <c r="AJ266" s="152" t="s">
        <v>420</v>
      </c>
      <c r="AK266" s="152" t="s">
        <v>420</v>
      </c>
    </row>
    <row r="267" spans="1:37" ht="15.75" x14ac:dyDescent="0.25">
      <c r="A267" s="207" t="s">
        <v>677</v>
      </c>
      <c r="B267" s="193" t="s">
        <v>424</v>
      </c>
      <c r="C267" s="243" t="s">
        <v>425</v>
      </c>
      <c r="D267" s="189" t="s">
        <v>78</v>
      </c>
      <c r="E267" s="189" t="s">
        <v>112</v>
      </c>
      <c r="F267" s="152"/>
      <c r="G267" s="152"/>
      <c r="H267" s="152"/>
      <c r="I267" s="153"/>
      <c r="J267" s="152"/>
      <c r="K267" s="152"/>
      <c r="L267" s="152"/>
      <c r="M267" s="152"/>
      <c r="N267" s="152"/>
      <c r="O267" s="152"/>
      <c r="P267" s="152"/>
      <c r="Q267" s="152" t="s">
        <v>420</v>
      </c>
      <c r="R267" s="152" t="s">
        <v>420</v>
      </c>
      <c r="S267" s="152" t="s">
        <v>420</v>
      </c>
      <c r="T267" s="152" t="s">
        <v>420</v>
      </c>
      <c r="U267" s="152" t="s">
        <v>420</v>
      </c>
      <c r="V267" s="152" t="s">
        <v>420</v>
      </c>
      <c r="W267" s="152" t="s">
        <v>420</v>
      </c>
      <c r="X267" s="152" t="s">
        <v>420</v>
      </c>
      <c r="Y267" s="152" t="s">
        <v>420</v>
      </c>
      <c r="Z267" s="152" t="s">
        <v>420</v>
      </c>
      <c r="AA267" s="152" t="s">
        <v>420</v>
      </c>
      <c r="AB267" s="152" t="s">
        <v>420</v>
      </c>
      <c r="AC267" s="152" t="s">
        <v>420</v>
      </c>
      <c r="AD267" s="152" t="s">
        <v>420</v>
      </c>
      <c r="AE267" s="152" t="s">
        <v>420</v>
      </c>
      <c r="AF267" s="152" t="s">
        <v>420</v>
      </c>
      <c r="AG267" s="152" t="s">
        <v>420</v>
      </c>
      <c r="AH267" s="152" t="s">
        <v>420</v>
      </c>
      <c r="AI267" s="152" t="s">
        <v>420</v>
      </c>
      <c r="AJ267" s="152" t="s">
        <v>420</v>
      </c>
      <c r="AK267" s="152" t="s">
        <v>420</v>
      </c>
    </row>
    <row r="268" spans="1:37" ht="16.5" thickBot="1" x14ac:dyDescent="0.3">
      <c r="A268" s="207" t="s">
        <v>677</v>
      </c>
      <c r="B268" s="193" t="s">
        <v>424</v>
      </c>
      <c r="C268" s="243" t="s">
        <v>425</v>
      </c>
      <c r="D268" s="189" t="s">
        <v>115</v>
      </c>
      <c r="E268" s="189" t="s">
        <v>423</v>
      </c>
      <c r="F268" s="152">
        <v>0</v>
      </c>
      <c r="G268" s="152">
        <v>0</v>
      </c>
      <c r="H268" s="152">
        <v>0</v>
      </c>
      <c r="I268" s="153" t="s">
        <v>420</v>
      </c>
      <c r="J268" s="152" t="s">
        <v>420</v>
      </c>
      <c r="K268" s="152" t="s">
        <v>420</v>
      </c>
      <c r="L268" s="152" t="s">
        <v>420</v>
      </c>
      <c r="M268" s="152" t="s">
        <v>420</v>
      </c>
      <c r="N268" s="152" t="s">
        <v>420</v>
      </c>
      <c r="O268" s="152" t="s">
        <v>420</v>
      </c>
      <c r="P268" s="152" t="s">
        <v>420</v>
      </c>
      <c r="Q268" s="152" t="s">
        <v>420</v>
      </c>
      <c r="R268" s="152" t="s">
        <v>420</v>
      </c>
      <c r="S268" s="152" t="s">
        <v>420</v>
      </c>
      <c r="T268" s="152" t="s">
        <v>420</v>
      </c>
      <c r="U268" s="152" t="s">
        <v>420</v>
      </c>
      <c r="V268" s="152" t="s">
        <v>420</v>
      </c>
      <c r="W268" s="152" t="s">
        <v>420</v>
      </c>
      <c r="X268" s="152" t="s">
        <v>420</v>
      </c>
      <c r="Y268" s="152" t="s">
        <v>420</v>
      </c>
      <c r="Z268" s="152" t="s">
        <v>420</v>
      </c>
      <c r="AA268" s="152" t="s">
        <v>420</v>
      </c>
      <c r="AB268" s="152" t="s">
        <v>420</v>
      </c>
      <c r="AC268" s="152" t="s">
        <v>420</v>
      </c>
      <c r="AD268" s="152" t="s">
        <v>420</v>
      </c>
      <c r="AE268" s="152" t="s">
        <v>420</v>
      </c>
      <c r="AF268" s="152" t="s">
        <v>420</v>
      </c>
      <c r="AG268" s="152" t="s">
        <v>420</v>
      </c>
      <c r="AH268" s="152" t="s">
        <v>420</v>
      </c>
      <c r="AI268" s="152" t="s">
        <v>420</v>
      </c>
      <c r="AJ268" s="152" t="s">
        <v>420</v>
      </c>
      <c r="AK268" s="152" t="s">
        <v>420</v>
      </c>
    </row>
    <row r="269" spans="1:37" ht="15.75" x14ac:dyDescent="0.25">
      <c r="A269" s="207" t="s">
        <v>677</v>
      </c>
      <c r="B269" s="193" t="s">
        <v>424</v>
      </c>
      <c r="C269" s="244" t="s">
        <v>426</v>
      </c>
      <c r="D269" s="189" t="s">
        <v>78</v>
      </c>
      <c r="E269" s="189" t="s">
        <v>147</v>
      </c>
      <c r="F269" s="149">
        <v>0</v>
      </c>
      <c r="G269" s="149">
        <v>0</v>
      </c>
      <c r="H269" s="149">
        <v>0</v>
      </c>
      <c r="I269" s="150" t="s">
        <v>420</v>
      </c>
      <c r="J269" s="149" t="s">
        <v>420</v>
      </c>
      <c r="K269" s="149" t="s">
        <v>420</v>
      </c>
      <c r="L269" s="149" t="s">
        <v>420</v>
      </c>
      <c r="M269" s="149" t="s">
        <v>420</v>
      </c>
      <c r="N269" s="149" t="s">
        <v>420</v>
      </c>
      <c r="O269" s="149" t="s">
        <v>420</v>
      </c>
      <c r="P269" s="149" t="s">
        <v>420</v>
      </c>
      <c r="Q269" s="152">
        <v>5610</v>
      </c>
      <c r="R269" s="152" t="s">
        <v>420</v>
      </c>
      <c r="S269" s="152" t="s">
        <v>420</v>
      </c>
      <c r="T269" s="152" t="s">
        <v>420</v>
      </c>
      <c r="U269" s="152" t="s">
        <v>420</v>
      </c>
      <c r="V269" s="152" t="s">
        <v>420</v>
      </c>
      <c r="W269" s="152" t="s">
        <v>420</v>
      </c>
      <c r="X269" s="152" t="s">
        <v>420</v>
      </c>
      <c r="Y269" s="152" t="s">
        <v>420</v>
      </c>
      <c r="Z269" s="152" t="s">
        <v>420</v>
      </c>
      <c r="AA269" s="152" t="s">
        <v>420</v>
      </c>
      <c r="AB269" s="152" t="s">
        <v>420</v>
      </c>
      <c r="AC269" s="152" t="s">
        <v>420</v>
      </c>
      <c r="AD269" s="152" t="s">
        <v>420</v>
      </c>
      <c r="AE269" s="152" t="s">
        <v>420</v>
      </c>
      <c r="AF269" s="152" t="s">
        <v>420</v>
      </c>
      <c r="AG269" s="152" t="s">
        <v>420</v>
      </c>
      <c r="AH269" s="152" t="s">
        <v>420</v>
      </c>
      <c r="AI269" s="152" t="s">
        <v>420</v>
      </c>
      <c r="AJ269" s="152" t="s">
        <v>420</v>
      </c>
      <c r="AK269" s="152" t="s">
        <v>420</v>
      </c>
    </row>
    <row r="270" spans="1:37" ht="15.75" x14ac:dyDescent="0.25">
      <c r="A270" s="207" t="s">
        <v>677</v>
      </c>
      <c r="B270" s="193" t="s">
        <v>424</v>
      </c>
      <c r="C270" s="244" t="s">
        <v>426</v>
      </c>
      <c r="D270" s="189" t="s">
        <v>78</v>
      </c>
      <c r="E270" s="189" t="s">
        <v>278</v>
      </c>
      <c r="F270" s="152">
        <v>0</v>
      </c>
      <c r="G270" s="152">
        <v>0</v>
      </c>
      <c r="H270" s="152">
        <v>0</v>
      </c>
      <c r="I270" s="153" t="s">
        <v>420</v>
      </c>
      <c r="J270" s="152" t="s">
        <v>420</v>
      </c>
      <c r="K270" s="152" t="s">
        <v>420</v>
      </c>
      <c r="L270" s="152" t="s">
        <v>420</v>
      </c>
      <c r="M270" s="152" t="s">
        <v>420</v>
      </c>
      <c r="N270" s="152" t="s">
        <v>420</v>
      </c>
      <c r="O270" s="152" t="s">
        <v>420</v>
      </c>
      <c r="P270" s="152" t="s">
        <v>420</v>
      </c>
      <c r="Q270" s="152">
        <v>3031</v>
      </c>
      <c r="R270" s="152" t="s">
        <v>420</v>
      </c>
      <c r="S270" s="152" t="s">
        <v>420</v>
      </c>
      <c r="T270" s="152" t="s">
        <v>420</v>
      </c>
      <c r="U270" s="152" t="s">
        <v>420</v>
      </c>
      <c r="V270" s="152" t="s">
        <v>420</v>
      </c>
      <c r="W270" s="152" t="s">
        <v>420</v>
      </c>
      <c r="X270" s="152" t="s">
        <v>420</v>
      </c>
      <c r="Y270" s="152" t="s">
        <v>420</v>
      </c>
      <c r="Z270" s="152" t="s">
        <v>420</v>
      </c>
      <c r="AA270" s="152" t="s">
        <v>420</v>
      </c>
      <c r="AB270" s="152" t="s">
        <v>420</v>
      </c>
      <c r="AC270" s="152" t="s">
        <v>420</v>
      </c>
      <c r="AD270" s="152" t="s">
        <v>420</v>
      </c>
      <c r="AE270" s="152" t="s">
        <v>420</v>
      </c>
      <c r="AF270" s="152" t="s">
        <v>420</v>
      </c>
      <c r="AG270" s="152" t="s">
        <v>420</v>
      </c>
      <c r="AH270" s="152" t="s">
        <v>420</v>
      </c>
      <c r="AI270" s="152" t="s">
        <v>420</v>
      </c>
      <c r="AJ270" s="152" t="s">
        <v>420</v>
      </c>
      <c r="AK270" s="152" t="s">
        <v>420</v>
      </c>
    </row>
    <row r="271" spans="1:37" ht="15.75" x14ac:dyDescent="0.25">
      <c r="A271" s="207" t="s">
        <v>677</v>
      </c>
      <c r="B271" s="193" t="s">
        <v>424</v>
      </c>
      <c r="C271" s="244" t="s">
        <v>426</v>
      </c>
      <c r="D271" s="189" t="s">
        <v>78</v>
      </c>
      <c r="E271" s="189" t="s">
        <v>119</v>
      </c>
      <c r="F271" s="152"/>
      <c r="G271" s="152"/>
      <c r="H271" s="152"/>
      <c r="I271" s="153"/>
      <c r="J271" s="152"/>
      <c r="K271" s="152"/>
      <c r="L271" s="152"/>
      <c r="M271" s="152"/>
      <c r="N271" s="152"/>
      <c r="O271" s="152"/>
      <c r="P271" s="152"/>
      <c r="Q271" s="152">
        <v>0</v>
      </c>
      <c r="R271" s="152" t="s">
        <v>420</v>
      </c>
      <c r="S271" s="152" t="s">
        <v>420</v>
      </c>
      <c r="T271" s="152" t="s">
        <v>420</v>
      </c>
      <c r="U271" s="152" t="s">
        <v>420</v>
      </c>
      <c r="V271" s="152" t="s">
        <v>420</v>
      </c>
      <c r="W271" s="152" t="s">
        <v>420</v>
      </c>
      <c r="X271" s="152" t="s">
        <v>420</v>
      </c>
      <c r="Y271" s="152" t="s">
        <v>420</v>
      </c>
      <c r="Z271" s="152" t="s">
        <v>420</v>
      </c>
      <c r="AA271" s="152" t="s">
        <v>420</v>
      </c>
      <c r="AB271" s="152" t="s">
        <v>420</v>
      </c>
      <c r="AC271" s="152" t="s">
        <v>420</v>
      </c>
      <c r="AD271" s="152" t="s">
        <v>420</v>
      </c>
      <c r="AE271" s="152" t="s">
        <v>420</v>
      </c>
      <c r="AF271" s="152" t="s">
        <v>420</v>
      </c>
      <c r="AG271" s="152" t="s">
        <v>420</v>
      </c>
      <c r="AH271" s="152" t="s">
        <v>420</v>
      </c>
      <c r="AI271" s="152" t="s">
        <v>420</v>
      </c>
      <c r="AJ271" s="152" t="s">
        <v>420</v>
      </c>
      <c r="AK271" s="152" t="s">
        <v>420</v>
      </c>
    </row>
    <row r="272" spans="1:37" ht="15.75" x14ac:dyDescent="0.25">
      <c r="A272" s="207" t="s">
        <v>677</v>
      </c>
      <c r="B272" s="193" t="s">
        <v>424</v>
      </c>
      <c r="C272" s="244" t="s">
        <v>426</v>
      </c>
      <c r="D272" s="189" t="s">
        <v>78</v>
      </c>
      <c r="E272" s="189" t="s">
        <v>678</v>
      </c>
      <c r="F272" s="152"/>
      <c r="G272" s="152"/>
      <c r="H272" s="152"/>
      <c r="I272" s="153"/>
      <c r="J272" s="152"/>
      <c r="K272" s="152"/>
      <c r="L272" s="152"/>
      <c r="M272" s="152"/>
      <c r="N272" s="152"/>
      <c r="O272" s="152"/>
      <c r="P272" s="152"/>
      <c r="Q272" s="152" t="s">
        <v>420</v>
      </c>
      <c r="R272" s="152" t="s">
        <v>420</v>
      </c>
      <c r="S272" s="152" t="s">
        <v>420</v>
      </c>
      <c r="T272" s="152" t="s">
        <v>420</v>
      </c>
      <c r="U272" s="152" t="s">
        <v>420</v>
      </c>
      <c r="V272" s="152" t="s">
        <v>420</v>
      </c>
      <c r="W272" s="152" t="s">
        <v>420</v>
      </c>
      <c r="X272" s="152" t="s">
        <v>420</v>
      </c>
      <c r="Y272" s="152" t="s">
        <v>420</v>
      </c>
      <c r="Z272" s="152" t="s">
        <v>420</v>
      </c>
      <c r="AA272" s="152" t="s">
        <v>420</v>
      </c>
      <c r="AB272" s="152" t="s">
        <v>420</v>
      </c>
      <c r="AC272" s="152" t="s">
        <v>420</v>
      </c>
      <c r="AD272" s="152" t="s">
        <v>420</v>
      </c>
      <c r="AE272" s="152" t="s">
        <v>420</v>
      </c>
      <c r="AF272" s="152" t="s">
        <v>420</v>
      </c>
      <c r="AG272" s="152" t="s">
        <v>420</v>
      </c>
      <c r="AH272" s="152" t="s">
        <v>420</v>
      </c>
      <c r="AI272" s="152" t="s">
        <v>420</v>
      </c>
      <c r="AJ272" s="152" t="s">
        <v>420</v>
      </c>
      <c r="AK272" s="152" t="s">
        <v>420</v>
      </c>
    </row>
    <row r="273" spans="1:37" ht="16.5" thickBot="1" x14ac:dyDescent="0.3">
      <c r="A273" s="207" t="s">
        <v>677</v>
      </c>
      <c r="B273" s="193" t="s">
        <v>424</v>
      </c>
      <c r="C273" s="244" t="s">
        <v>426</v>
      </c>
      <c r="D273" s="189" t="s">
        <v>115</v>
      </c>
      <c r="E273" s="189" t="s">
        <v>423</v>
      </c>
      <c r="F273" s="156">
        <v>0</v>
      </c>
      <c r="G273" s="156">
        <v>0</v>
      </c>
      <c r="H273" s="156">
        <v>0</v>
      </c>
      <c r="I273" s="157" t="s">
        <v>420</v>
      </c>
      <c r="J273" s="156" t="s">
        <v>420</v>
      </c>
      <c r="K273" s="156" t="s">
        <v>420</v>
      </c>
      <c r="L273" s="156" t="s">
        <v>420</v>
      </c>
      <c r="M273" s="156" t="s">
        <v>420</v>
      </c>
      <c r="N273" s="156" t="s">
        <v>420</v>
      </c>
      <c r="O273" s="156" t="s">
        <v>420</v>
      </c>
      <c r="P273" s="156" t="s">
        <v>420</v>
      </c>
      <c r="Q273" s="152" t="s">
        <v>420</v>
      </c>
      <c r="R273" s="152" t="s">
        <v>420</v>
      </c>
      <c r="S273" s="152" t="s">
        <v>420</v>
      </c>
      <c r="T273" s="152" t="s">
        <v>420</v>
      </c>
      <c r="U273" s="152" t="s">
        <v>420</v>
      </c>
      <c r="V273" s="152" t="s">
        <v>420</v>
      </c>
      <c r="W273" s="152" t="s">
        <v>420</v>
      </c>
      <c r="X273" s="152" t="s">
        <v>420</v>
      </c>
      <c r="Y273" s="152" t="s">
        <v>420</v>
      </c>
      <c r="Z273" s="152" t="s">
        <v>420</v>
      </c>
      <c r="AA273" s="152" t="s">
        <v>420</v>
      </c>
      <c r="AB273" s="152" t="s">
        <v>420</v>
      </c>
      <c r="AC273" s="152" t="s">
        <v>420</v>
      </c>
      <c r="AD273" s="152" t="s">
        <v>420</v>
      </c>
      <c r="AE273" s="152" t="s">
        <v>420</v>
      </c>
      <c r="AF273" s="152" t="s">
        <v>420</v>
      </c>
      <c r="AG273" s="152" t="s">
        <v>420</v>
      </c>
      <c r="AH273" s="152" t="s">
        <v>420</v>
      </c>
      <c r="AI273" s="152" t="s">
        <v>420</v>
      </c>
      <c r="AJ273" s="152" t="s">
        <v>420</v>
      </c>
      <c r="AK273" s="152" t="s">
        <v>420</v>
      </c>
    </row>
    <row r="274" spans="1:37" ht="15.75" x14ac:dyDescent="0.25">
      <c r="A274" s="207" t="s">
        <v>677</v>
      </c>
      <c r="B274" s="193" t="s">
        <v>424</v>
      </c>
      <c r="C274" s="243" t="s">
        <v>427</v>
      </c>
      <c r="D274" s="189" t="s">
        <v>78</v>
      </c>
      <c r="E274" s="189" t="s">
        <v>147</v>
      </c>
      <c r="F274" s="152">
        <v>0</v>
      </c>
      <c r="G274" s="152">
        <v>0</v>
      </c>
      <c r="H274" s="152">
        <v>0</v>
      </c>
      <c r="I274" s="153" t="s">
        <v>420</v>
      </c>
      <c r="J274" s="152" t="s">
        <v>420</v>
      </c>
      <c r="K274" s="152" t="s">
        <v>420</v>
      </c>
      <c r="L274" s="152" t="s">
        <v>420</v>
      </c>
      <c r="M274" s="152" t="s">
        <v>420</v>
      </c>
      <c r="N274" s="152" t="s">
        <v>420</v>
      </c>
      <c r="O274" s="152" t="s">
        <v>420</v>
      </c>
      <c r="P274" s="152" t="s">
        <v>420</v>
      </c>
      <c r="Q274" s="152">
        <v>400</v>
      </c>
      <c r="R274" s="152" t="s">
        <v>420</v>
      </c>
      <c r="S274" s="152" t="s">
        <v>420</v>
      </c>
      <c r="T274" s="152" t="s">
        <v>420</v>
      </c>
      <c r="U274" s="152" t="s">
        <v>420</v>
      </c>
      <c r="V274" s="152" t="s">
        <v>420</v>
      </c>
      <c r="W274" s="152" t="s">
        <v>420</v>
      </c>
      <c r="X274" s="152" t="s">
        <v>420</v>
      </c>
      <c r="Y274" s="152" t="s">
        <v>420</v>
      </c>
      <c r="Z274" s="152" t="s">
        <v>420</v>
      </c>
      <c r="AA274" s="152" t="s">
        <v>420</v>
      </c>
      <c r="AB274" s="152" t="s">
        <v>420</v>
      </c>
      <c r="AC274" s="152" t="s">
        <v>420</v>
      </c>
      <c r="AD274" s="152" t="s">
        <v>420</v>
      </c>
      <c r="AE274" s="152" t="s">
        <v>420</v>
      </c>
      <c r="AF274" s="152" t="s">
        <v>420</v>
      </c>
      <c r="AG274" s="152" t="s">
        <v>420</v>
      </c>
      <c r="AH274" s="152" t="s">
        <v>420</v>
      </c>
      <c r="AI274" s="152" t="s">
        <v>420</v>
      </c>
      <c r="AJ274" s="152" t="s">
        <v>420</v>
      </c>
      <c r="AK274" s="152" t="s">
        <v>420</v>
      </c>
    </row>
    <row r="275" spans="1:37" ht="15.75" x14ac:dyDescent="0.25">
      <c r="A275" s="207" t="s">
        <v>677</v>
      </c>
      <c r="B275" s="193" t="s">
        <v>424</v>
      </c>
      <c r="C275" s="243" t="s">
        <v>427</v>
      </c>
      <c r="D275" s="189" t="s">
        <v>78</v>
      </c>
      <c r="E275" s="189" t="s">
        <v>278</v>
      </c>
      <c r="F275" s="152">
        <v>0</v>
      </c>
      <c r="G275" s="152">
        <v>0</v>
      </c>
      <c r="H275" s="152">
        <v>0</v>
      </c>
      <c r="I275" s="153" t="s">
        <v>420</v>
      </c>
      <c r="J275" s="152" t="s">
        <v>420</v>
      </c>
      <c r="K275" s="152" t="s">
        <v>420</v>
      </c>
      <c r="L275" s="152" t="s">
        <v>420</v>
      </c>
      <c r="M275" s="152" t="s">
        <v>420</v>
      </c>
      <c r="N275" s="152" t="s">
        <v>420</v>
      </c>
      <c r="O275" s="152" t="s">
        <v>420</v>
      </c>
      <c r="P275" s="152" t="s">
        <v>420</v>
      </c>
      <c r="Q275" s="152">
        <v>8329</v>
      </c>
      <c r="R275" s="152" t="s">
        <v>420</v>
      </c>
      <c r="S275" s="152" t="s">
        <v>420</v>
      </c>
      <c r="T275" s="152" t="s">
        <v>420</v>
      </c>
      <c r="U275" s="152" t="s">
        <v>420</v>
      </c>
      <c r="V275" s="152" t="s">
        <v>420</v>
      </c>
      <c r="W275" s="152" t="s">
        <v>420</v>
      </c>
      <c r="X275" s="152" t="s">
        <v>420</v>
      </c>
      <c r="Y275" s="152" t="s">
        <v>420</v>
      </c>
      <c r="Z275" s="152" t="s">
        <v>420</v>
      </c>
      <c r="AA275" s="152" t="s">
        <v>420</v>
      </c>
      <c r="AB275" s="152" t="s">
        <v>420</v>
      </c>
      <c r="AC275" s="152" t="s">
        <v>420</v>
      </c>
      <c r="AD275" s="152" t="s">
        <v>420</v>
      </c>
      <c r="AE275" s="152" t="s">
        <v>420</v>
      </c>
      <c r="AF275" s="152" t="s">
        <v>420</v>
      </c>
      <c r="AG275" s="152" t="s">
        <v>420</v>
      </c>
      <c r="AH275" s="152" t="s">
        <v>420</v>
      </c>
      <c r="AI275" s="152" t="s">
        <v>420</v>
      </c>
      <c r="AJ275" s="152" t="s">
        <v>420</v>
      </c>
      <c r="AK275" s="152" t="s">
        <v>420</v>
      </c>
    </row>
    <row r="276" spans="1:37" ht="15.75" x14ac:dyDescent="0.25">
      <c r="A276" s="207" t="s">
        <v>677</v>
      </c>
      <c r="B276" s="193" t="s">
        <v>424</v>
      </c>
      <c r="C276" s="243" t="s">
        <v>427</v>
      </c>
      <c r="D276" s="189" t="s">
        <v>78</v>
      </c>
      <c r="E276" s="189" t="s">
        <v>112</v>
      </c>
      <c r="F276" s="152">
        <v>0</v>
      </c>
      <c r="G276" s="152">
        <v>0</v>
      </c>
      <c r="H276" s="152">
        <v>0</v>
      </c>
      <c r="I276" s="153">
        <v>0</v>
      </c>
      <c r="J276" s="152">
        <v>0</v>
      </c>
      <c r="K276" s="152">
        <v>0</v>
      </c>
      <c r="L276" s="152">
        <v>0</v>
      </c>
      <c r="M276" s="152">
        <v>0</v>
      </c>
      <c r="N276" s="152">
        <v>0</v>
      </c>
      <c r="O276" s="152">
        <v>0</v>
      </c>
      <c r="P276" s="152">
        <v>0</v>
      </c>
      <c r="Q276" s="152" t="s">
        <v>420</v>
      </c>
      <c r="R276" s="152" t="s">
        <v>420</v>
      </c>
      <c r="S276" s="152" t="s">
        <v>420</v>
      </c>
      <c r="T276" s="152" t="s">
        <v>420</v>
      </c>
      <c r="U276" s="152" t="s">
        <v>420</v>
      </c>
      <c r="V276" s="152" t="s">
        <v>420</v>
      </c>
      <c r="W276" s="152" t="s">
        <v>420</v>
      </c>
      <c r="X276" s="152" t="s">
        <v>420</v>
      </c>
      <c r="Y276" s="152" t="s">
        <v>420</v>
      </c>
      <c r="Z276" s="152" t="s">
        <v>420</v>
      </c>
      <c r="AA276" s="152" t="s">
        <v>420</v>
      </c>
      <c r="AB276" s="152" t="s">
        <v>420</v>
      </c>
      <c r="AC276" s="152" t="s">
        <v>420</v>
      </c>
      <c r="AD276" s="152" t="s">
        <v>420</v>
      </c>
      <c r="AE276" s="152" t="s">
        <v>420</v>
      </c>
      <c r="AF276" s="152" t="s">
        <v>420</v>
      </c>
      <c r="AG276" s="152" t="s">
        <v>420</v>
      </c>
      <c r="AH276" s="152" t="s">
        <v>420</v>
      </c>
      <c r="AI276" s="152" t="s">
        <v>420</v>
      </c>
      <c r="AJ276" s="152" t="s">
        <v>420</v>
      </c>
      <c r="AK276" s="152" t="s">
        <v>420</v>
      </c>
    </row>
    <row r="277" spans="1:37" ht="15.75" x14ac:dyDescent="0.25">
      <c r="A277" s="207" t="s">
        <v>677</v>
      </c>
      <c r="B277" s="193" t="s">
        <v>424</v>
      </c>
      <c r="C277" s="243" t="s">
        <v>427</v>
      </c>
      <c r="D277" s="189" t="s">
        <v>115</v>
      </c>
      <c r="E277" s="189" t="s">
        <v>423</v>
      </c>
      <c r="F277" s="152">
        <v>0</v>
      </c>
      <c r="G277" s="152">
        <v>0</v>
      </c>
      <c r="H277" s="152">
        <v>0</v>
      </c>
      <c r="I277" s="153" t="s">
        <v>420</v>
      </c>
      <c r="J277" s="152" t="s">
        <v>420</v>
      </c>
      <c r="K277" s="152" t="s">
        <v>420</v>
      </c>
      <c r="L277" s="152" t="s">
        <v>420</v>
      </c>
      <c r="M277" s="152" t="s">
        <v>420</v>
      </c>
      <c r="N277" s="152" t="s">
        <v>420</v>
      </c>
      <c r="O277" s="152" t="s">
        <v>420</v>
      </c>
      <c r="P277" s="152" t="s">
        <v>420</v>
      </c>
      <c r="Q277" s="152" t="s">
        <v>420</v>
      </c>
      <c r="R277" s="152" t="s">
        <v>420</v>
      </c>
      <c r="S277" s="152" t="s">
        <v>420</v>
      </c>
      <c r="T277" s="152" t="s">
        <v>420</v>
      </c>
      <c r="U277" s="152" t="s">
        <v>420</v>
      </c>
      <c r="V277" s="152" t="s">
        <v>420</v>
      </c>
      <c r="W277" s="152" t="s">
        <v>420</v>
      </c>
      <c r="X277" s="152" t="s">
        <v>420</v>
      </c>
      <c r="Y277" s="152" t="s">
        <v>420</v>
      </c>
      <c r="Z277" s="152" t="s">
        <v>420</v>
      </c>
      <c r="AA277" s="152" t="s">
        <v>420</v>
      </c>
      <c r="AB277" s="152" t="s">
        <v>420</v>
      </c>
      <c r="AC277" s="152" t="s">
        <v>420</v>
      </c>
      <c r="AD277" s="152" t="s">
        <v>420</v>
      </c>
      <c r="AE277" s="152" t="s">
        <v>420</v>
      </c>
      <c r="AF277" s="152" t="s">
        <v>420</v>
      </c>
      <c r="AG277" s="152" t="s">
        <v>420</v>
      </c>
      <c r="AH277" s="152" t="s">
        <v>420</v>
      </c>
      <c r="AI277" s="152" t="s">
        <v>420</v>
      </c>
      <c r="AJ277" s="152" t="s">
        <v>420</v>
      </c>
      <c r="AK277" s="152" t="s">
        <v>420</v>
      </c>
    </row>
    <row r="278" spans="1:37" ht="15.75" x14ac:dyDescent="0.25">
      <c r="A278" s="207" t="s">
        <v>677</v>
      </c>
      <c r="B278" s="193" t="s">
        <v>424</v>
      </c>
      <c r="C278" s="237" t="s">
        <v>428</v>
      </c>
      <c r="D278" s="189" t="s">
        <v>78</v>
      </c>
      <c r="E278" s="189" t="s">
        <v>147</v>
      </c>
      <c r="F278" s="152">
        <v>0</v>
      </c>
      <c r="G278" s="152">
        <v>0</v>
      </c>
      <c r="H278" s="152">
        <v>0</v>
      </c>
      <c r="I278" s="152" t="s">
        <v>420</v>
      </c>
      <c r="J278" s="152" t="s">
        <v>420</v>
      </c>
      <c r="K278" s="152" t="s">
        <v>420</v>
      </c>
      <c r="L278" s="152" t="s">
        <v>420</v>
      </c>
      <c r="M278" s="152" t="s">
        <v>420</v>
      </c>
      <c r="N278" s="152" t="s">
        <v>420</v>
      </c>
      <c r="O278" s="152" t="s">
        <v>420</v>
      </c>
      <c r="P278" s="152" t="s">
        <v>420</v>
      </c>
      <c r="Q278" s="152">
        <v>800</v>
      </c>
      <c r="R278" s="152" t="s">
        <v>420</v>
      </c>
      <c r="S278" s="152" t="s">
        <v>420</v>
      </c>
      <c r="T278" s="152" t="s">
        <v>420</v>
      </c>
      <c r="U278" s="152" t="s">
        <v>420</v>
      </c>
      <c r="V278" s="152" t="s">
        <v>420</v>
      </c>
      <c r="W278" s="152" t="s">
        <v>420</v>
      </c>
      <c r="X278" s="152" t="s">
        <v>420</v>
      </c>
      <c r="Y278" s="152" t="s">
        <v>420</v>
      </c>
      <c r="Z278" s="152" t="s">
        <v>420</v>
      </c>
      <c r="AA278" s="152" t="s">
        <v>420</v>
      </c>
      <c r="AB278" s="152" t="s">
        <v>420</v>
      </c>
      <c r="AC278" s="152" t="s">
        <v>420</v>
      </c>
      <c r="AD278" s="152" t="s">
        <v>420</v>
      </c>
      <c r="AE278" s="152" t="s">
        <v>420</v>
      </c>
      <c r="AF278" s="152" t="s">
        <v>420</v>
      </c>
      <c r="AG278" s="152" t="s">
        <v>420</v>
      </c>
      <c r="AH278" s="152" t="s">
        <v>420</v>
      </c>
      <c r="AI278" s="152" t="s">
        <v>420</v>
      </c>
      <c r="AJ278" s="152" t="s">
        <v>420</v>
      </c>
      <c r="AK278" s="152" t="s">
        <v>420</v>
      </c>
    </row>
    <row r="279" spans="1:37" ht="15.75" x14ac:dyDescent="0.25">
      <c r="A279" s="207" t="s">
        <v>677</v>
      </c>
      <c r="B279" s="193" t="s">
        <v>424</v>
      </c>
      <c r="C279" s="237" t="s">
        <v>428</v>
      </c>
      <c r="D279" s="189" t="s">
        <v>78</v>
      </c>
      <c r="E279" s="189" t="s">
        <v>119</v>
      </c>
      <c r="F279" s="152"/>
      <c r="G279" s="152"/>
      <c r="H279" s="152"/>
      <c r="I279" s="152"/>
      <c r="J279" s="152"/>
      <c r="K279" s="152"/>
      <c r="L279" s="152"/>
      <c r="M279" s="152"/>
      <c r="N279" s="152"/>
      <c r="O279" s="152"/>
      <c r="P279" s="152"/>
      <c r="Q279" s="152" t="s">
        <v>420</v>
      </c>
      <c r="R279" s="152" t="s">
        <v>420</v>
      </c>
      <c r="S279" s="152" t="s">
        <v>420</v>
      </c>
      <c r="T279" s="152" t="s">
        <v>420</v>
      </c>
      <c r="U279" s="152" t="s">
        <v>420</v>
      </c>
      <c r="V279" s="152" t="s">
        <v>420</v>
      </c>
      <c r="W279" s="152" t="s">
        <v>420</v>
      </c>
      <c r="X279" s="152" t="s">
        <v>420</v>
      </c>
      <c r="Y279" s="152" t="s">
        <v>420</v>
      </c>
      <c r="Z279" s="152" t="s">
        <v>420</v>
      </c>
      <c r="AA279" s="152" t="s">
        <v>420</v>
      </c>
      <c r="AB279" s="152" t="s">
        <v>420</v>
      </c>
      <c r="AC279" s="152" t="s">
        <v>420</v>
      </c>
      <c r="AD279" s="152" t="s">
        <v>420</v>
      </c>
      <c r="AE279" s="152" t="s">
        <v>420</v>
      </c>
      <c r="AF279" s="152" t="s">
        <v>420</v>
      </c>
      <c r="AG279" s="152" t="s">
        <v>420</v>
      </c>
      <c r="AH279" s="152" t="s">
        <v>420</v>
      </c>
      <c r="AI279" s="152" t="s">
        <v>420</v>
      </c>
      <c r="AJ279" s="152" t="s">
        <v>420</v>
      </c>
      <c r="AK279" s="152" t="s">
        <v>420</v>
      </c>
    </row>
    <row r="280" spans="1:37" ht="15.75" x14ac:dyDescent="0.25">
      <c r="A280" s="207" t="s">
        <v>677</v>
      </c>
      <c r="B280" s="193" t="s">
        <v>424</v>
      </c>
      <c r="C280" s="237" t="s">
        <v>428</v>
      </c>
      <c r="D280" s="189" t="s">
        <v>674</v>
      </c>
      <c r="E280" s="189" t="s">
        <v>675</v>
      </c>
      <c r="F280" s="152">
        <v>0</v>
      </c>
      <c r="G280" s="152">
        <v>0</v>
      </c>
      <c r="H280" s="152">
        <v>0</v>
      </c>
      <c r="I280" s="152">
        <v>0</v>
      </c>
      <c r="J280" s="152">
        <v>0</v>
      </c>
      <c r="K280" s="152">
        <v>0</v>
      </c>
      <c r="L280" s="152">
        <v>0</v>
      </c>
      <c r="M280" s="152">
        <v>0</v>
      </c>
      <c r="N280" s="152">
        <v>0</v>
      </c>
      <c r="O280" s="152">
        <v>0</v>
      </c>
      <c r="P280" s="152">
        <v>0</v>
      </c>
      <c r="Q280" s="152">
        <v>0</v>
      </c>
      <c r="R280" s="152">
        <v>0</v>
      </c>
      <c r="S280" s="152">
        <v>0</v>
      </c>
      <c r="T280" s="152">
        <v>0</v>
      </c>
      <c r="U280" s="152">
        <v>0</v>
      </c>
      <c r="V280" s="152">
        <v>0</v>
      </c>
      <c r="W280" s="152">
        <v>0</v>
      </c>
      <c r="X280" s="152">
        <v>0</v>
      </c>
      <c r="Y280" s="152">
        <v>0</v>
      </c>
      <c r="Z280" s="152">
        <v>0</v>
      </c>
      <c r="AA280" s="152">
        <v>0</v>
      </c>
      <c r="AB280" s="152">
        <v>0</v>
      </c>
      <c r="AC280" s="152">
        <v>0</v>
      </c>
      <c r="AD280" s="152">
        <v>0</v>
      </c>
      <c r="AE280" s="152">
        <v>0</v>
      </c>
      <c r="AF280" s="152">
        <v>0</v>
      </c>
      <c r="AG280" s="152">
        <v>0</v>
      </c>
      <c r="AH280" s="152">
        <v>0</v>
      </c>
      <c r="AI280" s="152">
        <v>0</v>
      </c>
      <c r="AJ280" s="152">
        <v>0</v>
      </c>
      <c r="AK280" s="152">
        <v>0</v>
      </c>
    </row>
    <row r="281" spans="1:37" ht="15.75" x14ac:dyDescent="0.25">
      <c r="A281" s="207" t="s">
        <v>677</v>
      </c>
      <c r="B281" s="193" t="s">
        <v>424</v>
      </c>
      <c r="C281" s="237" t="s">
        <v>428</v>
      </c>
      <c r="D281" s="189" t="s">
        <v>78</v>
      </c>
      <c r="E281" s="189" t="s">
        <v>278</v>
      </c>
      <c r="F281" s="152">
        <v>0</v>
      </c>
      <c r="G281" s="152">
        <v>0</v>
      </c>
      <c r="H281" s="152">
        <v>0</v>
      </c>
      <c r="I281" s="152" t="s">
        <v>420</v>
      </c>
      <c r="J281" s="152" t="s">
        <v>420</v>
      </c>
      <c r="K281" s="152" t="s">
        <v>420</v>
      </c>
      <c r="L281" s="152" t="s">
        <v>420</v>
      </c>
      <c r="M281" s="152" t="s">
        <v>420</v>
      </c>
      <c r="N281" s="152" t="s">
        <v>420</v>
      </c>
      <c r="O281" s="152" t="s">
        <v>420</v>
      </c>
      <c r="P281" s="152" t="s">
        <v>420</v>
      </c>
      <c r="Q281" s="152">
        <v>1200</v>
      </c>
      <c r="R281" s="152" t="s">
        <v>420</v>
      </c>
      <c r="S281" s="152" t="s">
        <v>420</v>
      </c>
      <c r="T281" s="152" t="s">
        <v>420</v>
      </c>
      <c r="U281" s="152" t="s">
        <v>420</v>
      </c>
      <c r="V281" s="152" t="s">
        <v>420</v>
      </c>
      <c r="W281" s="152" t="s">
        <v>420</v>
      </c>
      <c r="X281" s="152" t="s">
        <v>420</v>
      </c>
      <c r="Y281" s="152" t="s">
        <v>420</v>
      </c>
      <c r="Z281" s="152" t="s">
        <v>420</v>
      </c>
      <c r="AA281" s="152" t="s">
        <v>420</v>
      </c>
      <c r="AB281" s="152" t="s">
        <v>420</v>
      </c>
      <c r="AC281" s="152" t="s">
        <v>420</v>
      </c>
      <c r="AD281" s="152" t="s">
        <v>420</v>
      </c>
      <c r="AE281" s="152" t="s">
        <v>420</v>
      </c>
      <c r="AF281" s="152" t="s">
        <v>420</v>
      </c>
      <c r="AG281" s="152" t="s">
        <v>420</v>
      </c>
      <c r="AH281" s="152" t="s">
        <v>420</v>
      </c>
      <c r="AI281" s="152" t="s">
        <v>420</v>
      </c>
      <c r="AJ281" s="152" t="s">
        <v>420</v>
      </c>
      <c r="AK281" s="152" t="s">
        <v>420</v>
      </c>
    </row>
    <row r="282" spans="1:37" ht="15.75" x14ac:dyDescent="0.25">
      <c r="A282" s="207" t="s">
        <v>677</v>
      </c>
      <c r="B282" s="193" t="s">
        <v>424</v>
      </c>
      <c r="C282" s="237" t="s">
        <v>428</v>
      </c>
      <c r="D282" s="189" t="s">
        <v>115</v>
      </c>
      <c r="E282" s="189" t="s">
        <v>423</v>
      </c>
      <c r="F282" s="152">
        <v>0</v>
      </c>
      <c r="G282" s="152">
        <v>0</v>
      </c>
      <c r="H282" s="152">
        <v>0</v>
      </c>
      <c r="I282" s="152" t="s">
        <v>420</v>
      </c>
      <c r="J282" s="152" t="s">
        <v>420</v>
      </c>
      <c r="K282" s="152" t="s">
        <v>420</v>
      </c>
      <c r="L282" s="152" t="s">
        <v>420</v>
      </c>
      <c r="M282" s="152" t="s">
        <v>420</v>
      </c>
      <c r="N282" s="152" t="s">
        <v>420</v>
      </c>
      <c r="O282" s="152" t="s">
        <v>420</v>
      </c>
      <c r="P282" s="152" t="s">
        <v>420</v>
      </c>
      <c r="Q282" s="152" t="s">
        <v>420</v>
      </c>
      <c r="R282" s="152" t="s">
        <v>420</v>
      </c>
      <c r="S282" s="152" t="s">
        <v>420</v>
      </c>
      <c r="T282" s="152" t="s">
        <v>420</v>
      </c>
      <c r="U282" s="152" t="s">
        <v>420</v>
      </c>
      <c r="V282" s="152" t="s">
        <v>420</v>
      </c>
      <c r="W282" s="152" t="s">
        <v>420</v>
      </c>
      <c r="X282" s="152" t="s">
        <v>420</v>
      </c>
      <c r="Y282" s="152" t="s">
        <v>420</v>
      </c>
      <c r="Z282" s="152" t="s">
        <v>420</v>
      </c>
      <c r="AA282" s="152" t="s">
        <v>420</v>
      </c>
      <c r="AB282" s="152" t="s">
        <v>420</v>
      </c>
      <c r="AC282" s="152" t="s">
        <v>420</v>
      </c>
      <c r="AD282" s="152" t="s">
        <v>420</v>
      </c>
      <c r="AE282" s="152" t="s">
        <v>420</v>
      </c>
      <c r="AF282" s="152" t="s">
        <v>420</v>
      </c>
      <c r="AG282" s="152" t="s">
        <v>420</v>
      </c>
      <c r="AH282" s="152" t="s">
        <v>420</v>
      </c>
      <c r="AI282" s="152" t="s">
        <v>420</v>
      </c>
      <c r="AJ282" s="152" t="s">
        <v>420</v>
      </c>
      <c r="AK282" s="152" t="s">
        <v>420</v>
      </c>
    </row>
    <row r="283" spans="1:37" ht="15.75" x14ac:dyDescent="0.25">
      <c r="A283" s="207" t="s">
        <v>677</v>
      </c>
      <c r="B283" s="193" t="s">
        <v>424</v>
      </c>
      <c r="C283" s="243" t="s">
        <v>429</v>
      </c>
      <c r="D283" s="189" t="s">
        <v>78</v>
      </c>
      <c r="E283" s="189" t="s">
        <v>147</v>
      </c>
      <c r="F283" s="152">
        <v>0</v>
      </c>
      <c r="G283" s="152">
        <v>0</v>
      </c>
      <c r="H283" s="152">
        <v>0</v>
      </c>
      <c r="I283" s="153" t="s">
        <v>420</v>
      </c>
      <c r="J283" s="152" t="s">
        <v>420</v>
      </c>
      <c r="K283" s="152" t="s">
        <v>420</v>
      </c>
      <c r="L283" s="152" t="s">
        <v>420</v>
      </c>
      <c r="M283" s="152" t="s">
        <v>420</v>
      </c>
      <c r="N283" s="152" t="s">
        <v>420</v>
      </c>
      <c r="O283" s="152" t="s">
        <v>420</v>
      </c>
      <c r="P283" s="152" t="s">
        <v>420</v>
      </c>
      <c r="Q283" s="152" t="s">
        <v>420</v>
      </c>
      <c r="R283" s="152" t="s">
        <v>420</v>
      </c>
      <c r="S283" s="152" t="s">
        <v>420</v>
      </c>
      <c r="T283" s="152" t="s">
        <v>420</v>
      </c>
      <c r="U283" s="152" t="s">
        <v>420</v>
      </c>
      <c r="V283" s="152" t="s">
        <v>420</v>
      </c>
      <c r="W283" s="152" t="s">
        <v>420</v>
      </c>
      <c r="X283" s="152" t="s">
        <v>420</v>
      </c>
      <c r="Y283" s="152" t="s">
        <v>420</v>
      </c>
      <c r="Z283" s="152" t="s">
        <v>420</v>
      </c>
      <c r="AA283" s="152" t="s">
        <v>420</v>
      </c>
      <c r="AB283" s="152" t="s">
        <v>420</v>
      </c>
      <c r="AC283" s="152" t="s">
        <v>420</v>
      </c>
      <c r="AD283" s="152" t="s">
        <v>420</v>
      </c>
      <c r="AE283" s="152" t="s">
        <v>420</v>
      </c>
      <c r="AF283" s="152" t="s">
        <v>420</v>
      </c>
      <c r="AG283" s="152" t="s">
        <v>420</v>
      </c>
      <c r="AH283" s="152" t="s">
        <v>420</v>
      </c>
      <c r="AI283" s="152" t="s">
        <v>420</v>
      </c>
      <c r="AJ283" s="152" t="s">
        <v>420</v>
      </c>
      <c r="AK283" s="152" t="s">
        <v>420</v>
      </c>
    </row>
    <row r="284" spans="1:37" ht="15.75" x14ac:dyDescent="0.25">
      <c r="A284" s="207" t="s">
        <v>677</v>
      </c>
      <c r="B284" s="193" t="s">
        <v>424</v>
      </c>
      <c r="C284" s="243" t="s">
        <v>429</v>
      </c>
      <c r="D284" s="189" t="s">
        <v>78</v>
      </c>
      <c r="E284" s="189" t="s">
        <v>77</v>
      </c>
      <c r="F284" s="152"/>
      <c r="G284" s="152"/>
      <c r="H284" s="152"/>
      <c r="I284" s="153"/>
      <c r="J284" s="152"/>
      <c r="K284" s="152"/>
      <c r="L284" s="152"/>
      <c r="M284" s="152"/>
      <c r="N284" s="152"/>
      <c r="O284" s="152"/>
      <c r="P284" s="152"/>
      <c r="Q284" s="152" t="s">
        <v>420</v>
      </c>
      <c r="R284" s="152" t="s">
        <v>420</v>
      </c>
      <c r="S284" s="152" t="s">
        <v>420</v>
      </c>
      <c r="T284" s="152" t="s">
        <v>420</v>
      </c>
      <c r="U284" s="152" t="s">
        <v>420</v>
      </c>
      <c r="V284" s="152" t="s">
        <v>420</v>
      </c>
      <c r="W284" s="152" t="s">
        <v>420</v>
      </c>
      <c r="X284" s="152" t="s">
        <v>420</v>
      </c>
      <c r="Y284" s="152" t="s">
        <v>420</v>
      </c>
      <c r="Z284" s="152" t="s">
        <v>420</v>
      </c>
      <c r="AA284" s="152" t="s">
        <v>420</v>
      </c>
      <c r="AB284" s="152" t="s">
        <v>420</v>
      </c>
      <c r="AC284" s="152" t="s">
        <v>420</v>
      </c>
      <c r="AD284" s="152" t="s">
        <v>420</v>
      </c>
      <c r="AE284" s="152" t="s">
        <v>420</v>
      </c>
      <c r="AF284" s="152" t="s">
        <v>420</v>
      </c>
      <c r="AG284" s="152" t="s">
        <v>420</v>
      </c>
      <c r="AH284" s="152" t="s">
        <v>420</v>
      </c>
      <c r="AI284" s="152" t="s">
        <v>420</v>
      </c>
      <c r="AJ284" s="152" t="s">
        <v>420</v>
      </c>
      <c r="AK284" s="152" t="s">
        <v>420</v>
      </c>
    </row>
    <row r="285" spans="1:37" ht="15.75" x14ac:dyDescent="0.25">
      <c r="A285" s="207" t="s">
        <v>677</v>
      </c>
      <c r="B285" s="193" t="s">
        <v>424</v>
      </c>
      <c r="C285" s="243" t="s">
        <v>429</v>
      </c>
      <c r="D285" s="189" t="s">
        <v>78</v>
      </c>
      <c r="E285" s="189" t="s">
        <v>119</v>
      </c>
      <c r="F285" s="152"/>
      <c r="G285" s="152"/>
      <c r="H285" s="152"/>
      <c r="I285" s="153"/>
      <c r="J285" s="152"/>
      <c r="K285" s="152"/>
      <c r="L285" s="152"/>
      <c r="M285" s="152"/>
      <c r="N285" s="152"/>
      <c r="O285" s="152"/>
      <c r="P285" s="152"/>
      <c r="Q285" s="152" t="s">
        <v>420</v>
      </c>
      <c r="R285" s="152" t="s">
        <v>420</v>
      </c>
      <c r="S285" s="152" t="s">
        <v>420</v>
      </c>
      <c r="T285" s="152" t="s">
        <v>420</v>
      </c>
      <c r="U285" s="152" t="s">
        <v>420</v>
      </c>
      <c r="V285" s="152" t="s">
        <v>420</v>
      </c>
      <c r="W285" s="152" t="s">
        <v>420</v>
      </c>
      <c r="X285" s="152" t="s">
        <v>420</v>
      </c>
      <c r="Y285" s="152" t="s">
        <v>420</v>
      </c>
      <c r="Z285" s="152" t="s">
        <v>420</v>
      </c>
      <c r="AA285" s="152" t="s">
        <v>420</v>
      </c>
      <c r="AB285" s="152" t="s">
        <v>420</v>
      </c>
      <c r="AC285" s="152" t="s">
        <v>420</v>
      </c>
      <c r="AD285" s="152" t="s">
        <v>420</v>
      </c>
      <c r="AE285" s="152" t="s">
        <v>420</v>
      </c>
      <c r="AF285" s="152" t="s">
        <v>420</v>
      </c>
      <c r="AG285" s="152" t="s">
        <v>420</v>
      </c>
      <c r="AH285" s="152" t="s">
        <v>420</v>
      </c>
      <c r="AI285" s="152" t="s">
        <v>420</v>
      </c>
      <c r="AJ285" s="152" t="s">
        <v>420</v>
      </c>
      <c r="AK285" s="152" t="s">
        <v>420</v>
      </c>
    </row>
    <row r="286" spans="1:37" ht="15.75" x14ac:dyDescent="0.25">
      <c r="A286" s="207" t="s">
        <v>677</v>
      </c>
      <c r="B286" s="193" t="s">
        <v>424</v>
      </c>
      <c r="C286" s="243" t="s">
        <v>429</v>
      </c>
      <c r="D286" s="189" t="s">
        <v>78</v>
      </c>
      <c r="E286" s="189" t="s">
        <v>278</v>
      </c>
      <c r="F286" s="152">
        <v>0</v>
      </c>
      <c r="G286" s="152">
        <v>0</v>
      </c>
      <c r="H286" s="152">
        <v>0</v>
      </c>
      <c r="I286" s="153" t="s">
        <v>420</v>
      </c>
      <c r="J286" s="152" t="s">
        <v>420</v>
      </c>
      <c r="K286" s="152" t="s">
        <v>420</v>
      </c>
      <c r="L286" s="152" t="s">
        <v>420</v>
      </c>
      <c r="M286" s="152" t="s">
        <v>420</v>
      </c>
      <c r="N286" s="152" t="s">
        <v>420</v>
      </c>
      <c r="O286" s="152" t="s">
        <v>420</v>
      </c>
      <c r="P286" s="152" t="s">
        <v>420</v>
      </c>
      <c r="Q286" s="152" t="s">
        <v>420</v>
      </c>
      <c r="R286" s="152" t="s">
        <v>420</v>
      </c>
      <c r="S286" s="152" t="s">
        <v>420</v>
      </c>
      <c r="T286" s="152" t="s">
        <v>420</v>
      </c>
      <c r="U286" s="152" t="s">
        <v>420</v>
      </c>
      <c r="V286" s="152" t="s">
        <v>420</v>
      </c>
      <c r="W286" s="152" t="s">
        <v>420</v>
      </c>
      <c r="X286" s="152" t="s">
        <v>420</v>
      </c>
      <c r="Y286" s="152" t="s">
        <v>420</v>
      </c>
      <c r="Z286" s="152" t="s">
        <v>420</v>
      </c>
      <c r="AA286" s="152" t="s">
        <v>420</v>
      </c>
      <c r="AB286" s="152" t="s">
        <v>420</v>
      </c>
      <c r="AC286" s="152" t="s">
        <v>420</v>
      </c>
      <c r="AD286" s="152" t="s">
        <v>420</v>
      </c>
      <c r="AE286" s="152" t="s">
        <v>420</v>
      </c>
      <c r="AF286" s="152" t="s">
        <v>420</v>
      </c>
      <c r="AG286" s="152" t="s">
        <v>420</v>
      </c>
      <c r="AH286" s="152" t="s">
        <v>420</v>
      </c>
      <c r="AI286" s="152" t="s">
        <v>420</v>
      </c>
      <c r="AJ286" s="152" t="s">
        <v>420</v>
      </c>
      <c r="AK286" s="152" t="s">
        <v>420</v>
      </c>
    </row>
    <row r="287" spans="1:37" ht="16.5" thickBot="1" x14ac:dyDescent="0.3">
      <c r="A287" s="207" t="s">
        <v>677</v>
      </c>
      <c r="B287" s="193" t="s">
        <v>424</v>
      </c>
      <c r="C287" s="243" t="s">
        <v>429</v>
      </c>
      <c r="D287" s="189" t="s">
        <v>115</v>
      </c>
      <c r="E287" s="189" t="s">
        <v>423</v>
      </c>
      <c r="F287" s="152">
        <v>0</v>
      </c>
      <c r="G287" s="152">
        <v>0</v>
      </c>
      <c r="H287" s="152">
        <v>0</v>
      </c>
      <c r="I287" s="157" t="s">
        <v>420</v>
      </c>
      <c r="J287" s="156" t="s">
        <v>420</v>
      </c>
      <c r="K287" s="156" t="s">
        <v>420</v>
      </c>
      <c r="L287" s="156" t="s">
        <v>420</v>
      </c>
      <c r="M287" s="156" t="s">
        <v>420</v>
      </c>
      <c r="N287" s="156" t="s">
        <v>420</v>
      </c>
      <c r="O287" s="156" t="s">
        <v>420</v>
      </c>
      <c r="P287" s="156" t="s">
        <v>420</v>
      </c>
      <c r="Q287" s="152" t="s">
        <v>420</v>
      </c>
      <c r="R287" s="152" t="s">
        <v>420</v>
      </c>
      <c r="S287" s="152" t="s">
        <v>420</v>
      </c>
      <c r="T287" s="152" t="s">
        <v>420</v>
      </c>
      <c r="U287" s="152" t="s">
        <v>420</v>
      </c>
      <c r="V287" s="152" t="s">
        <v>420</v>
      </c>
      <c r="W287" s="152" t="s">
        <v>420</v>
      </c>
      <c r="X287" s="152" t="s">
        <v>420</v>
      </c>
      <c r="Y287" s="152" t="s">
        <v>420</v>
      </c>
      <c r="Z287" s="152" t="s">
        <v>420</v>
      </c>
      <c r="AA287" s="152" t="s">
        <v>420</v>
      </c>
      <c r="AB287" s="152" t="s">
        <v>420</v>
      </c>
      <c r="AC287" s="152" t="s">
        <v>420</v>
      </c>
      <c r="AD287" s="152" t="s">
        <v>420</v>
      </c>
      <c r="AE287" s="152" t="s">
        <v>420</v>
      </c>
      <c r="AF287" s="152" t="s">
        <v>420</v>
      </c>
      <c r="AG287" s="152" t="s">
        <v>420</v>
      </c>
      <c r="AH287" s="152" t="s">
        <v>420</v>
      </c>
      <c r="AI287" s="152" t="s">
        <v>420</v>
      </c>
      <c r="AJ287" s="152" t="s">
        <v>420</v>
      </c>
      <c r="AK287" s="152" t="s">
        <v>420</v>
      </c>
    </row>
    <row r="288" spans="1:37" ht="15.75" x14ac:dyDescent="0.25">
      <c r="A288" s="207" t="s">
        <v>677</v>
      </c>
      <c r="B288" s="193" t="s">
        <v>424</v>
      </c>
      <c r="C288" s="237" t="s">
        <v>430</v>
      </c>
      <c r="D288" s="189" t="s">
        <v>78</v>
      </c>
      <c r="E288" s="189" t="s">
        <v>147</v>
      </c>
      <c r="F288" s="152">
        <v>0</v>
      </c>
      <c r="G288" s="152">
        <v>0</v>
      </c>
      <c r="H288" s="152">
        <v>0</v>
      </c>
      <c r="I288" s="152" t="s">
        <v>420</v>
      </c>
      <c r="J288" s="152" t="s">
        <v>420</v>
      </c>
      <c r="K288" s="152" t="s">
        <v>420</v>
      </c>
      <c r="L288" s="152" t="s">
        <v>420</v>
      </c>
      <c r="M288" s="152" t="s">
        <v>420</v>
      </c>
      <c r="N288" s="152" t="s">
        <v>420</v>
      </c>
      <c r="O288" s="152" t="s">
        <v>420</v>
      </c>
      <c r="P288" s="152" t="s">
        <v>420</v>
      </c>
      <c r="Q288" s="152" t="s">
        <v>420</v>
      </c>
      <c r="R288" s="152" t="s">
        <v>420</v>
      </c>
      <c r="S288" s="152" t="s">
        <v>420</v>
      </c>
      <c r="T288" s="152" t="s">
        <v>420</v>
      </c>
      <c r="U288" s="152" t="s">
        <v>420</v>
      </c>
      <c r="V288" s="152" t="s">
        <v>420</v>
      </c>
      <c r="W288" s="152" t="s">
        <v>420</v>
      </c>
      <c r="X288" s="152" t="s">
        <v>420</v>
      </c>
      <c r="Y288" s="152" t="s">
        <v>420</v>
      </c>
      <c r="Z288" s="152" t="s">
        <v>420</v>
      </c>
      <c r="AA288" s="152" t="s">
        <v>420</v>
      </c>
      <c r="AB288" s="152" t="s">
        <v>420</v>
      </c>
      <c r="AC288" s="152" t="s">
        <v>420</v>
      </c>
      <c r="AD288" s="152" t="s">
        <v>420</v>
      </c>
      <c r="AE288" s="152" t="s">
        <v>420</v>
      </c>
      <c r="AF288" s="152" t="s">
        <v>420</v>
      </c>
      <c r="AG288" s="152" t="s">
        <v>420</v>
      </c>
      <c r="AH288" s="152" t="s">
        <v>420</v>
      </c>
      <c r="AI288" s="152" t="s">
        <v>420</v>
      </c>
      <c r="AJ288" s="152" t="s">
        <v>420</v>
      </c>
      <c r="AK288" s="152" t="s">
        <v>420</v>
      </c>
    </row>
    <row r="289" spans="1:37" ht="15.75" x14ac:dyDescent="0.25">
      <c r="A289" s="207" t="s">
        <v>677</v>
      </c>
      <c r="B289" s="193" t="s">
        <v>424</v>
      </c>
      <c r="C289" s="237" t="s">
        <v>430</v>
      </c>
      <c r="D289" s="189" t="s">
        <v>78</v>
      </c>
      <c r="E289" s="189" t="s">
        <v>278</v>
      </c>
      <c r="F289" s="152">
        <v>0</v>
      </c>
      <c r="G289" s="152">
        <v>0</v>
      </c>
      <c r="H289" s="152">
        <v>0</v>
      </c>
      <c r="I289" s="152" t="s">
        <v>420</v>
      </c>
      <c r="J289" s="152" t="s">
        <v>420</v>
      </c>
      <c r="K289" s="152" t="s">
        <v>420</v>
      </c>
      <c r="L289" s="152" t="s">
        <v>420</v>
      </c>
      <c r="M289" s="152" t="s">
        <v>420</v>
      </c>
      <c r="N289" s="152" t="s">
        <v>420</v>
      </c>
      <c r="O289" s="152" t="s">
        <v>420</v>
      </c>
      <c r="P289" s="152" t="s">
        <v>420</v>
      </c>
      <c r="Q289" s="152" t="s">
        <v>420</v>
      </c>
      <c r="R289" s="152" t="s">
        <v>420</v>
      </c>
      <c r="S289" s="152" t="s">
        <v>420</v>
      </c>
      <c r="T289" s="152" t="s">
        <v>420</v>
      </c>
      <c r="U289" s="152" t="s">
        <v>420</v>
      </c>
      <c r="V289" s="152" t="s">
        <v>420</v>
      </c>
      <c r="W289" s="152" t="s">
        <v>420</v>
      </c>
      <c r="X289" s="152" t="s">
        <v>420</v>
      </c>
      <c r="Y289" s="152" t="s">
        <v>420</v>
      </c>
      <c r="Z289" s="152" t="s">
        <v>420</v>
      </c>
      <c r="AA289" s="152" t="s">
        <v>420</v>
      </c>
      <c r="AB289" s="152" t="s">
        <v>420</v>
      </c>
      <c r="AC289" s="152" t="s">
        <v>420</v>
      </c>
      <c r="AD289" s="152" t="s">
        <v>420</v>
      </c>
      <c r="AE289" s="152" t="s">
        <v>420</v>
      </c>
      <c r="AF289" s="152" t="s">
        <v>420</v>
      </c>
      <c r="AG289" s="152" t="s">
        <v>420</v>
      </c>
      <c r="AH289" s="152" t="s">
        <v>420</v>
      </c>
      <c r="AI289" s="152" t="s">
        <v>420</v>
      </c>
      <c r="AJ289" s="152" t="s">
        <v>420</v>
      </c>
      <c r="AK289" s="152" t="s">
        <v>420</v>
      </c>
    </row>
    <row r="290" spans="1:37" ht="15.75" x14ac:dyDescent="0.25">
      <c r="A290" s="207" t="s">
        <v>677</v>
      </c>
      <c r="B290" s="193" t="s">
        <v>424</v>
      </c>
      <c r="C290" s="237" t="s">
        <v>430</v>
      </c>
      <c r="D290" s="189" t="s">
        <v>674</v>
      </c>
      <c r="E290" s="189" t="s">
        <v>675</v>
      </c>
      <c r="F290" s="152">
        <v>0</v>
      </c>
      <c r="G290" s="152">
        <v>0</v>
      </c>
      <c r="H290" s="152">
        <v>0</v>
      </c>
      <c r="I290" s="152">
        <v>0</v>
      </c>
      <c r="J290" s="152">
        <v>0</v>
      </c>
      <c r="K290" s="152">
        <v>0</v>
      </c>
      <c r="L290" s="152">
        <v>0</v>
      </c>
      <c r="M290" s="152">
        <v>0</v>
      </c>
      <c r="N290" s="152">
        <v>0</v>
      </c>
      <c r="O290" s="152">
        <v>0</v>
      </c>
      <c r="P290" s="152">
        <v>0</v>
      </c>
      <c r="Q290" s="152">
        <v>0</v>
      </c>
      <c r="R290" s="152">
        <v>0</v>
      </c>
      <c r="S290" s="152">
        <v>0</v>
      </c>
      <c r="T290" s="152">
        <v>0</v>
      </c>
      <c r="U290" s="152">
        <v>0</v>
      </c>
      <c r="V290" s="152">
        <v>0</v>
      </c>
      <c r="W290" s="152">
        <v>0</v>
      </c>
      <c r="X290" s="152">
        <v>0</v>
      </c>
      <c r="Y290" s="152">
        <v>0</v>
      </c>
      <c r="Z290" s="152">
        <v>0</v>
      </c>
      <c r="AA290" s="152">
        <v>0</v>
      </c>
      <c r="AB290" s="152">
        <v>0</v>
      </c>
      <c r="AC290" s="152">
        <v>0</v>
      </c>
      <c r="AD290" s="152">
        <v>0</v>
      </c>
      <c r="AE290" s="152">
        <v>0</v>
      </c>
      <c r="AF290" s="152">
        <v>0</v>
      </c>
      <c r="AG290" s="152">
        <v>0</v>
      </c>
      <c r="AH290" s="152">
        <v>0</v>
      </c>
      <c r="AI290" s="152">
        <v>0</v>
      </c>
      <c r="AJ290" s="152">
        <v>0</v>
      </c>
      <c r="AK290" s="152">
        <v>0</v>
      </c>
    </row>
    <row r="291" spans="1:37" ht="15.75" x14ac:dyDescent="0.25">
      <c r="A291" s="207" t="s">
        <v>677</v>
      </c>
      <c r="B291" s="193" t="s">
        <v>424</v>
      </c>
      <c r="C291" s="237" t="s">
        <v>430</v>
      </c>
      <c r="D291" s="189" t="s">
        <v>115</v>
      </c>
      <c r="E291" s="189" t="s">
        <v>423</v>
      </c>
      <c r="F291" s="152">
        <v>0</v>
      </c>
      <c r="G291" s="152">
        <v>0</v>
      </c>
      <c r="H291" s="152">
        <v>0</v>
      </c>
      <c r="I291" s="152" t="s">
        <v>420</v>
      </c>
      <c r="J291" s="152" t="s">
        <v>420</v>
      </c>
      <c r="K291" s="152" t="s">
        <v>420</v>
      </c>
      <c r="L291" s="152" t="s">
        <v>420</v>
      </c>
      <c r="M291" s="152" t="s">
        <v>420</v>
      </c>
      <c r="N291" s="152" t="s">
        <v>420</v>
      </c>
      <c r="O291" s="152" t="s">
        <v>420</v>
      </c>
      <c r="P291" s="152" t="s">
        <v>420</v>
      </c>
      <c r="Q291" s="152" t="s">
        <v>420</v>
      </c>
      <c r="R291" s="152" t="s">
        <v>420</v>
      </c>
      <c r="S291" s="152" t="s">
        <v>420</v>
      </c>
      <c r="T291" s="152" t="s">
        <v>420</v>
      </c>
      <c r="U291" s="152" t="s">
        <v>420</v>
      </c>
      <c r="V291" s="152" t="s">
        <v>420</v>
      </c>
      <c r="W291" s="152" t="s">
        <v>420</v>
      </c>
      <c r="X291" s="152" t="s">
        <v>420</v>
      </c>
      <c r="Y291" s="152" t="s">
        <v>420</v>
      </c>
      <c r="Z291" s="152" t="s">
        <v>420</v>
      </c>
      <c r="AA291" s="152" t="s">
        <v>420</v>
      </c>
      <c r="AB291" s="152" t="s">
        <v>420</v>
      </c>
      <c r="AC291" s="152" t="s">
        <v>420</v>
      </c>
      <c r="AD291" s="152" t="s">
        <v>420</v>
      </c>
      <c r="AE291" s="152" t="s">
        <v>420</v>
      </c>
      <c r="AF291" s="152" t="s">
        <v>420</v>
      </c>
      <c r="AG291" s="152" t="s">
        <v>420</v>
      </c>
      <c r="AH291" s="152" t="s">
        <v>420</v>
      </c>
      <c r="AI291" s="152" t="s">
        <v>420</v>
      </c>
      <c r="AJ291" s="152" t="s">
        <v>420</v>
      </c>
      <c r="AK291" s="152" t="s">
        <v>420</v>
      </c>
    </row>
    <row r="292" spans="1:37" ht="15.75" x14ac:dyDescent="0.25">
      <c r="A292" s="207" t="s">
        <v>677</v>
      </c>
      <c r="B292" s="193" t="s">
        <v>424</v>
      </c>
      <c r="C292" s="243" t="s">
        <v>431</v>
      </c>
      <c r="D292" s="189" t="s">
        <v>78</v>
      </c>
      <c r="E292" s="189" t="s">
        <v>147</v>
      </c>
      <c r="F292" s="152">
        <v>0</v>
      </c>
      <c r="G292" s="152">
        <v>0</v>
      </c>
      <c r="H292" s="152">
        <v>0</v>
      </c>
      <c r="I292" s="153" t="s">
        <v>420</v>
      </c>
      <c r="J292" s="152" t="s">
        <v>420</v>
      </c>
      <c r="K292" s="152" t="s">
        <v>420</v>
      </c>
      <c r="L292" s="152" t="s">
        <v>420</v>
      </c>
      <c r="M292" s="152" t="s">
        <v>420</v>
      </c>
      <c r="N292" s="152" t="s">
        <v>420</v>
      </c>
      <c r="O292" s="152" t="s">
        <v>420</v>
      </c>
      <c r="P292" s="152" t="s">
        <v>420</v>
      </c>
      <c r="Q292" s="152" t="s">
        <v>420</v>
      </c>
      <c r="R292" s="152" t="s">
        <v>420</v>
      </c>
      <c r="S292" s="152" t="s">
        <v>420</v>
      </c>
      <c r="T292" s="152" t="s">
        <v>420</v>
      </c>
      <c r="U292" s="152" t="s">
        <v>420</v>
      </c>
      <c r="V292" s="152" t="s">
        <v>420</v>
      </c>
      <c r="W292" s="152" t="s">
        <v>420</v>
      </c>
      <c r="X292" s="152" t="s">
        <v>420</v>
      </c>
      <c r="Y292" s="152" t="s">
        <v>420</v>
      </c>
      <c r="Z292" s="152" t="s">
        <v>420</v>
      </c>
      <c r="AA292" s="152" t="s">
        <v>420</v>
      </c>
      <c r="AB292" s="152" t="s">
        <v>420</v>
      </c>
      <c r="AC292" s="152" t="s">
        <v>420</v>
      </c>
      <c r="AD292" s="152" t="s">
        <v>420</v>
      </c>
      <c r="AE292" s="152" t="s">
        <v>420</v>
      </c>
      <c r="AF292" s="152" t="s">
        <v>420</v>
      </c>
      <c r="AG292" s="152" t="s">
        <v>420</v>
      </c>
      <c r="AH292" s="152" t="s">
        <v>420</v>
      </c>
      <c r="AI292" s="152" t="s">
        <v>420</v>
      </c>
      <c r="AJ292" s="152" t="s">
        <v>420</v>
      </c>
      <c r="AK292" s="152" t="s">
        <v>420</v>
      </c>
    </row>
    <row r="293" spans="1:37" ht="15.75" x14ac:dyDescent="0.25">
      <c r="A293" s="207" t="s">
        <v>677</v>
      </c>
      <c r="B293" s="193" t="s">
        <v>424</v>
      </c>
      <c r="C293" s="243" t="s">
        <v>431</v>
      </c>
      <c r="D293" s="189" t="s">
        <v>78</v>
      </c>
      <c r="E293" s="189" t="s">
        <v>278</v>
      </c>
      <c r="F293" s="152">
        <v>0</v>
      </c>
      <c r="G293" s="152">
        <v>0</v>
      </c>
      <c r="H293" s="152">
        <v>0</v>
      </c>
      <c r="I293" s="153" t="s">
        <v>420</v>
      </c>
      <c r="J293" s="152" t="s">
        <v>420</v>
      </c>
      <c r="K293" s="152" t="s">
        <v>420</v>
      </c>
      <c r="L293" s="152" t="s">
        <v>420</v>
      </c>
      <c r="M293" s="152" t="s">
        <v>420</v>
      </c>
      <c r="N293" s="152" t="s">
        <v>420</v>
      </c>
      <c r="O293" s="152" t="s">
        <v>420</v>
      </c>
      <c r="P293" s="152" t="s">
        <v>420</v>
      </c>
      <c r="Q293" s="152">
        <v>79000</v>
      </c>
      <c r="R293" s="152">
        <v>79000</v>
      </c>
      <c r="S293" s="152">
        <v>79000</v>
      </c>
      <c r="T293" s="152">
        <v>79000</v>
      </c>
      <c r="U293" s="152">
        <v>79000</v>
      </c>
      <c r="V293" s="152">
        <v>79000</v>
      </c>
      <c r="W293" s="152">
        <v>79000</v>
      </c>
      <c r="X293" s="152">
        <v>79000</v>
      </c>
      <c r="Y293" s="152">
        <v>79000</v>
      </c>
      <c r="Z293" s="152">
        <v>79000</v>
      </c>
      <c r="AA293" s="152">
        <v>79000</v>
      </c>
      <c r="AB293" s="152">
        <v>79000</v>
      </c>
      <c r="AC293" s="152">
        <v>79000</v>
      </c>
      <c r="AD293" s="152">
        <v>79000</v>
      </c>
      <c r="AE293" s="152">
        <v>79000</v>
      </c>
      <c r="AF293" s="152">
        <v>79000</v>
      </c>
      <c r="AG293" s="152">
        <v>79000</v>
      </c>
      <c r="AH293" s="152">
        <v>79000</v>
      </c>
      <c r="AI293" s="152">
        <v>79000</v>
      </c>
      <c r="AJ293" s="152">
        <v>79000</v>
      </c>
      <c r="AK293" s="152">
        <v>79000</v>
      </c>
    </row>
    <row r="294" spans="1:37" ht="15.75" x14ac:dyDescent="0.25">
      <c r="A294" s="207" t="s">
        <v>677</v>
      </c>
      <c r="B294" s="193" t="s">
        <v>424</v>
      </c>
      <c r="C294" s="243" t="s">
        <v>431</v>
      </c>
      <c r="D294" s="189" t="s">
        <v>78</v>
      </c>
      <c r="E294" s="189" t="s">
        <v>422</v>
      </c>
      <c r="F294" s="152"/>
      <c r="G294" s="152"/>
      <c r="H294" s="152"/>
      <c r="I294" s="153"/>
      <c r="J294" s="152"/>
      <c r="K294" s="152"/>
      <c r="L294" s="152"/>
      <c r="M294" s="152"/>
      <c r="N294" s="152"/>
      <c r="O294" s="152"/>
      <c r="P294" s="152"/>
      <c r="Q294" s="152" t="s">
        <v>420</v>
      </c>
      <c r="R294" s="152" t="s">
        <v>420</v>
      </c>
      <c r="S294" s="152" t="s">
        <v>420</v>
      </c>
      <c r="T294" s="152" t="s">
        <v>420</v>
      </c>
      <c r="U294" s="152" t="s">
        <v>420</v>
      </c>
      <c r="V294" s="152" t="s">
        <v>420</v>
      </c>
      <c r="W294" s="152" t="s">
        <v>420</v>
      </c>
      <c r="X294" s="152" t="s">
        <v>420</v>
      </c>
      <c r="Y294" s="152" t="s">
        <v>420</v>
      </c>
      <c r="Z294" s="152" t="s">
        <v>420</v>
      </c>
      <c r="AA294" s="152" t="s">
        <v>420</v>
      </c>
      <c r="AB294" s="152" t="s">
        <v>420</v>
      </c>
      <c r="AC294" s="152" t="s">
        <v>420</v>
      </c>
      <c r="AD294" s="152" t="s">
        <v>420</v>
      </c>
      <c r="AE294" s="152" t="s">
        <v>420</v>
      </c>
      <c r="AF294" s="152" t="s">
        <v>420</v>
      </c>
      <c r="AG294" s="152" t="s">
        <v>420</v>
      </c>
      <c r="AH294" s="152" t="s">
        <v>420</v>
      </c>
      <c r="AI294" s="152" t="s">
        <v>420</v>
      </c>
      <c r="AJ294" s="152" t="s">
        <v>420</v>
      </c>
      <c r="AK294" s="152" t="s">
        <v>420</v>
      </c>
    </row>
    <row r="295" spans="1:37" ht="15.75" x14ac:dyDescent="0.25">
      <c r="A295" s="207" t="s">
        <v>677</v>
      </c>
      <c r="B295" s="193" t="s">
        <v>424</v>
      </c>
      <c r="C295" s="243" t="s">
        <v>431</v>
      </c>
      <c r="D295" s="189" t="s">
        <v>679</v>
      </c>
      <c r="E295" s="189" t="s">
        <v>119</v>
      </c>
      <c r="F295" s="152"/>
      <c r="G295" s="152"/>
      <c r="H295" s="152"/>
      <c r="I295" s="153"/>
      <c r="J295" s="152"/>
      <c r="K295" s="152"/>
      <c r="L295" s="152"/>
      <c r="M295" s="152"/>
      <c r="N295" s="152"/>
      <c r="O295" s="152"/>
      <c r="P295" s="152"/>
      <c r="Q295" s="152" t="s">
        <v>420</v>
      </c>
      <c r="R295" s="152" t="s">
        <v>420</v>
      </c>
      <c r="S295" s="152" t="s">
        <v>420</v>
      </c>
      <c r="T295" s="152" t="s">
        <v>420</v>
      </c>
      <c r="U295" s="152" t="s">
        <v>420</v>
      </c>
      <c r="V295" s="152" t="s">
        <v>420</v>
      </c>
      <c r="W295" s="152" t="s">
        <v>420</v>
      </c>
      <c r="X295" s="152" t="s">
        <v>420</v>
      </c>
      <c r="Y295" s="152" t="s">
        <v>420</v>
      </c>
      <c r="Z295" s="152" t="s">
        <v>420</v>
      </c>
      <c r="AA295" s="152" t="s">
        <v>420</v>
      </c>
      <c r="AB295" s="152" t="s">
        <v>420</v>
      </c>
      <c r="AC295" s="152" t="s">
        <v>420</v>
      </c>
      <c r="AD295" s="152" t="s">
        <v>420</v>
      </c>
      <c r="AE295" s="152" t="s">
        <v>420</v>
      </c>
      <c r="AF295" s="152" t="s">
        <v>420</v>
      </c>
      <c r="AG295" s="152" t="s">
        <v>420</v>
      </c>
      <c r="AH295" s="152" t="s">
        <v>420</v>
      </c>
      <c r="AI295" s="152" t="s">
        <v>420</v>
      </c>
      <c r="AJ295" s="152" t="s">
        <v>420</v>
      </c>
      <c r="AK295" s="152" t="s">
        <v>420</v>
      </c>
    </row>
    <row r="296" spans="1:37" ht="15.75" x14ac:dyDescent="0.25">
      <c r="A296" s="207" t="s">
        <v>677</v>
      </c>
      <c r="B296" s="193" t="s">
        <v>424</v>
      </c>
      <c r="C296" s="243" t="s">
        <v>431</v>
      </c>
      <c r="D296" s="189" t="s">
        <v>78</v>
      </c>
      <c r="E296" s="189" t="s">
        <v>77</v>
      </c>
      <c r="F296" s="152">
        <v>0</v>
      </c>
      <c r="G296" s="152">
        <v>0</v>
      </c>
      <c r="H296" s="152">
        <v>0</v>
      </c>
      <c r="I296" s="153" t="s">
        <v>420</v>
      </c>
      <c r="J296" s="152" t="s">
        <v>420</v>
      </c>
      <c r="K296" s="152" t="s">
        <v>420</v>
      </c>
      <c r="L296" s="152" t="s">
        <v>420</v>
      </c>
      <c r="M296" s="152" t="s">
        <v>420</v>
      </c>
      <c r="N296" s="152" t="s">
        <v>420</v>
      </c>
      <c r="O296" s="152" t="s">
        <v>420</v>
      </c>
      <c r="P296" s="152" t="s">
        <v>420</v>
      </c>
      <c r="Q296" s="152" t="s">
        <v>420</v>
      </c>
      <c r="R296" s="152" t="s">
        <v>420</v>
      </c>
      <c r="S296" s="152" t="s">
        <v>420</v>
      </c>
      <c r="T296" s="152" t="s">
        <v>420</v>
      </c>
      <c r="U296" s="152" t="s">
        <v>420</v>
      </c>
      <c r="V296" s="152" t="s">
        <v>420</v>
      </c>
      <c r="W296" s="152" t="s">
        <v>420</v>
      </c>
      <c r="X296" s="152" t="s">
        <v>420</v>
      </c>
      <c r="Y296" s="152" t="s">
        <v>420</v>
      </c>
      <c r="Z296" s="152" t="s">
        <v>420</v>
      </c>
      <c r="AA296" s="152" t="s">
        <v>420</v>
      </c>
      <c r="AB296" s="152" t="s">
        <v>420</v>
      </c>
      <c r="AC296" s="152" t="s">
        <v>420</v>
      </c>
      <c r="AD296" s="152" t="s">
        <v>420</v>
      </c>
      <c r="AE296" s="152" t="s">
        <v>420</v>
      </c>
      <c r="AF296" s="152" t="s">
        <v>420</v>
      </c>
      <c r="AG296" s="152" t="s">
        <v>420</v>
      </c>
      <c r="AH296" s="152" t="s">
        <v>420</v>
      </c>
      <c r="AI296" s="152" t="s">
        <v>420</v>
      </c>
      <c r="AJ296" s="152" t="s">
        <v>420</v>
      </c>
      <c r="AK296" s="152" t="s">
        <v>420</v>
      </c>
    </row>
    <row r="297" spans="1:37" ht="16.5" thickBot="1" x14ac:dyDescent="0.3">
      <c r="A297" s="207" t="s">
        <v>677</v>
      </c>
      <c r="B297" s="193" t="s">
        <v>424</v>
      </c>
      <c r="C297" s="243" t="s">
        <v>431</v>
      </c>
      <c r="D297" s="189" t="s">
        <v>115</v>
      </c>
      <c r="E297" s="189" t="s">
        <v>423</v>
      </c>
      <c r="F297" s="156">
        <v>0</v>
      </c>
      <c r="G297" s="156">
        <v>0</v>
      </c>
      <c r="H297" s="156">
        <v>0</v>
      </c>
      <c r="I297" s="157" t="s">
        <v>420</v>
      </c>
      <c r="J297" s="156" t="s">
        <v>420</v>
      </c>
      <c r="K297" s="156" t="s">
        <v>420</v>
      </c>
      <c r="L297" s="156" t="s">
        <v>420</v>
      </c>
      <c r="M297" s="156" t="s">
        <v>420</v>
      </c>
      <c r="N297" s="156" t="s">
        <v>420</v>
      </c>
      <c r="O297" s="156" t="s">
        <v>420</v>
      </c>
      <c r="P297" s="156" t="s">
        <v>420</v>
      </c>
      <c r="Q297" s="152" t="s">
        <v>420</v>
      </c>
      <c r="R297" s="152" t="s">
        <v>420</v>
      </c>
      <c r="S297" s="152" t="s">
        <v>420</v>
      </c>
      <c r="T297" s="152" t="s">
        <v>420</v>
      </c>
      <c r="U297" s="152" t="s">
        <v>420</v>
      </c>
      <c r="V297" s="152" t="s">
        <v>420</v>
      </c>
      <c r="W297" s="152" t="s">
        <v>420</v>
      </c>
      <c r="X297" s="152" t="s">
        <v>420</v>
      </c>
      <c r="Y297" s="152" t="s">
        <v>420</v>
      </c>
      <c r="Z297" s="152" t="s">
        <v>420</v>
      </c>
      <c r="AA297" s="152" t="s">
        <v>420</v>
      </c>
      <c r="AB297" s="152" t="s">
        <v>420</v>
      </c>
      <c r="AC297" s="152" t="s">
        <v>420</v>
      </c>
      <c r="AD297" s="152" t="s">
        <v>420</v>
      </c>
      <c r="AE297" s="152" t="s">
        <v>420</v>
      </c>
      <c r="AF297" s="152" t="s">
        <v>420</v>
      </c>
      <c r="AG297" s="152" t="s">
        <v>420</v>
      </c>
      <c r="AH297" s="152" t="s">
        <v>420</v>
      </c>
      <c r="AI297" s="152" t="s">
        <v>420</v>
      </c>
      <c r="AJ297" s="152" t="s">
        <v>420</v>
      </c>
      <c r="AK297" s="152" t="s">
        <v>420</v>
      </c>
    </row>
    <row r="298" spans="1:37" ht="15.75" x14ac:dyDescent="0.25">
      <c r="A298" s="207" t="s">
        <v>677</v>
      </c>
      <c r="B298" s="193" t="s">
        <v>424</v>
      </c>
      <c r="C298" s="245" t="s">
        <v>432</v>
      </c>
      <c r="D298" s="189" t="s">
        <v>78</v>
      </c>
      <c r="E298" s="189" t="s">
        <v>147</v>
      </c>
      <c r="F298" s="149">
        <v>0</v>
      </c>
      <c r="G298" s="149">
        <v>0</v>
      </c>
      <c r="H298" s="149">
        <v>0</v>
      </c>
      <c r="I298" s="150" t="s">
        <v>420</v>
      </c>
      <c r="J298" s="149" t="s">
        <v>420</v>
      </c>
      <c r="K298" s="149" t="s">
        <v>420</v>
      </c>
      <c r="L298" s="149" t="s">
        <v>420</v>
      </c>
      <c r="M298" s="149" t="s">
        <v>420</v>
      </c>
      <c r="N298" s="149" t="s">
        <v>420</v>
      </c>
      <c r="O298" s="149" t="s">
        <v>420</v>
      </c>
      <c r="P298" s="149" t="s">
        <v>420</v>
      </c>
      <c r="Q298" s="152" t="s">
        <v>420</v>
      </c>
      <c r="R298" s="152" t="s">
        <v>420</v>
      </c>
      <c r="S298" s="152" t="s">
        <v>420</v>
      </c>
      <c r="T298" s="152" t="s">
        <v>420</v>
      </c>
      <c r="U298" s="152" t="s">
        <v>420</v>
      </c>
      <c r="V298" s="152" t="s">
        <v>420</v>
      </c>
      <c r="W298" s="152" t="s">
        <v>420</v>
      </c>
      <c r="X298" s="152" t="s">
        <v>420</v>
      </c>
      <c r="Y298" s="152" t="s">
        <v>420</v>
      </c>
      <c r="Z298" s="152" t="s">
        <v>420</v>
      </c>
      <c r="AA298" s="152" t="s">
        <v>420</v>
      </c>
      <c r="AB298" s="152" t="s">
        <v>420</v>
      </c>
      <c r="AC298" s="152" t="s">
        <v>420</v>
      </c>
      <c r="AD298" s="152" t="s">
        <v>420</v>
      </c>
      <c r="AE298" s="152" t="s">
        <v>420</v>
      </c>
      <c r="AF298" s="152" t="s">
        <v>420</v>
      </c>
      <c r="AG298" s="152" t="s">
        <v>420</v>
      </c>
      <c r="AH298" s="152" t="s">
        <v>420</v>
      </c>
      <c r="AI298" s="152" t="s">
        <v>420</v>
      </c>
      <c r="AJ298" s="152" t="s">
        <v>420</v>
      </c>
      <c r="AK298" s="152" t="s">
        <v>420</v>
      </c>
    </row>
    <row r="299" spans="1:37" ht="15.75" x14ac:dyDescent="0.25">
      <c r="A299" s="207" t="s">
        <v>677</v>
      </c>
      <c r="B299" s="193" t="s">
        <v>424</v>
      </c>
      <c r="C299" s="245" t="s">
        <v>432</v>
      </c>
      <c r="D299" s="189" t="s">
        <v>78</v>
      </c>
      <c r="E299" s="189" t="s">
        <v>278</v>
      </c>
      <c r="F299" s="152">
        <v>0</v>
      </c>
      <c r="G299" s="152">
        <v>0</v>
      </c>
      <c r="H299" s="152">
        <v>0</v>
      </c>
      <c r="I299" s="153" t="s">
        <v>420</v>
      </c>
      <c r="J299" s="152" t="s">
        <v>420</v>
      </c>
      <c r="K299" s="152" t="s">
        <v>420</v>
      </c>
      <c r="L299" s="152" t="s">
        <v>420</v>
      </c>
      <c r="M299" s="152" t="s">
        <v>420</v>
      </c>
      <c r="N299" s="152" t="s">
        <v>420</v>
      </c>
      <c r="O299" s="152" t="s">
        <v>420</v>
      </c>
      <c r="P299" s="152" t="s">
        <v>420</v>
      </c>
      <c r="Q299" s="152" t="s">
        <v>420</v>
      </c>
      <c r="R299" s="152" t="s">
        <v>420</v>
      </c>
      <c r="S299" s="152" t="s">
        <v>420</v>
      </c>
      <c r="T299" s="152" t="s">
        <v>420</v>
      </c>
      <c r="U299" s="152" t="s">
        <v>420</v>
      </c>
      <c r="V299" s="152" t="s">
        <v>420</v>
      </c>
      <c r="W299" s="152" t="s">
        <v>420</v>
      </c>
      <c r="X299" s="152" t="s">
        <v>420</v>
      </c>
      <c r="Y299" s="152" t="s">
        <v>420</v>
      </c>
      <c r="Z299" s="152" t="s">
        <v>420</v>
      </c>
      <c r="AA299" s="152" t="s">
        <v>420</v>
      </c>
      <c r="AB299" s="152" t="s">
        <v>420</v>
      </c>
      <c r="AC299" s="152" t="s">
        <v>420</v>
      </c>
      <c r="AD299" s="152" t="s">
        <v>420</v>
      </c>
      <c r="AE299" s="152" t="s">
        <v>420</v>
      </c>
      <c r="AF299" s="152" t="s">
        <v>420</v>
      </c>
      <c r="AG299" s="152" t="s">
        <v>420</v>
      </c>
      <c r="AH299" s="152" t="s">
        <v>420</v>
      </c>
      <c r="AI299" s="152" t="s">
        <v>420</v>
      </c>
      <c r="AJ299" s="152" t="s">
        <v>420</v>
      </c>
      <c r="AK299" s="152" t="s">
        <v>420</v>
      </c>
    </row>
    <row r="300" spans="1:37" ht="15.75" x14ac:dyDescent="0.25">
      <c r="A300" s="207" t="s">
        <v>677</v>
      </c>
      <c r="B300" s="193" t="s">
        <v>424</v>
      </c>
      <c r="C300" s="245" t="s">
        <v>432</v>
      </c>
      <c r="D300" s="189" t="s">
        <v>78</v>
      </c>
      <c r="E300" s="189" t="s">
        <v>77</v>
      </c>
      <c r="F300" s="152">
        <v>0</v>
      </c>
      <c r="G300" s="152">
        <v>0</v>
      </c>
      <c r="H300" s="152">
        <v>0</v>
      </c>
      <c r="I300" s="153" t="s">
        <v>420</v>
      </c>
      <c r="J300" s="152" t="s">
        <v>420</v>
      </c>
      <c r="K300" s="152" t="s">
        <v>420</v>
      </c>
      <c r="L300" s="152" t="s">
        <v>420</v>
      </c>
      <c r="M300" s="152" t="s">
        <v>420</v>
      </c>
      <c r="N300" s="152" t="s">
        <v>420</v>
      </c>
      <c r="O300" s="152" t="s">
        <v>420</v>
      </c>
      <c r="P300" s="152" t="s">
        <v>420</v>
      </c>
      <c r="Q300" s="152" t="s">
        <v>420</v>
      </c>
      <c r="R300" s="152" t="s">
        <v>420</v>
      </c>
      <c r="S300" s="152" t="s">
        <v>420</v>
      </c>
      <c r="T300" s="152" t="s">
        <v>420</v>
      </c>
      <c r="U300" s="152" t="s">
        <v>420</v>
      </c>
      <c r="V300" s="152" t="s">
        <v>420</v>
      </c>
      <c r="W300" s="152" t="s">
        <v>420</v>
      </c>
      <c r="X300" s="152" t="s">
        <v>420</v>
      </c>
      <c r="Y300" s="152" t="s">
        <v>420</v>
      </c>
      <c r="Z300" s="152" t="s">
        <v>420</v>
      </c>
      <c r="AA300" s="152" t="s">
        <v>420</v>
      </c>
      <c r="AB300" s="152" t="s">
        <v>420</v>
      </c>
      <c r="AC300" s="152" t="s">
        <v>420</v>
      </c>
      <c r="AD300" s="152" t="s">
        <v>420</v>
      </c>
      <c r="AE300" s="152" t="s">
        <v>420</v>
      </c>
      <c r="AF300" s="152" t="s">
        <v>420</v>
      </c>
      <c r="AG300" s="152" t="s">
        <v>420</v>
      </c>
      <c r="AH300" s="152" t="s">
        <v>420</v>
      </c>
      <c r="AI300" s="152" t="s">
        <v>420</v>
      </c>
      <c r="AJ300" s="152" t="s">
        <v>420</v>
      </c>
      <c r="AK300" s="152" t="s">
        <v>420</v>
      </c>
    </row>
    <row r="301" spans="1:37" ht="16.5" thickBot="1" x14ac:dyDescent="0.3">
      <c r="A301" s="207" t="s">
        <v>677</v>
      </c>
      <c r="B301" s="193" t="s">
        <v>424</v>
      </c>
      <c r="C301" s="245" t="s">
        <v>432</v>
      </c>
      <c r="D301" s="189" t="s">
        <v>115</v>
      </c>
      <c r="E301" s="189" t="s">
        <v>423</v>
      </c>
      <c r="F301" s="156">
        <v>0</v>
      </c>
      <c r="G301" s="156">
        <v>0</v>
      </c>
      <c r="H301" s="156">
        <v>0</v>
      </c>
      <c r="I301" s="157" t="s">
        <v>420</v>
      </c>
      <c r="J301" s="156" t="s">
        <v>420</v>
      </c>
      <c r="K301" s="156" t="s">
        <v>420</v>
      </c>
      <c r="L301" s="156" t="s">
        <v>420</v>
      </c>
      <c r="M301" s="156" t="s">
        <v>420</v>
      </c>
      <c r="N301" s="156" t="s">
        <v>420</v>
      </c>
      <c r="O301" s="156" t="s">
        <v>420</v>
      </c>
      <c r="P301" s="156" t="s">
        <v>420</v>
      </c>
      <c r="Q301" s="152" t="s">
        <v>420</v>
      </c>
      <c r="R301" s="152" t="s">
        <v>420</v>
      </c>
      <c r="S301" s="152" t="s">
        <v>420</v>
      </c>
      <c r="T301" s="152" t="s">
        <v>420</v>
      </c>
      <c r="U301" s="152" t="s">
        <v>420</v>
      </c>
      <c r="V301" s="152" t="s">
        <v>420</v>
      </c>
      <c r="W301" s="152" t="s">
        <v>420</v>
      </c>
      <c r="X301" s="152" t="s">
        <v>420</v>
      </c>
      <c r="Y301" s="152" t="s">
        <v>420</v>
      </c>
      <c r="Z301" s="152" t="s">
        <v>420</v>
      </c>
      <c r="AA301" s="152" t="s">
        <v>420</v>
      </c>
      <c r="AB301" s="152" t="s">
        <v>420</v>
      </c>
      <c r="AC301" s="152" t="s">
        <v>420</v>
      </c>
      <c r="AD301" s="152" t="s">
        <v>420</v>
      </c>
      <c r="AE301" s="152" t="s">
        <v>420</v>
      </c>
      <c r="AF301" s="152" t="s">
        <v>420</v>
      </c>
      <c r="AG301" s="152" t="s">
        <v>420</v>
      </c>
      <c r="AH301" s="152" t="s">
        <v>420</v>
      </c>
      <c r="AI301" s="152" t="s">
        <v>420</v>
      </c>
      <c r="AJ301" s="152" t="s">
        <v>420</v>
      </c>
      <c r="AK301" s="152" t="s">
        <v>420</v>
      </c>
    </row>
    <row r="302" spans="1:37" ht="15.75" x14ac:dyDescent="0.25">
      <c r="A302" s="207" t="s">
        <v>677</v>
      </c>
      <c r="B302" s="193" t="s">
        <v>424</v>
      </c>
      <c r="C302" s="243" t="s">
        <v>433</v>
      </c>
      <c r="D302" s="189" t="s">
        <v>78</v>
      </c>
      <c r="E302" s="189" t="s">
        <v>147</v>
      </c>
      <c r="F302" s="149">
        <v>0</v>
      </c>
      <c r="G302" s="149">
        <v>0</v>
      </c>
      <c r="H302" s="149">
        <v>0</v>
      </c>
      <c r="I302" s="150" t="s">
        <v>420</v>
      </c>
      <c r="J302" s="149" t="s">
        <v>420</v>
      </c>
      <c r="K302" s="149" t="s">
        <v>420</v>
      </c>
      <c r="L302" s="149" t="s">
        <v>420</v>
      </c>
      <c r="M302" s="149" t="s">
        <v>420</v>
      </c>
      <c r="N302" s="149" t="s">
        <v>420</v>
      </c>
      <c r="O302" s="149" t="s">
        <v>420</v>
      </c>
      <c r="P302" s="149" t="s">
        <v>420</v>
      </c>
      <c r="Q302" s="152" t="s">
        <v>420</v>
      </c>
      <c r="R302" s="152" t="s">
        <v>420</v>
      </c>
      <c r="S302" s="152" t="s">
        <v>420</v>
      </c>
      <c r="T302" s="152" t="s">
        <v>420</v>
      </c>
      <c r="U302" s="152" t="s">
        <v>420</v>
      </c>
      <c r="V302" s="152" t="s">
        <v>420</v>
      </c>
      <c r="W302" s="152" t="s">
        <v>420</v>
      </c>
      <c r="X302" s="152" t="s">
        <v>420</v>
      </c>
      <c r="Y302" s="152" t="s">
        <v>420</v>
      </c>
      <c r="Z302" s="152" t="s">
        <v>420</v>
      </c>
      <c r="AA302" s="152" t="s">
        <v>420</v>
      </c>
      <c r="AB302" s="152" t="s">
        <v>420</v>
      </c>
      <c r="AC302" s="152" t="s">
        <v>420</v>
      </c>
      <c r="AD302" s="152" t="s">
        <v>420</v>
      </c>
      <c r="AE302" s="152" t="s">
        <v>420</v>
      </c>
      <c r="AF302" s="152" t="s">
        <v>420</v>
      </c>
      <c r="AG302" s="152" t="s">
        <v>420</v>
      </c>
      <c r="AH302" s="152" t="s">
        <v>420</v>
      </c>
      <c r="AI302" s="152" t="s">
        <v>420</v>
      </c>
      <c r="AJ302" s="152" t="s">
        <v>420</v>
      </c>
      <c r="AK302" s="152" t="s">
        <v>420</v>
      </c>
    </row>
    <row r="303" spans="1:37" ht="15.75" x14ac:dyDescent="0.25">
      <c r="A303" s="207" t="s">
        <v>677</v>
      </c>
      <c r="B303" s="193" t="s">
        <v>424</v>
      </c>
      <c r="C303" s="243" t="s">
        <v>433</v>
      </c>
      <c r="D303" s="189" t="s">
        <v>78</v>
      </c>
      <c r="E303" s="189" t="s">
        <v>278</v>
      </c>
      <c r="F303" s="152">
        <v>0</v>
      </c>
      <c r="G303" s="152">
        <v>0</v>
      </c>
      <c r="H303" s="152">
        <v>0</v>
      </c>
      <c r="I303" s="153" t="s">
        <v>420</v>
      </c>
      <c r="J303" s="152" t="s">
        <v>420</v>
      </c>
      <c r="K303" s="152" t="s">
        <v>420</v>
      </c>
      <c r="L303" s="152" t="s">
        <v>420</v>
      </c>
      <c r="M303" s="152" t="s">
        <v>420</v>
      </c>
      <c r="N303" s="152" t="s">
        <v>420</v>
      </c>
      <c r="O303" s="152" t="s">
        <v>420</v>
      </c>
      <c r="P303" s="152" t="s">
        <v>420</v>
      </c>
      <c r="Q303" s="152" t="s">
        <v>420</v>
      </c>
      <c r="R303" s="152" t="s">
        <v>420</v>
      </c>
      <c r="S303" s="152" t="s">
        <v>420</v>
      </c>
      <c r="T303" s="152" t="s">
        <v>420</v>
      </c>
      <c r="U303" s="152" t="s">
        <v>420</v>
      </c>
      <c r="V303" s="152" t="s">
        <v>420</v>
      </c>
      <c r="W303" s="152" t="s">
        <v>420</v>
      </c>
      <c r="X303" s="152" t="s">
        <v>420</v>
      </c>
      <c r="Y303" s="152" t="s">
        <v>420</v>
      </c>
      <c r="Z303" s="152" t="s">
        <v>420</v>
      </c>
      <c r="AA303" s="152" t="s">
        <v>420</v>
      </c>
      <c r="AB303" s="152" t="s">
        <v>420</v>
      </c>
      <c r="AC303" s="152" t="s">
        <v>420</v>
      </c>
      <c r="AD303" s="152" t="s">
        <v>420</v>
      </c>
      <c r="AE303" s="152" t="s">
        <v>420</v>
      </c>
      <c r="AF303" s="152" t="s">
        <v>420</v>
      </c>
      <c r="AG303" s="152" t="s">
        <v>420</v>
      </c>
      <c r="AH303" s="152" t="s">
        <v>420</v>
      </c>
      <c r="AI303" s="152" t="s">
        <v>420</v>
      </c>
      <c r="AJ303" s="152" t="s">
        <v>420</v>
      </c>
      <c r="AK303" s="152" t="s">
        <v>420</v>
      </c>
    </row>
    <row r="304" spans="1:37" ht="15.75" x14ac:dyDescent="0.25">
      <c r="A304" s="207" t="s">
        <v>677</v>
      </c>
      <c r="B304" s="193" t="s">
        <v>424</v>
      </c>
      <c r="C304" s="243" t="s">
        <v>433</v>
      </c>
      <c r="D304" s="189" t="s">
        <v>78</v>
      </c>
      <c r="E304" s="189" t="s">
        <v>119</v>
      </c>
      <c r="F304" s="152"/>
      <c r="G304" s="152"/>
      <c r="H304" s="152"/>
      <c r="I304" s="153"/>
      <c r="J304" s="152"/>
      <c r="K304" s="152"/>
      <c r="L304" s="152"/>
      <c r="M304" s="152"/>
      <c r="N304" s="152"/>
      <c r="O304" s="152"/>
      <c r="P304" s="152"/>
      <c r="Q304" s="152" t="s">
        <v>420</v>
      </c>
      <c r="R304" s="152" t="s">
        <v>420</v>
      </c>
      <c r="S304" s="152" t="s">
        <v>420</v>
      </c>
      <c r="T304" s="152" t="s">
        <v>420</v>
      </c>
      <c r="U304" s="152" t="s">
        <v>420</v>
      </c>
      <c r="V304" s="152" t="s">
        <v>420</v>
      </c>
      <c r="W304" s="152" t="s">
        <v>420</v>
      </c>
      <c r="X304" s="152" t="s">
        <v>420</v>
      </c>
      <c r="Y304" s="152" t="s">
        <v>420</v>
      </c>
      <c r="Z304" s="152" t="s">
        <v>420</v>
      </c>
      <c r="AA304" s="152" t="s">
        <v>420</v>
      </c>
      <c r="AB304" s="152" t="s">
        <v>420</v>
      </c>
      <c r="AC304" s="152" t="s">
        <v>420</v>
      </c>
      <c r="AD304" s="152" t="s">
        <v>420</v>
      </c>
      <c r="AE304" s="152" t="s">
        <v>420</v>
      </c>
      <c r="AF304" s="152" t="s">
        <v>420</v>
      </c>
      <c r="AG304" s="152" t="s">
        <v>420</v>
      </c>
      <c r="AH304" s="152" t="s">
        <v>420</v>
      </c>
      <c r="AI304" s="152" t="s">
        <v>420</v>
      </c>
      <c r="AJ304" s="152" t="s">
        <v>420</v>
      </c>
      <c r="AK304" s="152" t="s">
        <v>420</v>
      </c>
    </row>
    <row r="305" spans="1:37" ht="15.75" x14ac:dyDescent="0.25">
      <c r="A305" s="207" t="s">
        <v>677</v>
      </c>
      <c r="B305" s="193" t="s">
        <v>424</v>
      </c>
      <c r="C305" s="243" t="s">
        <v>433</v>
      </c>
      <c r="D305" s="189" t="s">
        <v>78</v>
      </c>
      <c r="E305" s="189" t="s">
        <v>680</v>
      </c>
      <c r="F305" s="152"/>
      <c r="G305" s="152"/>
      <c r="H305" s="152"/>
      <c r="I305" s="153"/>
      <c r="J305" s="152"/>
      <c r="K305" s="152"/>
      <c r="L305" s="152"/>
      <c r="M305" s="152"/>
      <c r="N305" s="152"/>
      <c r="O305" s="152"/>
      <c r="P305" s="152"/>
      <c r="Q305" s="152" t="s">
        <v>420</v>
      </c>
      <c r="R305" s="152" t="s">
        <v>420</v>
      </c>
      <c r="S305" s="152" t="s">
        <v>420</v>
      </c>
      <c r="T305" s="152" t="s">
        <v>420</v>
      </c>
      <c r="U305" s="152" t="s">
        <v>420</v>
      </c>
      <c r="V305" s="152" t="s">
        <v>420</v>
      </c>
      <c r="W305" s="152" t="s">
        <v>420</v>
      </c>
      <c r="X305" s="152" t="s">
        <v>420</v>
      </c>
      <c r="Y305" s="152" t="s">
        <v>420</v>
      </c>
      <c r="Z305" s="152" t="s">
        <v>420</v>
      </c>
      <c r="AA305" s="152" t="s">
        <v>420</v>
      </c>
      <c r="AB305" s="152" t="s">
        <v>420</v>
      </c>
      <c r="AC305" s="152" t="s">
        <v>420</v>
      </c>
      <c r="AD305" s="152" t="s">
        <v>420</v>
      </c>
      <c r="AE305" s="152" t="s">
        <v>420</v>
      </c>
      <c r="AF305" s="152" t="s">
        <v>420</v>
      </c>
      <c r="AG305" s="152" t="s">
        <v>420</v>
      </c>
      <c r="AH305" s="152" t="s">
        <v>420</v>
      </c>
      <c r="AI305" s="152" t="s">
        <v>420</v>
      </c>
      <c r="AJ305" s="152" t="s">
        <v>420</v>
      </c>
      <c r="AK305" s="152" t="s">
        <v>420</v>
      </c>
    </row>
    <row r="306" spans="1:37" ht="15.75" x14ac:dyDescent="0.25">
      <c r="A306" s="207" t="s">
        <v>677</v>
      </c>
      <c r="B306" s="193" t="s">
        <v>424</v>
      </c>
      <c r="C306" s="243" t="s">
        <v>433</v>
      </c>
      <c r="D306" s="189" t="s">
        <v>78</v>
      </c>
      <c r="E306" s="189" t="s">
        <v>422</v>
      </c>
      <c r="F306" s="152">
        <v>0</v>
      </c>
      <c r="G306" s="152">
        <v>0</v>
      </c>
      <c r="H306" s="152">
        <v>0</v>
      </c>
      <c r="I306" s="153" t="s">
        <v>420</v>
      </c>
      <c r="J306" s="152" t="s">
        <v>420</v>
      </c>
      <c r="K306" s="152" t="s">
        <v>420</v>
      </c>
      <c r="L306" s="152" t="s">
        <v>420</v>
      </c>
      <c r="M306" s="152" t="s">
        <v>420</v>
      </c>
      <c r="N306" s="152" t="s">
        <v>420</v>
      </c>
      <c r="O306" s="152" t="s">
        <v>420</v>
      </c>
      <c r="P306" s="152" t="s">
        <v>420</v>
      </c>
      <c r="Q306" s="152" t="s">
        <v>420</v>
      </c>
      <c r="R306" s="152" t="s">
        <v>420</v>
      </c>
      <c r="S306" s="152" t="s">
        <v>420</v>
      </c>
      <c r="T306" s="152" t="s">
        <v>420</v>
      </c>
      <c r="U306" s="152" t="s">
        <v>420</v>
      </c>
      <c r="V306" s="152" t="s">
        <v>420</v>
      </c>
      <c r="W306" s="152" t="s">
        <v>420</v>
      </c>
      <c r="X306" s="152" t="s">
        <v>420</v>
      </c>
      <c r="Y306" s="152" t="s">
        <v>420</v>
      </c>
      <c r="Z306" s="152" t="s">
        <v>420</v>
      </c>
      <c r="AA306" s="152" t="s">
        <v>420</v>
      </c>
      <c r="AB306" s="152" t="s">
        <v>420</v>
      </c>
      <c r="AC306" s="152" t="s">
        <v>420</v>
      </c>
      <c r="AD306" s="152" t="s">
        <v>420</v>
      </c>
      <c r="AE306" s="152" t="s">
        <v>420</v>
      </c>
      <c r="AF306" s="152" t="s">
        <v>420</v>
      </c>
      <c r="AG306" s="152" t="s">
        <v>420</v>
      </c>
      <c r="AH306" s="152" t="s">
        <v>420</v>
      </c>
      <c r="AI306" s="152" t="s">
        <v>420</v>
      </c>
      <c r="AJ306" s="152" t="s">
        <v>420</v>
      </c>
      <c r="AK306" s="152" t="s">
        <v>420</v>
      </c>
    </row>
    <row r="307" spans="1:37" ht="16.5" thickBot="1" x14ac:dyDescent="0.3">
      <c r="A307" s="207" t="s">
        <v>677</v>
      </c>
      <c r="B307" s="193" t="s">
        <v>424</v>
      </c>
      <c r="C307" s="243" t="s">
        <v>433</v>
      </c>
      <c r="D307" s="189" t="s">
        <v>115</v>
      </c>
      <c r="E307" s="189" t="s">
        <v>423</v>
      </c>
      <c r="F307" s="156">
        <v>0</v>
      </c>
      <c r="G307" s="156">
        <v>0</v>
      </c>
      <c r="H307" s="156">
        <v>0</v>
      </c>
      <c r="I307" s="157" t="s">
        <v>420</v>
      </c>
      <c r="J307" s="156" t="s">
        <v>420</v>
      </c>
      <c r="K307" s="156" t="s">
        <v>420</v>
      </c>
      <c r="L307" s="156" t="s">
        <v>420</v>
      </c>
      <c r="M307" s="156" t="s">
        <v>420</v>
      </c>
      <c r="N307" s="156" t="s">
        <v>420</v>
      </c>
      <c r="O307" s="156" t="s">
        <v>420</v>
      </c>
      <c r="P307" s="156" t="s">
        <v>420</v>
      </c>
      <c r="Q307" s="152" t="s">
        <v>420</v>
      </c>
      <c r="R307" s="152" t="s">
        <v>420</v>
      </c>
      <c r="S307" s="152" t="s">
        <v>420</v>
      </c>
      <c r="T307" s="152" t="s">
        <v>420</v>
      </c>
      <c r="U307" s="152" t="s">
        <v>420</v>
      </c>
      <c r="V307" s="152" t="s">
        <v>420</v>
      </c>
      <c r="W307" s="152" t="s">
        <v>420</v>
      </c>
      <c r="X307" s="152" t="s">
        <v>420</v>
      </c>
      <c r="Y307" s="152" t="s">
        <v>420</v>
      </c>
      <c r="Z307" s="152" t="s">
        <v>420</v>
      </c>
      <c r="AA307" s="152" t="s">
        <v>420</v>
      </c>
      <c r="AB307" s="152" t="s">
        <v>420</v>
      </c>
      <c r="AC307" s="152" t="s">
        <v>420</v>
      </c>
      <c r="AD307" s="152" t="s">
        <v>420</v>
      </c>
      <c r="AE307" s="152" t="s">
        <v>420</v>
      </c>
      <c r="AF307" s="152" t="s">
        <v>420</v>
      </c>
      <c r="AG307" s="152" t="s">
        <v>420</v>
      </c>
      <c r="AH307" s="152" t="s">
        <v>420</v>
      </c>
      <c r="AI307" s="152" t="s">
        <v>420</v>
      </c>
      <c r="AJ307" s="152" t="s">
        <v>420</v>
      </c>
      <c r="AK307" s="152" t="s">
        <v>420</v>
      </c>
    </row>
    <row r="308" spans="1:37" ht="15.75" x14ac:dyDescent="0.25">
      <c r="A308" s="207" t="s">
        <v>677</v>
      </c>
      <c r="B308" s="193" t="s">
        <v>424</v>
      </c>
      <c r="C308" s="245" t="s">
        <v>434</v>
      </c>
      <c r="D308" s="189" t="s">
        <v>78</v>
      </c>
      <c r="E308" s="189" t="s">
        <v>77</v>
      </c>
      <c r="F308" s="149">
        <v>0</v>
      </c>
      <c r="G308" s="149">
        <v>0</v>
      </c>
      <c r="H308" s="149">
        <v>0</v>
      </c>
      <c r="I308" s="150" t="s">
        <v>420</v>
      </c>
      <c r="J308" s="149" t="s">
        <v>420</v>
      </c>
      <c r="K308" s="149" t="s">
        <v>420</v>
      </c>
      <c r="L308" s="149" t="s">
        <v>420</v>
      </c>
      <c r="M308" s="149" t="s">
        <v>420</v>
      </c>
      <c r="N308" s="149" t="s">
        <v>420</v>
      </c>
      <c r="O308" s="149" t="s">
        <v>420</v>
      </c>
      <c r="P308" s="149" t="s">
        <v>420</v>
      </c>
      <c r="Q308" s="152" t="s">
        <v>420</v>
      </c>
      <c r="R308" s="152" t="s">
        <v>420</v>
      </c>
      <c r="S308" s="152" t="s">
        <v>420</v>
      </c>
      <c r="T308" s="152" t="s">
        <v>420</v>
      </c>
      <c r="U308" s="152" t="s">
        <v>420</v>
      </c>
      <c r="V308" s="152" t="s">
        <v>420</v>
      </c>
      <c r="W308" s="152" t="s">
        <v>420</v>
      </c>
      <c r="X308" s="152" t="s">
        <v>420</v>
      </c>
      <c r="Y308" s="152" t="s">
        <v>420</v>
      </c>
      <c r="Z308" s="152" t="s">
        <v>420</v>
      </c>
      <c r="AA308" s="152" t="s">
        <v>420</v>
      </c>
      <c r="AB308" s="152" t="s">
        <v>420</v>
      </c>
      <c r="AC308" s="152" t="s">
        <v>420</v>
      </c>
      <c r="AD308" s="152" t="s">
        <v>420</v>
      </c>
      <c r="AE308" s="152" t="s">
        <v>420</v>
      </c>
      <c r="AF308" s="152" t="s">
        <v>420</v>
      </c>
      <c r="AG308" s="152" t="s">
        <v>420</v>
      </c>
      <c r="AH308" s="152" t="s">
        <v>420</v>
      </c>
      <c r="AI308" s="152" t="s">
        <v>420</v>
      </c>
      <c r="AJ308" s="152" t="s">
        <v>420</v>
      </c>
      <c r="AK308" s="152" t="s">
        <v>420</v>
      </c>
    </row>
    <row r="309" spans="1:37" ht="15.75" x14ac:dyDescent="0.25">
      <c r="A309" s="207" t="s">
        <v>677</v>
      </c>
      <c r="B309" s="193" t="s">
        <v>424</v>
      </c>
      <c r="C309" s="243" t="s">
        <v>434</v>
      </c>
      <c r="D309" s="189" t="s">
        <v>78</v>
      </c>
      <c r="E309" s="189" t="s">
        <v>147</v>
      </c>
      <c r="F309" s="152">
        <v>0</v>
      </c>
      <c r="G309" s="152">
        <v>0</v>
      </c>
      <c r="H309" s="152">
        <v>0</v>
      </c>
      <c r="I309" s="152" t="s">
        <v>420</v>
      </c>
      <c r="J309" s="152" t="s">
        <v>420</v>
      </c>
      <c r="K309" s="152" t="s">
        <v>420</v>
      </c>
      <c r="L309" s="152" t="s">
        <v>420</v>
      </c>
      <c r="M309" s="152" t="s">
        <v>420</v>
      </c>
      <c r="N309" s="152" t="s">
        <v>420</v>
      </c>
      <c r="O309" s="152" t="s">
        <v>420</v>
      </c>
      <c r="P309" s="152" t="s">
        <v>420</v>
      </c>
      <c r="Q309" s="152" t="s">
        <v>420</v>
      </c>
      <c r="R309" s="152" t="s">
        <v>420</v>
      </c>
      <c r="S309" s="152" t="s">
        <v>420</v>
      </c>
      <c r="T309" s="152" t="s">
        <v>420</v>
      </c>
      <c r="U309" s="152" t="s">
        <v>420</v>
      </c>
      <c r="V309" s="152" t="s">
        <v>420</v>
      </c>
      <c r="W309" s="152" t="s">
        <v>420</v>
      </c>
      <c r="X309" s="152" t="s">
        <v>420</v>
      </c>
      <c r="Y309" s="152" t="s">
        <v>420</v>
      </c>
      <c r="Z309" s="152" t="s">
        <v>420</v>
      </c>
      <c r="AA309" s="152" t="s">
        <v>420</v>
      </c>
      <c r="AB309" s="152" t="s">
        <v>420</v>
      </c>
      <c r="AC309" s="152" t="s">
        <v>420</v>
      </c>
      <c r="AD309" s="152" t="s">
        <v>420</v>
      </c>
      <c r="AE309" s="152" t="s">
        <v>420</v>
      </c>
      <c r="AF309" s="152" t="s">
        <v>420</v>
      </c>
      <c r="AG309" s="152" t="s">
        <v>420</v>
      </c>
      <c r="AH309" s="152" t="s">
        <v>420</v>
      </c>
      <c r="AI309" s="152" t="s">
        <v>420</v>
      </c>
      <c r="AJ309" s="152" t="s">
        <v>420</v>
      </c>
      <c r="AK309" s="152" t="s">
        <v>420</v>
      </c>
    </row>
    <row r="310" spans="1:37" ht="15.75" x14ac:dyDescent="0.25">
      <c r="A310" s="207" t="s">
        <v>677</v>
      </c>
      <c r="B310" s="193" t="s">
        <v>424</v>
      </c>
      <c r="C310" s="245" t="s">
        <v>434</v>
      </c>
      <c r="D310" s="189" t="s">
        <v>78</v>
      </c>
      <c r="E310" s="189" t="s">
        <v>278</v>
      </c>
      <c r="F310" s="152">
        <v>0</v>
      </c>
      <c r="G310" s="152">
        <v>0</v>
      </c>
      <c r="H310" s="152">
        <v>0</v>
      </c>
      <c r="I310" s="153" t="s">
        <v>420</v>
      </c>
      <c r="J310" s="152" t="s">
        <v>420</v>
      </c>
      <c r="K310" s="152" t="s">
        <v>420</v>
      </c>
      <c r="L310" s="152" t="s">
        <v>420</v>
      </c>
      <c r="M310" s="152" t="s">
        <v>420</v>
      </c>
      <c r="N310" s="152" t="s">
        <v>420</v>
      </c>
      <c r="O310" s="152" t="s">
        <v>420</v>
      </c>
      <c r="P310" s="152" t="s">
        <v>420</v>
      </c>
      <c r="Q310" s="152">
        <v>0</v>
      </c>
      <c r="R310" s="152">
        <v>0</v>
      </c>
      <c r="S310" s="152">
        <v>0</v>
      </c>
      <c r="T310" s="152">
        <v>0</v>
      </c>
      <c r="U310" s="152">
        <v>0</v>
      </c>
      <c r="V310" s="152">
        <v>0</v>
      </c>
      <c r="W310" s="152">
        <v>0</v>
      </c>
      <c r="X310" s="152">
        <v>0</v>
      </c>
      <c r="Y310" s="152">
        <v>0</v>
      </c>
      <c r="Z310" s="152">
        <v>0</v>
      </c>
      <c r="AA310" s="152">
        <v>0</v>
      </c>
      <c r="AB310" s="152">
        <v>0</v>
      </c>
      <c r="AC310" s="152">
        <v>0</v>
      </c>
      <c r="AD310" s="152">
        <v>0</v>
      </c>
      <c r="AE310" s="152">
        <v>0</v>
      </c>
      <c r="AF310" s="152">
        <v>0</v>
      </c>
      <c r="AG310" s="152">
        <v>0</v>
      </c>
      <c r="AH310" s="152">
        <v>0</v>
      </c>
      <c r="AI310" s="152">
        <v>0</v>
      </c>
      <c r="AJ310" s="152">
        <v>0</v>
      </c>
      <c r="AK310" s="152">
        <v>0</v>
      </c>
    </row>
    <row r="311" spans="1:37" ht="15.75" x14ac:dyDescent="0.25">
      <c r="A311" s="207" t="s">
        <v>677</v>
      </c>
      <c r="B311" s="193" t="s">
        <v>424</v>
      </c>
      <c r="C311" s="238" t="s">
        <v>429</v>
      </c>
      <c r="D311" s="189" t="s">
        <v>674</v>
      </c>
      <c r="E311" s="189" t="s">
        <v>675</v>
      </c>
      <c r="F311" s="152">
        <v>0</v>
      </c>
      <c r="G311" s="152">
        <v>0</v>
      </c>
      <c r="H311" s="152">
        <v>0</v>
      </c>
      <c r="I311" s="152">
        <v>0</v>
      </c>
      <c r="J311" s="152">
        <v>0</v>
      </c>
      <c r="K311" s="152">
        <v>0</v>
      </c>
      <c r="L311" s="152">
        <v>0</v>
      </c>
      <c r="M311" s="152">
        <v>0</v>
      </c>
      <c r="N311" s="152">
        <v>0</v>
      </c>
      <c r="O311" s="152">
        <v>0</v>
      </c>
      <c r="P311" s="152">
        <v>0</v>
      </c>
      <c r="Q311" s="152">
        <v>0</v>
      </c>
      <c r="R311" s="152">
        <v>0</v>
      </c>
      <c r="S311" s="152">
        <v>0</v>
      </c>
      <c r="T311" s="152">
        <v>0</v>
      </c>
      <c r="U311" s="152">
        <v>0</v>
      </c>
      <c r="V311" s="152">
        <v>0</v>
      </c>
      <c r="W311" s="152">
        <v>0</v>
      </c>
      <c r="X311" s="152">
        <v>0</v>
      </c>
      <c r="Y311" s="152">
        <v>0</v>
      </c>
      <c r="Z311" s="152">
        <v>0</v>
      </c>
      <c r="AA311" s="152">
        <v>0</v>
      </c>
      <c r="AB311" s="152">
        <v>0</v>
      </c>
      <c r="AC311" s="152">
        <v>0</v>
      </c>
      <c r="AD311" s="152">
        <v>0</v>
      </c>
      <c r="AE311" s="152">
        <v>0</v>
      </c>
      <c r="AF311" s="152">
        <v>0</v>
      </c>
      <c r="AG311" s="152">
        <v>0</v>
      </c>
      <c r="AH311" s="152">
        <v>0</v>
      </c>
      <c r="AI311" s="152">
        <v>0</v>
      </c>
      <c r="AJ311" s="152">
        <v>0</v>
      </c>
      <c r="AK311" s="152">
        <v>0</v>
      </c>
    </row>
    <row r="312" spans="1:37" ht="15.75" x14ac:dyDescent="0.25">
      <c r="A312" s="207" t="s">
        <v>677</v>
      </c>
      <c r="B312" s="193" t="s">
        <v>424</v>
      </c>
      <c r="C312" s="238" t="s">
        <v>435</v>
      </c>
      <c r="D312" s="189" t="s">
        <v>78</v>
      </c>
      <c r="E312" s="189" t="s">
        <v>147</v>
      </c>
      <c r="F312" s="152">
        <v>0</v>
      </c>
      <c r="G312" s="152">
        <v>0</v>
      </c>
      <c r="H312" s="152">
        <v>0</v>
      </c>
      <c r="I312" s="152" t="s">
        <v>420</v>
      </c>
      <c r="J312" s="152" t="s">
        <v>420</v>
      </c>
      <c r="K312" s="152" t="s">
        <v>420</v>
      </c>
      <c r="L312" s="152" t="s">
        <v>420</v>
      </c>
      <c r="M312" s="152" t="s">
        <v>420</v>
      </c>
      <c r="N312" s="152" t="s">
        <v>420</v>
      </c>
      <c r="O312" s="152" t="s">
        <v>420</v>
      </c>
      <c r="P312" s="152" t="s">
        <v>420</v>
      </c>
      <c r="Q312" s="152" t="s">
        <v>420</v>
      </c>
      <c r="R312" s="152" t="s">
        <v>420</v>
      </c>
      <c r="S312" s="152" t="s">
        <v>420</v>
      </c>
      <c r="T312" s="152" t="s">
        <v>420</v>
      </c>
      <c r="U312" s="152" t="s">
        <v>420</v>
      </c>
      <c r="V312" s="152" t="s">
        <v>420</v>
      </c>
      <c r="W312" s="152" t="s">
        <v>420</v>
      </c>
      <c r="X312" s="152" t="s">
        <v>420</v>
      </c>
      <c r="Y312" s="152" t="s">
        <v>420</v>
      </c>
      <c r="Z312" s="152" t="s">
        <v>420</v>
      </c>
      <c r="AA312" s="152" t="s">
        <v>420</v>
      </c>
      <c r="AB312" s="152" t="s">
        <v>420</v>
      </c>
      <c r="AC312" s="152" t="s">
        <v>420</v>
      </c>
      <c r="AD312" s="152" t="s">
        <v>420</v>
      </c>
      <c r="AE312" s="152" t="s">
        <v>420</v>
      </c>
      <c r="AF312" s="152" t="s">
        <v>420</v>
      </c>
      <c r="AG312" s="152" t="s">
        <v>420</v>
      </c>
      <c r="AH312" s="152" t="s">
        <v>420</v>
      </c>
      <c r="AI312" s="152" t="s">
        <v>420</v>
      </c>
      <c r="AJ312" s="152" t="s">
        <v>420</v>
      </c>
      <c r="AK312" s="152" t="s">
        <v>420</v>
      </c>
    </row>
    <row r="313" spans="1:37" ht="15.75" x14ac:dyDescent="0.25">
      <c r="A313" s="207" t="s">
        <v>677</v>
      </c>
      <c r="B313" s="193" t="s">
        <v>424</v>
      </c>
      <c r="C313" s="238" t="s">
        <v>435</v>
      </c>
      <c r="D313" s="189" t="s">
        <v>78</v>
      </c>
      <c r="E313" s="189" t="s">
        <v>278</v>
      </c>
      <c r="F313" s="152">
        <v>0</v>
      </c>
      <c r="G313" s="152">
        <v>0</v>
      </c>
      <c r="H313" s="152">
        <v>0</v>
      </c>
      <c r="I313" s="152" t="s">
        <v>420</v>
      </c>
      <c r="J313" s="152" t="s">
        <v>420</v>
      </c>
      <c r="K313" s="152" t="s">
        <v>420</v>
      </c>
      <c r="L313" s="152" t="s">
        <v>420</v>
      </c>
      <c r="M313" s="152" t="s">
        <v>420</v>
      </c>
      <c r="N313" s="152" t="s">
        <v>420</v>
      </c>
      <c r="O313" s="152" t="s">
        <v>420</v>
      </c>
      <c r="P313" s="152" t="s">
        <v>420</v>
      </c>
      <c r="Q313" s="152" t="s">
        <v>420</v>
      </c>
      <c r="R313" s="152" t="s">
        <v>420</v>
      </c>
      <c r="S313" s="152" t="s">
        <v>420</v>
      </c>
      <c r="T313" s="152" t="s">
        <v>420</v>
      </c>
      <c r="U313" s="152" t="s">
        <v>420</v>
      </c>
      <c r="V313" s="152" t="s">
        <v>420</v>
      </c>
      <c r="W313" s="152" t="s">
        <v>420</v>
      </c>
      <c r="X313" s="152" t="s">
        <v>420</v>
      </c>
      <c r="Y313" s="152" t="s">
        <v>420</v>
      </c>
      <c r="Z313" s="152" t="s">
        <v>420</v>
      </c>
      <c r="AA313" s="152" t="s">
        <v>420</v>
      </c>
      <c r="AB313" s="152" t="s">
        <v>420</v>
      </c>
      <c r="AC313" s="152" t="s">
        <v>420</v>
      </c>
      <c r="AD313" s="152" t="s">
        <v>420</v>
      </c>
      <c r="AE313" s="152" t="s">
        <v>420</v>
      </c>
      <c r="AF313" s="152" t="s">
        <v>420</v>
      </c>
      <c r="AG313" s="152" t="s">
        <v>420</v>
      </c>
      <c r="AH313" s="152" t="s">
        <v>420</v>
      </c>
      <c r="AI313" s="152" t="s">
        <v>420</v>
      </c>
      <c r="AJ313" s="152" t="s">
        <v>420</v>
      </c>
      <c r="AK313" s="152" t="s">
        <v>420</v>
      </c>
    </row>
    <row r="314" spans="1:37" ht="15.75" x14ac:dyDescent="0.25">
      <c r="A314" s="207" t="s">
        <v>677</v>
      </c>
      <c r="B314" s="193" t="s">
        <v>424</v>
      </c>
      <c r="C314" s="238" t="s">
        <v>435</v>
      </c>
      <c r="D314" s="189" t="s">
        <v>78</v>
      </c>
      <c r="E314" s="189" t="s">
        <v>422</v>
      </c>
      <c r="F314" s="152">
        <v>0</v>
      </c>
      <c r="G314" s="152">
        <v>0</v>
      </c>
      <c r="H314" s="152">
        <v>0</v>
      </c>
      <c r="I314" s="152" t="s">
        <v>420</v>
      </c>
      <c r="J314" s="152" t="s">
        <v>420</v>
      </c>
      <c r="K314" s="152" t="s">
        <v>420</v>
      </c>
      <c r="L314" s="152" t="s">
        <v>420</v>
      </c>
      <c r="M314" s="152" t="s">
        <v>420</v>
      </c>
      <c r="N314" s="152" t="s">
        <v>420</v>
      </c>
      <c r="O314" s="152" t="s">
        <v>420</v>
      </c>
      <c r="P314" s="152" t="s">
        <v>420</v>
      </c>
      <c r="Q314" s="152" t="s">
        <v>420</v>
      </c>
      <c r="R314" s="152" t="s">
        <v>420</v>
      </c>
      <c r="S314" s="152" t="s">
        <v>420</v>
      </c>
      <c r="T314" s="152" t="s">
        <v>420</v>
      </c>
      <c r="U314" s="152" t="s">
        <v>420</v>
      </c>
      <c r="V314" s="152" t="s">
        <v>420</v>
      </c>
      <c r="W314" s="152" t="s">
        <v>420</v>
      </c>
      <c r="X314" s="152" t="s">
        <v>420</v>
      </c>
      <c r="Y314" s="152" t="s">
        <v>420</v>
      </c>
      <c r="Z314" s="152" t="s">
        <v>420</v>
      </c>
      <c r="AA314" s="152" t="s">
        <v>420</v>
      </c>
      <c r="AB314" s="152" t="s">
        <v>420</v>
      </c>
      <c r="AC314" s="152" t="s">
        <v>420</v>
      </c>
      <c r="AD314" s="152" t="s">
        <v>420</v>
      </c>
      <c r="AE314" s="152" t="s">
        <v>420</v>
      </c>
      <c r="AF314" s="152" t="s">
        <v>420</v>
      </c>
      <c r="AG314" s="152" t="s">
        <v>420</v>
      </c>
      <c r="AH314" s="152" t="s">
        <v>420</v>
      </c>
      <c r="AI314" s="152" t="s">
        <v>420</v>
      </c>
      <c r="AJ314" s="152" t="s">
        <v>420</v>
      </c>
      <c r="AK314" s="152" t="s">
        <v>420</v>
      </c>
    </row>
    <row r="315" spans="1:37" ht="15.75" x14ac:dyDescent="0.25">
      <c r="A315" s="207" t="s">
        <v>677</v>
      </c>
      <c r="B315" s="193" t="s">
        <v>424</v>
      </c>
      <c r="C315" s="238" t="s">
        <v>435</v>
      </c>
      <c r="D315" s="189" t="s">
        <v>679</v>
      </c>
      <c r="E315" s="189" t="s">
        <v>119</v>
      </c>
      <c r="F315" s="152"/>
      <c r="G315" s="152"/>
      <c r="H315" s="152"/>
      <c r="I315" s="152"/>
      <c r="J315" s="152"/>
      <c r="K315" s="152"/>
      <c r="L315" s="152"/>
      <c r="M315" s="152"/>
      <c r="N315" s="152"/>
      <c r="O315" s="152"/>
      <c r="P315" s="152"/>
      <c r="Q315" s="152" t="s">
        <v>420</v>
      </c>
      <c r="R315" s="152" t="s">
        <v>420</v>
      </c>
      <c r="S315" s="152" t="s">
        <v>420</v>
      </c>
      <c r="T315" s="152" t="s">
        <v>420</v>
      </c>
      <c r="U315" s="152" t="s">
        <v>420</v>
      </c>
      <c r="V315" s="152" t="s">
        <v>420</v>
      </c>
      <c r="W315" s="152" t="s">
        <v>420</v>
      </c>
      <c r="X315" s="152" t="s">
        <v>420</v>
      </c>
      <c r="Y315" s="152" t="s">
        <v>420</v>
      </c>
      <c r="Z315" s="152" t="s">
        <v>420</v>
      </c>
      <c r="AA315" s="152" t="s">
        <v>420</v>
      </c>
      <c r="AB315" s="152" t="s">
        <v>420</v>
      </c>
      <c r="AC315" s="152" t="s">
        <v>420</v>
      </c>
      <c r="AD315" s="152" t="s">
        <v>420</v>
      </c>
      <c r="AE315" s="152" t="s">
        <v>420</v>
      </c>
      <c r="AF315" s="152" t="s">
        <v>420</v>
      </c>
      <c r="AG315" s="152" t="s">
        <v>420</v>
      </c>
      <c r="AH315" s="152" t="s">
        <v>420</v>
      </c>
      <c r="AI315" s="152" t="s">
        <v>420</v>
      </c>
      <c r="AJ315" s="152" t="s">
        <v>420</v>
      </c>
      <c r="AK315" s="152" t="s">
        <v>420</v>
      </c>
    </row>
    <row r="316" spans="1:37" ht="15.75" x14ac:dyDescent="0.25">
      <c r="A316" s="207" t="s">
        <v>677</v>
      </c>
      <c r="B316" s="193" t="s">
        <v>424</v>
      </c>
      <c r="C316" s="238" t="s">
        <v>435</v>
      </c>
      <c r="D316" s="189" t="s">
        <v>78</v>
      </c>
      <c r="E316" s="189" t="s">
        <v>77</v>
      </c>
      <c r="F316" s="152">
        <v>0</v>
      </c>
      <c r="G316" s="152">
        <v>0</v>
      </c>
      <c r="H316" s="152">
        <v>0</v>
      </c>
      <c r="I316" s="152" t="s">
        <v>420</v>
      </c>
      <c r="J316" s="152" t="s">
        <v>420</v>
      </c>
      <c r="K316" s="152" t="s">
        <v>420</v>
      </c>
      <c r="L316" s="152" t="s">
        <v>420</v>
      </c>
      <c r="M316" s="152" t="s">
        <v>420</v>
      </c>
      <c r="N316" s="152" t="s">
        <v>420</v>
      </c>
      <c r="O316" s="152" t="s">
        <v>420</v>
      </c>
      <c r="P316" s="152" t="s">
        <v>420</v>
      </c>
      <c r="Q316" s="152" t="s">
        <v>420</v>
      </c>
      <c r="R316" s="152" t="s">
        <v>420</v>
      </c>
      <c r="S316" s="152" t="s">
        <v>420</v>
      </c>
      <c r="T316" s="152" t="s">
        <v>420</v>
      </c>
      <c r="U316" s="152" t="s">
        <v>420</v>
      </c>
      <c r="V316" s="152" t="s">
        <v>420</v>
      </c>
      <c r="W316" s="152" t="s">
        <v>420</v>
      </c>
      <c r="X316" s="152" t="s">
        <v>420</v>
      </c>
      <c r="Y316" s="152" t="s">
        <v>420</v>
      </c>
      <c r="Z316" s="152" t="s">
        <v>420</v>
      </c>
      <c r="AA316" s="152" t="s">
        <v>420</v>
      </c>
      <c r="AB316" s="152" t="s">
        <v>420</v>
      </c>
      <c r="AC316" s="152" t="s">
        <v>420</v>
      </c>
      <c r="AD316" s="152" t="s">
        <v>420</v>
      </c>
      <c r="AE316" s="152" t="s">
        <v>420</v>
      </c>
      <c r="AF316" s="152" t="s">
        <v>420</v>
      </c>
      <c r="AG316" s="152" t="s">
        <v>420</v>
      </c>
      <c r="AH316" s="152" t="s">
        <v>420</v>
      </c>
      <c r="AI316" s="152" t="s">
        <v>420</v>
      </c>
      <c r="AJ316" s="152" t="s">
        <v>420</v>
      </c>
      <c r="AK316" s="152" t="s">
        <v>420</v>
      </c>
    </row>
    <row r="317" spans="1:37" ht="15.75" x14ac:dyDescent="0.25">
      <c r="A317" s="207" t="s">
        <v>677</v>
      </c>
      <c r="B317" s="193" t="s">
        <v>424</v>
      </c>
      <c r="C317" s="238" t="s">
        <v>435</v>
      </c>
      <c r="D317" s="189" t="s">
        <v>674</v>
      </c>
      <c r="E317" s="189" t="s">
        <v>675</v>
      </c>
      <c r="F317" s="152">
        <v>0</v>
      </c>
      <c r="G317" s="152">
        <v>0</v>
      </c>
      <c r="H317" s="152">
        <v>0</v>
      </c>
      <c r="I317" s="152">
        <v>0</v>
      </c>
      <c r="J317" s="152">
        <v>0</v>
      </c>
      <c r="K317" s="152">
        <v>0</v>
      </c>
      <c r="L317" s="152">
        <v>0</v>
      </c>
      <c r="M317" s="152">
        <v>0</v>
      </c>
      <c r="N317" s="152">
        <v>0</v>
      </c>
      <c r="O317" s="152">
        <v>0</v>
      </c>
      <c r="P317" s="152">
        <v>0</v>
      </c>
      <c r="Q317" s="152">
        <v>0</v>
      </c>
      <c r="R317" s="152">
        <v>0</v>
      </c>
      <c r="S317" s="152">
        <v>0</v>
      </c>
      <c r="T317" s="152">
        <v>0</v>
      </c>
      <c r="U317" s="152">
        <v>0</v>
      </c>
      <c r="V317" s="152">
        <v>0</v>
      </c>
      <c r="W317" s="152">
        <v>0</v>
      </c>
      <c r="X317" s="152">
        <v>0</v>
      </c>
      <c r="Y317" s="152">
        <v>0</v>
      </c>
      <c r="Z317" s="152">
        <v>0</v>
      </c>
      <c r="AA317" s="152">
        <v>0</v>
      </c>
      <c r="AB317" s="152">
        <v>0</v>
      </c>
      <c r="AC317" s="152">
        <v>0</v>
      </c>
      <c r="AD317" s="152">
        <v>0</v>
      </c>
      <c r="AE317" s="152">
        <v>0</v>
      </c>
      <c r="AF317" s="152">
        <v>0</v>
      </c>
      <c r="AG317" s="152">
        <v>0</v>
      </c>
      <c r="AH317" s="152">
        <v>0</v>
      </c>
      <c r="AI317" s="152">
        <v>0</v>
      </c>
      <c r="AJ317" s="152">
        <v>0</v>
      </c>
      <c r="AK317" s="152">
        <v>0</v>
      </c>
    </row>
    <row r="318" spans="1:37" ht="15.75" x14ac:dyDescent="0.25">
      <c r="A318" s="207" t="s">
        <v>677</v>
      </c>
      <c r="B318" s="193" t="s">
        <v>424</v>
      </c>
      <c r="C318" s="238" t="s">
        <v>435</v>
      </c>
      <c r="D318" s="189" t="s">
        <v>115</v>
      </c>
      <c r="E318" s="189" t="s">
        <v>423</v>
      </c>
      <c r="F318" s="152">
        <v>0</v>
      </c>
      <c r="G318" s="152">
        <v>0</v>
      </c>
      <c r="H318" s="152">
        <v>0</v>
      </c>
      <c r="I318" s="152" t="s">
        <v>420</v>
      </c>
      <c r="J318" s="152" t="s">
        <v>420</v>
      </c>
      <c r="K318" s="152" t="s">
        <v>420</v>
      </c>
      <c r="L318" s="152" t="s">
        <v>420</v>
      </c>
      <c r="M318" s="152" t="s">
        <v>420</v>
      </c>
      <c r="N318" s="152" t="s">
        <v>420</v>
      </c>
      <c r="O318" s="152" t="s">
        <v>420</v>
      </c>
      <c r="P318" s="152" t="s">
        <v>420</v>
      </c>
      <c r="Q318" s="152" t="s">
        <v>420</v>
      </c>
      <c r="R318" s="152" t="s">
        <v>420</v>
      </c>
      <c r="S318" s="152" t="s">
        <v>420</v>
      </c>
      <c r="T318" s="152" t="s">
        <v>420</v>
      </c>
      <c r="U318" s="152" t="s">
        <v>420</v>
      </c>
      <c r="V318" s="152" t="s">
        <v>420</v>
      </c>
      <c r="W318" s="152" t="s">
        <v>420</v>
      </c>
      <c r="X318" s="152" t="s">
        <v>420</v>
      </c>
      <c r="Y318" s="152" t="s">
        <v>420</v>
      </c>
      <c r="Z318" s="152" t="s">
        <v>420</v>
      </c>
      <c r="AA318" s="152" t="s">
        <v>420</v>
      </c>
      <c r="AB318" s="152" t="s">
        <v>420</v>
      </c>
      <c r="AC318" s="152" t="s">
        <v>420</v>
      </c>
      <c r="AD318" s="152" t="s">
        <v>420</v>
      </c>
      <c r="AE318" s="152" t="s">
        <v>420</v>
      </c>
      <c r="AF318" s="152" t="s">
        <v>420</v>
      </c>
      <c r="AG318" s="152" t="s">
        <v>420</v>
      </c>
      <c r="AH318" s="152" t="s">
        <v>420</v>
      </c>
      <c r="AI318" s="152" t="s">
        <v>420</v>
      </c>
      <c r="AJ318" s="152" t="s">
        <v>420</v>
      </c>
      <c r="AK318" s="152" t="s">
        <v>420</v>
      </c>
    </row>
    <row r="319" spans="1:37" ht="15.75" x14ac:dyDescent="0.25">
      <c r="A319" s="148" t="s">
        <v>677</v>
      </c>
      <c r="B319" s="162" t="s">
        <v>419</v>
      </c>
      <c r="C319" s="163" t="s">
        <v>419</v>
      </c>
      <c r="D319" s="164" t="s">
        <v>78</v>
      </c>
      <c r="E319" s="164" t="s">
        <v>147</v>
      </c>
      <c r="F319" s="54">
        <v>0</v>
      </c>
      <c r="G319" s="54">
        <v>0</v>
      </c>
      <c r="H319" s="54">
        <v>0</v>
      </c>
      <c r="I319" s="55" t="s">
        <v>420</v>
      </c>
      <c r="J319" s="54" t="s">
        <v>420</v>
      </c>
      <c r="K319" s="54" t="s">
        <v>420</v>
      </c>
      <c r="L319" s="54" t="s">
        <v>420</v>
      </c>
      <c r="M319" s="54" t="s">
        <v>420</v>
      </c>
      <c r="N319" s="54" t="s">
        <v>420</v>
      </c>
      <c r="O319" s="54" t="s">
        <v>420</v>
      </c>
      <c r="P319" s="54" t="s">
        <v>420</v>
      </c>
      <c r="Q319" s="54" t="s">
        <v>420</v>
      </c>
      <c r="R319" s="54" t="s">
        <v>420</v>
      </c>
      <c r="S319" s="54" t="s">
        <v>420</v>
      </c>
      <c r="T319" s="54" t="s">
        <v>420</v>
      </c>
      <c r="U319" s="54" t="s">
        <v>420</v>
      </c>
      <c r="V319" s="54" t="s">
        <v>420</v>
      </c>
      <c r="W319" s="54" t="s">
        <v>420</v>
      </c>
      <c r="X319" s="54" t="s">
        <v>420</v>
      </c>
      <c r="Y319" s="54" t="s">
        <v>420</v>
      </c>
      <c r="Z319" s="54" t="s">
        <v>420</v>
      </c>
      <c r="AA319" s="54" t="s">
        <v>420</v>
      </c>
      <c r="AB319" s="54" t="s">
        <v>420</v>
      </c>
      <c r="AC319" s="54" t="s">
        <v>420</v>
      </c>
      <c r="AD319" s="54" t="s">
        <v>420</v>
      </c>
      <c r="AE319" s="54" t="s">
        <v>420</v>
      </c>
      <c r="AF319" s="54" t="s">
        <v>420</v>
      </c>
      <c r="AG319" s="54" t="s">
        <v>420</v>
      </c>
      <c r="AH319" s="54" t="s">
        <v>420</v>
      </c>
      <c r="AI319" s="54" t="s">
        <v>420</v>
      </c>
      <c r="AJ319" s="54" t="s">
        <v>420</v>
      </c>
      <c r="AK319" s="56" t="s">
        <v>420</v>
      </c>
    </row>
    <row r="320" spans="1:37" ht="15.75" x14ac:dyDescent="0.25">
      <c r="A320" s="148" t="s">
        <v>677</v>
      </c>
      <c r="B320" s="162" t="s">
        <v>419</v>
      </c>
      <c r="C320" s="163" t="s">
        <v>419</v>
      </c>
      <c r="D320" s="164" t="s">
        <v>78</v>
      </c>
      <c r="E320" s="164" t="s">
        <v>278</v>
      </c>
      <c r="F320" s="54">
        <v>0</v>
      </c>
      <c r="G320" s="54">
        <v>0</v>
      </c>
      <c r="H320" s="54">
        <v>0</v>
      </c>
      <c r="I320" s="55" t="s">
        <v>420</v>
      </c>
      <c r="J320" s="54" t="s">
        <v>420</v>
      </c>
      <c r="K320" s="54" t="s">
        <v>420</v>
      </c>
      <c r="L320" s="54" t="s">
        <v>420</v>
      </c>
      <c r="M320" s="54" t="s">
        <v>420</v>
      </c>
      <c r="N320" s="54" t="s">
        <v>420</v>
      </c>
      <c r="O320" s="54" t="s">
        <v>420</v>
      </c>
      <c r="P320" s="54" t="s">
        <v>420</v>
      </c>
      <c r="Q320" s="54" t="s">
        <v>420</v>
      </c>
      <c r="R320" s="54" t="s">
        <v>420</v>
      </c>
      <c r="S320" s="54" t="s">
        <v>420</v>
      </c>
      <c r="T320" s="54" t="s">
        <v>420</v>
      </c>
      <c r="U320" s="54" t="s">
        <v>420</v>
      </c>
      <c r="V320" s="54" t="s">
        <v>420</v>
      </c>
      <c r="W320" s="54" t="s">
        <v>420</v>
      </c>
      <c r="X320" s="54" t="s">
        <v>420</v>
      </c>
      <c r="Y320" s="54" t="s">
        <v>420</v>
      </c>
      <c r="Z320" s="54" t="s">
        <v>420</v>
      </c>
      <c r="AA320" s="54" t="s">
        <v>420</v>
      </c>
      <c r="AB320" s="54" t="s">
        <v>420</v>
      </c>
      <c r="AC320" s="54" t="s">
        <v>420</v>
      </c>
      <c r="AD320" s="54" t="s">
        <v>420</v>
      </c>
      <c r="AE320" s="54" t="s">
        <v>420</v>
      </c>
      <c r="AF320" s="54" t="s">
        <v>420</v>
      </c>
      <c r="AG320" s="54" t="s">
        <v>420</v>
      </c>
      <c r="AH320" s="54" t="s">
        <v>420</v>
      </c>
      <c r="AI320" s="54" t="s">
        <v>420</v>
      </c>
      <c r="AJ320" s="54" t="s">
        <v>420</v>
      </c>
      <c r="AK320" s="56" t="s">
        <v>420</v>
      </c>
    </row>
    <row r="321" spans="1:37" ht="15.75" x14ac:dyDescent="0.25">
      <c r="A321" s="148" t="s">
        <v>677</v>
      </c>
      <c r="B321" s="162" t="s">
        <v>419</v>
      </c>
      <c r="C321" s="163" t="s">
        <v>419</v>
      </c>
      <c r="D321" s="164" t="s">
        <v>78</v>
      </c>
      <c r="E321" s="164" t="s">
        <v>421</v>
      </c>
      <c r="F321" s="54">
        <v>0</v>
      </c>
      <c r="G321" s="54">
        <v>0</v>
      </c>
      <c r="H321" s="54">
        <v>0</v>
      </c>
      <c r="I321" s="55" t="s">
        <v>420</v>
      </c>
      <c r="J321" s="54" t="s">
        <v>420</v>
      </c>
      <c r="K321" s="54" t="s">
        <v>420</v>
      </c>
      <c r="L321" s="54" t="s">
        <v>420</v>
      </c>
      <c r="M321" s="54" t="s">
        <v>420</v>
      </c>
      <c r="N321" s="54" t="s">
        <v>420</v>
      </c>
      <c r="O321" s="54" t="s">
        <v>420</v>
      </c>
      <c r="P321" s="54" t="s">
        <v>420</v>
      </c>
      <c r="Q321" s="54" t="s">
        <v>420</v>
      </c>
      <c r="R321" s="54" t="s">
        <v>420</v>
      </c>
      <c r="S321" s="54" t="s">
        <v>420</v>
      </c>
      <c r="T321" s="54" t="s">
        <v>420</v>
      </c>
      <c r="U321" s="54" t="s">
        <v>420</v>
      </c>
      <c r="V321" s="54" t="s">
        <v>420</v>
      </c>
      <c r="W321" s="54" t="s">
        <v>420</v>
      </c>
      <c r="X321" s="54" t="s">
        <v>420</v>
      </c>
      <c r="Y321" s="54" t="s">
        <v>420</v>
      </c>
      <c r="Z321" s="54" t="s">
        <v>420</v>
      </c>
      <c r="AA321" s="54" t="s">
        <v>420</v>
      </c>
      <c r="AB321" s="54" t="s">
        <v>420</v>
      </c>
      <c r="AC321" s="54" t="s">
        <v>420</v>
      </c>
      <c r="AD321" s="54" t="s">
        <v>420</v>
      </c>
      <c r="AE321" s="54" t="s">
        <v>420</v>
      </c>
      <c r="AF321" s="54" t="s">
        <v>420</v>
      </c>
      <c r="AG321" s="54" t="s">
        <v>420</v>
      </c>
      <c r="AH321" s="54" t="s">
        <v>420</v>
      </c>
      <c r="AI321" s="54" t="s">
        <v>420</v>
      </c>
      <c r="AJ321" s="54" t="s">
        <v>420</v>
      </c>
      <c r="AK321" s="56" t="s">
        <v>420</v>
      </c>
    </row>
    <row r="322" spans="1:37" ht="15.75" x14ac:dyDescent="0.25">
      <c r="A322" s="148" t="s">
        <v>677</v>
      </c>
      <c r="B322" s="162" t="s">
        <v>419</v>
      </c>
      <c r="C322" s="163" t="s">
        <v>419</v>
      </c>
      <c r="D322" s="164" t="s">
        <v>78</v>
      </c>
      <c r="E322" s="164" t="s">
        <v>124</v>
      </c>
      <c r="F322" s="54">
        <v>0</v>
      </c>
      <c r="G322" s="54">
        <v>0</v>
      </c>
      <c r="H322" s="54">
        <v>0</v>
      </c>
      <c r="I322" s="55" t="s">
        <v>420</v>
      </c>
      <c r="J322" s="54" t="s">
        <v>420</v>
      </c>
      <c r="K322" s="54" t="s">
        <v>420</v>
      </c>
      <c r="L322" s="54" t="s">
        <v>420</v>
      </c>
      <c r="M322" s="54" t="s">
        <v>420</v>
      </c>
      <c r="N322" s="54" t="s">
        <v>420</v>
      </c>
      <c r="O322" s="54" t="s">
        <v>420</v>
      </c>
      <c r="P322" s="54" t="s">
        <v>420</v>
      </c>
      <c r="Q322" s="54" t="s">
        <v>420</v>
      </c>
      <c r="R322" s="54" t="s">
        <v>420</v>
      </c>
      <c r="S322" s="54" t="s">
        <v>420</v>
      </c>
      <c r="T322" s="54" t="s">
        <v>420</v>
      </c>
      <c r="U322" s="54" t="s">
        <v>420</v>
      </c>
      <c r="V322" s="54" t="s">
        <v>420</v>
      </c>
      <c r="W322" s="54" t="s">
        <v>420</v>
      </c>
      <c r="X322" s="54" t="s">
        <v>420</v>
      </c>
      <c r="Y322" s="54" t="s">
        <v>420</v>
      </c>
      <c r="Z322" s="54" t="s">
        <v>420</v>
      </c>
      <c r="AA322" s="54" t="s">
        <v>420</v>
      </c>
      <c r="AB322" s="54" t="s">
        <v>420</v>
      </c>
      <c r="AC322" s="54" t="s">
        <v>420</v>
      </c>
      <c r="AD322" s="54" t="s">
        <v>420</v>
      </c>
      <c r="AE322" s="54" t="s">
        <v>420</v>
      </c>
      <c r="AF322" s="54" t="s">
        <v>420</v>
      </c>
      <c r="AG322" s="54" t="s">
        <v>420</v>
      </c>
      <c r="AH322" s="54" t="s">
        <v>420</v>
      </c>
      <c r="AI322" s="54" t="s">
        <v>420</v>
      </c>
      <c r="AJ322" s="54" t="s">
        <v>420</v>
      </c>
      <c r="AK322" s="56" t="s">
        <v>420</v>
      </c>
    </row>
    <row r="323" spans="1:37" ht="15.75" x14ac:dyDescent="0.25">
      <c r="A323" s="148" t="s">
        <v>677</v>
      </c>
      <c r="B323" s="162" t="s">
        <v>419</v>
      </c>
      <c r="C323" s="163" t="s">
        <v>419</v>
      </c>
      <c r="D323" s="164" t="s">
        <v>78</v>
      </c>
      <c r="E323" s="164" t="s">
        <v>422</v>
      </c>
      <c r="F323" s="54">
        <f>F322</f>
        <v>0</v>
      </c>
      <c r="G323" s="54">
        <f>G322</f>
        <v>0</v>
      </c>
      <c r="H323" s="54">
        <f>H322</f>
        <v>0</v>
      </c>
      <c r="I323" s="55" t="s">
        <v>420</v>
      </c>
      <c r="J323" s="54" t="s">
        <v>420</v>
      </c>
      <c r="K323" s="54" t="s">
        <v>420</v>
      </c>
      <c r="L323" s="54">
        <v>0</v>
      </c>
      <c r="M323" s="54">
        <v>0</v>
      </c>
      <c r="N323" s="54">
        <v>0</v>
      </c>
      <c r="O323" s="54">
        <v>0</v>
      </c>
      <c r="P323" s="54">
        <v>0</v>
      </c>
      <c r="Q323" s="54">
        <v>0</v>
      </c>
      <c r="R323" s="54">
        <v>0</v>
      </c>
      <c r="S323" s="54">
        <v>0</v>
      </c>
      <c r="T323" s="54">
        <v>0</v>
      </c>
      <c r="U323" s="54">
        <v>0</v>
      </c>
      <c r="V323" s="54">
        <v>0</v>
      </c>
      <c r="W323" s="54">
        <v>0</v>
      </c>
      <c r="X323" s="54">
        <v>0</v>
      </c>
      <c r="Y323" s="54">
        <v>0</v>
      </c>
      <c r="Z323" s="54">
        <v>0</v>
      </c>
      <c r="AA323" s="54">
        <v>0</v>
      </c>
      <c r="AB323" s="54">
        <v>0</v>
      </c>
      <c r="AC323" s="54">
        <v>0</v>
      </c>
      <c r="AD323" s="54">
        <v>0</v>
      </c>
      <c r="AE323" s="54">
        <v>0</v>
      </c>
      <c r="AF323" s="54">
        <v>0</v>
      </c>
      <c r="AG323" s="54">
        <v>0</v>
      </c>
      <c r="AH323" s="54">
        <v>0</v>
      </c>
      <c r="AI323" s="54">
        <v>0</v>
      </c>
      <c r="AJ323" s="54">
        <v>0</v>
      </c>
      <c r="AK323" s="54">
        <v>0</v>
      </c>
    </row>
    <row r="324" spans="1:37" ht="15.75" x14ac:dyDescent="0.25">
      <c r="A324" s="148" t="s">
        <v>677</v>
      </c>
      <c r="B324" s="162" t="s">
        <v>419</v>
      </c>
      <c r="C324" s="163" t="s">
        <v>419</v>
      </c>
      <c r="D324" s="164" t="s">
        <v>78</v>
      </c>
      <c r="E324" s="164" t="s">
        <v>77</v>
      </c>
      <c r="F324" s="54">
        <f t="shared" ref="F324:H327" si="53">F323</f>
        <v>0</v>
      </c>
      <c r="G324" s="54">
        <f t="shared" si="53"/>
        <v>0</v>
      </c>
      <c r="H324" s="54">
        <f t="shared" si="53"/>
        <v>0</v>
      </c>
      <c r="I324" s="55" t="s">
        <v>420</v>
      </c>
      <c r="J324" s="54" t="s">
        <v>420</v>
      </c>
      <c r="K324" s="54" t="s">
        <v>420</v>
      </c>
      <c r="L324" s="54" t="s">
        <v>420</v>
      </c>
      <c r="M324" s="54" t="s">
        <v>420</v>
      </c>
      <c r="N324" s="54" t="s">
        <v>420</v>
      </c>
      <c r="O324" s="54" t="s">
        <v>420</v>
      </c>
      <c r="P324" s="54" t="s">
        <v>420</v>
      </c>
      <c r="Q324" s="54" t="str">
        <f t="shared" ref="Q324" si="54">P324</f>
        <v>unc</v>
      </c>
      <c r="R324" s="54" t="str">
        <f t="shared" ref="R324" si="55">Q324</f>
        <v>unc</v>
      </c>
      <c r="S324" s="54" t="str">
        <f t="shared" ref="S324" si="56">R324</f>
        <v>unc</v>
      </c>
      <c r="T324" s="54" t="str">
        <f t="shared" ref="T324" si="57">S324</f>
        <v>unc</v>
      </c>
      <c r="U324" s="54" t="str">
        <f t="shared" ref="U324" si="58">T324</f>
        <v>unc</v>
      </c>
      <c r="V324" s="54" t="str">
        <f t="shared" ref="V324" si="59">U324</f>
        <v>unc</v>
      </c>
      <c r="W324" s="54" t="str">
        <f t="shared" ref="W324" si="60">V324</f>
        <v>unc</v>
      </c>
      <c r="X324" s="54" t="str">
        <f t="shared" ref="X324" si="61">W324</f>
        <v>unc</v>
      </c>
      <c r="Y324" s="54" t="str">
        <f t="shared" ref="Y324" si="62">X324</f>
        <v>unc</v>
      </c>
      <c r="Z324" s="54" t="str">
        <f t="shared" ref="Z324" si="63">Y324</f>
        <v>unc</v>
      </c>
      <c r="AA324" s="54" t="str">
        <f t="shared" ref="AA324" si="64">Z324</f>
        <v>unc</v>
      </c>
      <c r="AB324" s="54" t="str">
        <f t="shared" ref="AB324" si="65">AA324</f>
        <v>unc</v>
      </c>
      <c r="AC324" s="54" t="str">
        <f t="shared" ref="AC324" si="66">AB324</f>
        <v>unc</v>
      </c>
      <c r="AD324" s="54" t="str">
        <f t="shared" ref="AD324" si="67">AC324</f>
        <v>unc</v>
      </c>
      <c r="AE324" s="54" t="str">
        <f t="shared" ref="AE324" si="68">AD324</f>
        <v>unc</v>
      </c>
      <c r="AF324" s="54" t="str">
        <f t="shared" ref="AF324" si="69">AE324</f>
        <v>unc</v>
      </c>
      <c r="AG324" s="54" t="str">
        <f t="shared" ref="AG324" si="70">AF324</f>
        <v>unc</v>
      </c>
      <c r="AH324" s="54" t="str">
        <f t="shared" ref="AH324" si="71">AG324</f>
        <v>unc</v>
      </c>
      <c r="AI324" s="54" t="str">
        <f t="shared" ref="AI324" si="72">AH324</f>
        <v>unc</v>
      </c>
      <c r="AJ324" s="54" t="str">
        <f t="shared" ref="AJ324" si="73">AI324</f>
        <v>unc</v>
      </c>
      <c r="AK324" s="54" t="str">
        <f t="shared" ref="AK324" si="74">AJ324</f>
        <v>unc</v>
      </c>
    </row>
    <row r="325" spans="1:37" ht="15.75" x14ac:dyDescent="0.25">
      <c r="A325" s="148" t="s">
        <v>677</v>
      </c>
      <c r="B325" s="162" t="s">
        <v>419</v>
      </c>
      <c r="C325" s="163" t="s">
        <v>419</v>
      </c>
      <c r="D325" s="164" t="s">
        <v>78</v>
      </c>
      <c r="E325" s="164" t="s">
        <v>112</v>
      </c>
      <c r="F325" s="54">
        <f t="shared" si="53"/>
        <v>0</v>
      </c>
      <c r="G325" s="54">
        <f t="shared" si="53"/>
        <v>0</v>
      </c>
      <c r="H325" s="54">
        <f t="shared" si="53"/>
        <v>0</v>
      </c>
      <c r="I325" s="55">
        <v>0</v>
      </c>
      <c r="J325" s="54">
        <v>0</v>
      </c>
      <c r="K325" s="54">
        <v>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s="54">
        <v>0</v>
      </c>
      <c r="AI325" s="54">
        <v>0</v>
      </c>
      <c r="AJ325" s="54">
        <v>0</v>
      </c>
      <c r="AK325" s="54">
        <v>0</v>
      </c>
    </row>
    <row r="326" spans="1:37" ht="15.75" x14ac:dyDescent="0.25">
      <c r="A326" s="148" t="s">
        <v>677</v>
      </c>
      <c r="B326" s="162" t="s">
        <v>419</v>
      </c>
      <c r="C326" s="163" t="s">
        <v>419</v>
      </c>
      <c r="D326" s="164" t="s">
        <v>115</v>
      </c>
      <c r="E326" s="164" t="s">
        <v>114</v>
      </c>
      <c r="F326" s="54">
        <f t="shared" si="53"/>
        <v>0</v>
      </c>
      <c r="G326" s="54">
        <f t="shared" si="53"/>
        <v>0</v>
      </c>
      <c r="H326" s="54">
        <f t="shared" si="53"/>
        <v>0</v>
      </c>
      <c r="I326" s="55">
        <v>0</v>
      </c>
      <c r="J326" s="54">
        <v>0</v>
      </c>
      <c r="K326" s="54">
        <v>0</v>
      </c>
      <c r="L326" s="54">
        <v>0</v>
      </c>
      <c r="M326" s="54">
        <v>0</v>
      </c>
      <c r="N326" s="54">
        <v>0</v>
      </c>
      <c r="O326" s="54">
        <v>0</v>
      </c>
      <c r="P326" s="54">
        <v>0</v>
      </c>
      <c r="Q326" s="152">
        <v>1</v>
      </c>
      <c r="R326" s="152">
        <v>1000</v>
      </c>
      <c r="S326" s="152">
        <v>1000</v>
      </c>
      <c r="T326" s="152">
        <v>1000</v>
      </c>
      <c r="U326" s="152">
        <v>1000</v>
      </c>
      <c r="V326" s="152">
        <v>1000</v>
      </c>
      <c r="W326" s="152">
        <v>1000</v>
      </c>
      <c r="X326" s="152">
        <v>1000</v>
      </c>
      <c r="Y326" s="152">
        <v>1000</v>
      </c>
      <c r="Z326" s="152">
        <v>1000</v>
      </c>
      <c r="AA326" s="152">
        <v>1000</v>
      </c>
      <c r="AB326" s="152">
        <v>1000</v>
      </c>
      <c r="AC326" s="152">
        <v>1000</v>
      </c>
      <c r="AD326" s="152">
        <v>1000</v>
      </c>
      <c r="AE326" s="152">
        <v>1000</v>
      </c>
      <c r="AF326" s="152">
        <v>1000</v>
      </c>
      <c r="AG326" s="152">
        <v>1000</v>
      </c>
      <c r="AH326" s="152">
        <v>1000</v>
      </c>
      <c r="AI326" s="152">
        <v>1000</v>
      </c>
      <c r="AJ326" s="152">
        <v>1000</v>
      </c>
      <c r="AK326" s="152">
        <v>1000</v>
      </c>
    </row>
    <row r="327" spans="1:37" ht="16.5" thickBot="1" x14ac:dyDescent="0.3">
      <c r="A327" s="148" t="s">
        <v>677</v>
      </c>
      <c r="B327" s="165" t="s">
        <v>419</v>
      </c>
      <c r="C327" s="166" t="s">
        <v>419</v>
      </c>
      <c r="D327" s="167" t="s">
        <v>115</v>
      </c>
      <c r="E327" s="167" t="s">
        <v>423</v>
      </c>
      <c r="F327" s="61">
        <f t="shared" si="53"/>
        <v>0</v>
      </c>
      <c r="G327" s="61">
        <f t="shared" si="53"/>
        <v>0</v>
      </c>
      <c r="H327" s="61">
        <f t="shared" si="53"/>
        <v>0</v>
      </c>
      <c r="I327" s="62" t="s">
        <v>420</v>
      </c>
      <c r="J327" s="61" t="s">
        <v>420</v>
      </c>
      <c r="K327" s="61" t="s">
        <v>420</v>
      </c>
      <c r="L327" s="61" t="s">
        <v>420</v>
      </c>
      <c r="M327" s="61" t="s">
        <v>420</v>
      </c>
      <c r="N327" s="61" t="s">
        <v>420</v>
      </c>
      <c r="O327" s="61" t="s">
        <v>420</v>
      </c>
      <c r="P327" s="61" t="s">
        <v>420</v>
      </c>
      <c r="Q327" s="61" t="s">
        <v>420</v>
      </c>
      <c r="R327" s="61" t="s">
        <v>420</v>
      </c>
      <c r="S327" s="61" t="s">
        <v>420</v>
      </c>
      <c r="T327" s="61" t="s">
        <v>420</v>
      </c>
      <c r="U327" s="61" t="s">
        <v>420</v>
      </c>
      <c r="V327" s="61" t="s">
        <v>420</v>
      </c>
      <c r="W327" s="61" t="s">
        <v>420</v>
      </c>
      <c r="X327" s="61" t="s">
        <v>420</v>
      </c>
      <c r="Y327" s="61" t="s">
        <v>420</v>
      </c>
      <c r="Z327" s="61" t="s">
        <v>420</v>
      </c>
      <c r="AA327" s="61" t="s">
        <v>420</v>
      </c>
      <c r="AB327" s="61" t="s">
        <v>420</v>
      </c>
      <c r="AC327" s="61" t="s">
        <v>420</v>
      </c>
      <c r="AD327" s="61" t="s">
        <v>420</v>
      </c>
      <c r="AE327" s="61" t="s">
        <v>420</v>
      </c>
      <c r="AF327" s="61" t="s">
        <v>420</v>
      </c>
      <c r="AG327" s="61" t="s">
        <v>420</v>
      </c>
      <c r="AH327" s="61" t="s">
        <v>420</v>
      </c>
      <c r="AI327" s="61" t="s">
        <v>420</v>
      </c>
      <c r="AJ327" s="61" t="s">
        <v>420</v>
      </c>
      <c r="AK327" s="63" t="s">
        <v>420</v>
      </c>
    </row>
    <row r="328" spans="1:37" ht="15.75" x14ac:dyDescent="0.25">
      <c r="A328" s="148" t="s">
        <v>736</v>
      </c>
      <c r="B328" s="159" t="s">
        <v>419</v>
      </c>
      <c r="C328" s="160" t="s">
        <v>419</v>
      </c>
      <c r="D328" s="161" t="s">
        <v>78</v>
      </c>
      <c r="E328" s="161" t="s">
        <v>147</v>
      </c>
      <c r="F328" s="48">
        <v>0</v>
      </c>
      <c r="G328" s="48">
        <v>0</v>
      </c>
      <c r="H328" s="48">
        <v>0</v>
      </c>
      <c r="I328" s="49" t="s">
        <v>420</v>
      </c>
      <c r="J328" s="48" t="s">
        <v>420</v>
      </c>
      <c r="K328" s="48" t="s">
        <v>420</v>
      </c>
      <c r="L328" s="48" t="s">
        <v>420</v>
      </c>
      <c r="M328" s="48" t="s">
        <v>420</v>
      </c>
      <c r="N328" s="48" t="s">
        <v>420</v>
      </c>
      <c r="O328" s="48" t="s">
        <v>420</v>
      </c>
      <c r="P328" s="48" t="s">
        <v>420</v>
      </c>
      <c r="Q328" s="48" t="s">
        <v>420</v>
      </c>
      <c r="R328" s="48" t="s">
        <v>420</v>
      </c>
      <c r="S328" s="48" t="s">
        <v>420</v>
      </c>
      <c r="T328" s="48" t="s">
        <v>420</v>
      </c>
      <c r="U328" s="48" t="s">
        <v>420</v>
      </c>
      <c r="V328" s="48" t="s">
        <v>420</v>
      </c>
      <c r="W328" s="48" t="s">
        <v>420</v>
      </c>
      <c r="X328" s="48" t="s">
        <v>420</v>
      </c>
      <c r="Y328" s="48" t="s">
        <v>420</v>
      </c>
      <c r="Z328" s="48" t="s">
        <v>420</v>
      </c>
      <c r="AA328" s="48" t="s">
        <v>420</v>
      </c>
      <c r="AB328" s="48" t="s">
        <v>420</v>
      </c>
      <c r="AC328" s="48" t="s">
        <v>420</v>
      </c>
      <c r="AD328" s="48" t="s">
        <v>420</v>
      </c>
      <c r="AE328" s="48" t="s">
        <v>420</v>
      </c>
      <c r="AF328" s="48" t="s">
        <v>420</v>
      </c>
      <c r="AG328" s="48" t="s">
        <v>420</v>
      </c>
      <c r="AH328" s="48" t="s">
        <v>420</v>
      </c>
      <c r="AI328" s="48" t="s">
        <v>420</v>
      </c>
      <c r="AJ328" s="48" t="s">
        <v>420</v>
      </c>
      <c r="AK328" s="50" t="s">
        <v>420</v>
      </c>
    </row>
    <row r="329" spans="1:37" ht="15.75" x14ac:dyDescent="0.25">
      <c r="A329" s="148" t="s">
        <v>736</v>
      </c>
      <c r="B329" s="162" t="s">
        <v>419</v>
      </c>
      <c r="C329" s="163" t="s">
        <v>419</v>
      </c>
      <c r="D329" s="164" t="s">
        <v>78</v>
      </c>
      <c r="E329" s="164" t="s">
        <v>278</v>
      </c>
      <c r="F329" s="54">
        <v>0</v>
      </c>
      <c r="G329" s="54">
        <v>0</v>
      </c>
      <c r="H329" s="54">
        <v>0</v>
      </c>
      <c r="I329" s="55" t="s">
        <v>420</v>
      </c>
      <c r="J329" s="54" t="s">
        <v>420</v>
      </c>
      <c r="K329" s="54" t="s">
        <v>420</v>
      </c>
      <c r="L329" s="54" t="s">
        <v>420</v>
      </c>
      <c r="M329" s="54" t="s">
        <v>420</v>
      </c>
      <c r="N329" s="54" t="s">
        <v>420</v>
      </c>
      <c r="O329" s="54" t="s">
        <v>420</v>
      </c>
      <c r="P329" s="54" t="s">
        <v>420</v>
      </c>
      <c r="Q329" s="54" t="s">
        <v>420</v>
      </c>
      <c r="R329" s="54" t="s">
        <v>420</v>
      </c>
      <c r="S329" s="54" t="s">
        <v>420</v>
      </c>
      <c r="T329" s="54" t="s">
        <v>420</v>
      </c>
      <c r="U329" s="54" t="s">
        <v>420</v>
      </c>
      <c r="V329" s="54" t="s">
        <v>420</v>
      </c>
      <c r="W329" s="54" t="s">
        <v>420</v>
      </c>
      <c r="X329" s="54" t="s">
        <v>420</v>
      </c>
      <c r="Y329" s="54" t="s">
        <v>420</v>
      </c>
      <c r="Z329" s="54" t="s">
        <v>420</v>
      </c>
      <c r="AA329" s="54" t="s">
        <v>420</v>
      </c>
      <c r="AB329" s="54" t="s">
        <v>420</v>
      </c>
      <c r="AC329" s="54" t="s">
        <v>420</v>
      </c>
      <c r="AD329" s="54" t="s">
        <v>420</v>
      </c>
      <c r="AE329" s="54" t="s">
        <v>420</v>
      </c>
      <c r="AF329" s="54" t="s">
        <v>420</v>
      </c>
      <c r="AG329" s="54" t="s">
        <v>420</v>
      </c>
      <c r="AH329" s="54" t="s">
        <v>420</v>
      </c>
      <c r="AI329" s="54" t="s">
        <v>420</v>
      </c>
      <c r="AJ329" s="54" t="s">
        <v>420</v>
      </c>
      <c r="AK329" s="56" t="s">
        <v>420</v>
      </c>
    </row>
    <row r="330" spans="1:37" ht="15.75" x14ac:dyDescent="0.25">
      <c r="A330" s="148" t="s">
        <v>736</v>
      </c>
      <c r="B330" s="162" t="s">
        <v>419</v>
      </c>
      <c r="C330" s="163" t="s">
        <v>419</v>
      </c>
      <c r="D330" s="164" t="s">
        <v>78</v>
      </c>
      <c r="E330" s="164" t="s">
        <v>421</v>
      </c>
      <c r="F330" s="54">
        <v>0</v>
      </c>
      <c r="G330" s="54">
        <v>0</v>
      </c>
      <c r="H330" s="54">
        <v>0</v>
      </c>
      <c r="I330" s="55" t="s">
        <v>420</v>
      </c>
      <c r="J330" s="54" t="s">
        <v>420</v>
      </c>
      <c r="K330" s="54" t="s">
        <v>420</v>
      </c>
      <c r="L330" s="54" t="s">
        <v>420</v>
      </c>
      <c r="M330" s="54" t="s">
        <v>420</v>
      </c>
      <c r="N330" s="54" t="s">
        <v>420</v>
      </c>
      <c r="O330" s="54" t="s">
        <v>420</v>
      </c>
      <c r="P330" s="54" t="s">
        <v>420</v>
      </c>
      <c r="Q330" s="54" t="s">
        <v>420</v>
      </c>
      <c r="R330" s="54" t="s">
        <v>420</v>
      </c>
      <c r="S330" s="54" t="s">
        <v>420</v>
      </c>
      <c r="T330" s="54" t="s">
        <v>420</v>
      </c>
      <c r="U330" s="54" t="s">
        <v>420</v>
      </c>
      <c r="V330" s="54" t="s">
        <v>420</v>
      </c>
      <c r="W330" s="54" t="s">
        <v>420</v>
      </c>
      <c r="X330" s="54" t="s">
        <v>420</v>
      </c>
      <c r="Y330" s="54" t="s">
        <v>420</v>
      </c>
      <c r="Z330" s="54" t="s">
        <v>420</v>
      </c>
      <c r="AA330" s="54" t="s">
        <v>420</v>
      </c>
      <c r="AB330" s="54" t="s">
        <v>420</v>
      </c>
      <c r="AC330" s="54" t="s">
        <v>420</v>
      </c>
      <c r="AD330" s="54" t="s">
        <v>420</v>
      </c>
      <c r="AE330" s="54" t="s">
        <v>420</v>
      </c>
      <c r="AF330" s="54" t="s">
        <v>420</v>
      </c>
      <c r="AG330" s="54" t="s">
        <v>420</v>
      </c>
      <c r="AH330" s="54" t="s">
        <v>420</v>
      </c>
      <c r="AI330" s="54" t="s">
        <v>420</v>
      </c>
      <c r="AJ330" s="54" t="s">
        <v>420</v>
      </c>
      <c r="AK330" s="56" t="s">
        <v>420</v>
      </c>
    </row>
    <row r="331" spans="1:37" ht="15.75" x14ac:dyDescent="0.25">
      <c r="A331" s="148" t="s">
        <v>736</v>
      </c>
      <c r="B331" s="162" t="s">
        <v>419</v>
      </c>
      <c r="C331" s="163" t="s">
        <v>419</v>
      </c>
      <c r="D331" s="164" t="s">
        <v>78</v>
      </c>
      <c r="E331" s="164" t="s">
        <v>124</v>
      </c>
      <c r="F331" s="54">
        <v>0</v>
      </c>
      <c r="G331" s="54">
        <v>0</v>
      </c>
      <c r="H331" s="54">
        <v>0</v>
      </c>
      <c r="I331" s="55" t="s">
        <v>420</v>
      </c>
      <c r="J331" s="54" t="s">
        <v>420</v>
      </c>
      <c r="K331" s="54" t="s">
        <v>420</v>
      </c>
      <c r="L331" s="54" t="s">
        <v>420</v>
      </c>
      <c r="M331" s="54" t="s">
        <v>420</v>
      </c>
      <c r="N331" s="54" t="s">
        <v>420</v>
      </c>
      <c r="O331" s="54" t="s">
        <v>420</v>
      </c>
      <c r="P331" s="54" t="s">
        <v>420</v>
      </c>
      <c r="Q331" s="54" t="s">
        <v>420</v>
      </c>
      <c r="R331" s="54" t="s">
        <v>420</v>
      </c>
      <c r="S331" s="54" t="s">
        <v>420</v>
      </c>
      <c r="T331" s="54" t="s">
        <v>420</v>
      </c>
      <c r="U331" s="54" t="s">
        <v>420</v>
      </c>
      <c r="V331" s="54" t="s">
        <v>420</v>
      </c>
      <c r="W331" s="54" t="s">
        <v>420</v>
      </c>
      <c r="X331" s="54" t="s">
        <v>420</v>
      </c>
      <c r="Y331" s="54" t="s">
        <v>420</v>
      </c>
      <c r="Z331" s="54" t="s">
        <v>420</v>
      </c>
      <c r="AA331" s="54" t="s">
        <v>420</v>
      </c>
      <c r="AB331" s="54" t="s">
        <v>420</v>
      </c>
      <c r="AC331" s="54" t="s">
        <v>420</v>
      </c>
      <c r="AD331" s="54" t="s">
        <v>420</v>
      </c>
      <c r="AE331" s="54" t="s">
        <v>420</v>
      </c>
      <c r="AF331" s="54" t="s">
        <v>420</v>
      </c>
      <c r="AG331" s="54" t="s">
        <v>420</v>
      </c>
      <c r="AH331" s="54" t="s">
        <v>420</v>
      </c>
      <c r="AI331" s="54" t="s">
        <v>420</v>
      </c>
      <c r="AJ331" s="54" t="s">
        <v>420</v>
      </c>
      <c r="AK331" s="56" t="s">
        <v>420</v>
      </c>
    </row>
    <row r="332" spans="1:37" ht="15.75" x14ac:dyDescent="0.25">
      <c r="A332" s="148" t="s">
        <v>736</v>
      </c>
      <c r="B332" s="162" t="s">
        <v>419</v>
      </c>
      <c r="C332" s="163" t="s">
        <v>419</v>
      </c>
      <c r="D332" s="164" t="s">
        <v>78</v>
      </c>
      <c r="E332" s="164" t="s">
        <v>422</v>
      </c>
      <c r="F332" s="54">
        <f t="shared" ref="F332:H332" si="75">F331</f>
        <v>0</v>
      </c>
      <c r="G332" s="54">
        <f t="shared" si="75"/>
        <v>0</v>
      </c>
      <c r="H332" s="54">
        <f t="shared" si="75"/>
        <v>0</v>
      </c>
      <c r="I332" s="55" t="s">
        <v>420</v>
      </c>
      <c r="J332" s="54" t="s">
        <v>420</v>
      </c>
      <c r="K332" s="54" t="s">
        <v>420</v>
      </c>
      <c r="L332" s="54">
        <v>0</v>
      </c>
      <c r="M332" s="54">
        <v>0</v>
      </c>
      <c r="N332" s="54">
        <v>0</v>
      </c>
      <c r="O332" s="54">
        <v>0</v>
      </c>
      <c r="P332" s="54">
        <v>0</v>
      </c>
      <c r="Q332" s="54">
        <v>0</v>
      </c>
      <c r="R332" s="54">
        <v>0</v>
      </c>
      <c r="S332" s="54">
        <v>0</v>
      </c>
      <c r="T332" s="54">
        <v>0</v>
      </c>
      <c r="U332" s="54">
        <v>0</v>
      </c>
      <c r="V332" s="54">
        <v>0</v>
      </c>
      <c r="W332" s="54">
        <v>0</v>
      </c>
      <c r="X332" s="54">
        <v>0</v>
      </c>
      <c r="Y332" s="54">
        <v>0</v>
      </c>
      <c r="Z332" s="54">
        <v>0</v>
      </c>
      <c r="AA332" s="54">
        <v>0</v>
      </c>
      <c r="AB332" s="54">
        <v>0</v>
      </c>
      <c r="AC332" s="54">
        <v>0</v>
      </c>
      <c r="AD332" s="54">
        <v>0</v>
      </c>
      <c r="AE332" s="54">
        <v>0</v>
      </c>
      <c r="AF332" s="54">
        <v>0</v>
      </c>
      <c r="AG332" s="54">
        <v>0</v>
      </c>
      <c r="AH332" s="54">
        <v>0</v>
      </c>
      <c r="AI332" s="54">
        <v>0</v>
      </c>
      <c r="AJ332" s="54">
        <v>0</v>
      </c>
      <c r="AK332" s="54">
        <v>0</v>
      </c>
    </row>
    <row r="333" spans="1:37" ht="15.75" x14ac:dyDescent="0.25">
      <c r="A333" s="148" t="s">
        <v>736</v>
      </c>
      <c r="B333" s="162" t="s">
        <v>419</v>
      </c>
      <c r="C333" s="163" t="s">
        <v>419</v>
      </c>
      <c r="D333" s="164" t="s">
        <v>78</v>
      </c>
      <c r="E333" s="164" t="s">
        <v>77</v>
      </c>
      <c r="F333" s="54">
        <f t="shared" ref="F333:H333" si="76">F332</f>
        <v>0</v>
      </c>
      <c r="G333" s="54">
        <f t="shared" si="76"/>
        <v>0</v>
      </c>
      <c r="H333" s="54">
        <f t="shared" si="76"/>
        <v>0</v>
      </c>
      <c r="I333" s="55" t="s">
        <v>420</v>
      </c>
      <c r="J333" s="54" t="s">
        <v>420</v>
      </c>
      <c r="K333" s="54" t="s">
        <v>420</v>
      </c>
      <c r="L333" s="54" t="s">
        <v>420</v>
      </c>
      <c r="M333" s="54" t="s">
        <v>420</v>
      </c>
      <c r="N333" s="54" t="s">
        <v>420</v>
      </c>
      <c r="O333" s="54" t="s">
        <v>420</v>
      </c>
      <c r="P333" s="54" t="s">
        <v>420</v>
      </c>
      <c r="Q333" s="54" t="str">
        <f t="shared" ref="Q333" si="77">P333</f>
        <v>unc</v>
      </c>
      <c r="R333" s="54" t="str">
        <f t="shared" ref="R333" si="78">Q333</f>
        <v>unc</v>
      </c>
      <c r="S333" s="54" t="str">
        <f t="shared" ref="S333" si="79">R333</f>
        <v>unc</v>
      </c>
      <c r="T333" s="54" t="str">
        <f t="shared" ref="T333" si="80">S333</f>
        <v>unc</v>
      </c>
      <c r="U333" s="54" t="str">
        <f t="shared" ref="U333" si="81">T333</f>
        <v>unc</v>
      </c>
      <c r="V333" s="54" t="str">
        <f t="shared" ref="V333" si="82">U333</f>
        <v>unc</v>
      </c>
      <c r="W333" s="54" t="str">
        <f t="shared" ref="W333" si="83">V333</f>
        <v>unc</v>
      </c>
      <c r="X333" s="54" t="str">
        <f t="shared" ref="X333" si="84">W333</f>
        <v>unc</v>
      </c>
      <c r="Y333" s="54" t="str">
        <f t="shared" ref="Y333" si="85">X333</f>
        <v>unc</v>
      </c>
      <c r="Z333" s="54" t="str">
        <f t="shared" ref="Z333" si="86">Y333</f>
        <v>unc</v>
      </c>
      <c r="AA333" s="54" t="str">
        <f t="shared" ref="AA333" si="87">Z333</f>
        <v>unc</v>
      </c>
      <c r="AB333" s="54" t="str">
        <f t="shared" ref="AB333" si="88">AA333</f>
        <v>unc</v>
      </c>
      <c r="AC333" s="54" t="str">
        <f t="shared" ref="AC333" si="89">AB333</f>
        <v>unc</v>
      </c>
      <c r="AD333" s="54" t="str">
        <f t="shared" ref="AD333" si="90">AC333</f>
        <v>unc</v>
      </c>
      <c r="AE333" s="54" t="str">
        <f t="shared" ref="AE333" si="91">AD333</f>
        <v>unc</v>
      </c>
      <c r="AF333" s="54" t="str">
        <f t="shared" ref="AF333" si="92">AE333</f>
        <v>unc</v>
      </c>
      <c r="AG333" s="54" t="str">
        <f t="shared" ref="AG333" si="93">AF333</f>
        <v>unc</v>
      </c>
      <c r="AH333" s="54" t="str">
        <f t="shared" ref="AH333" si="94">AG333</f>
        <v>unc</v>
      </c>
      <c r="AI333" s="54" t="str">
        <f t="shared" ref="AI333" si="95">AH333</f>
        <v>unc</v>
      </c>
      <c r="AJ333" s="54" t="str">
        <f t="shared" ref="AJ333" si="96">AI333</f>
        <v>unc</v>
      </c>
      <c r="AK333" s="54" t="str">
        <f t="shared" ref="AK333" si="97">AJ333</f>
        <v>unc</v>
      </c>
    </row>
    <row r="334" spans="1:37" ht="15.75" x14ac:dyDescent="0.25">
      <c r="A334" s="148" t="s">
        <v>736</v>
      </c>
      <c r="B334" s="162" t="s">
        <v>419</v>
      </c>
      <c r="C334" s="163" t="s">
        <v>419</v>
      </c>
      <c r="D334" s="164" t="s">
        <v>78</v>
      </c>
      <c r="E334" s="164" t="s">
        <v>112</v>
      </c>
      <c r="F334" s="54">
        <f t="shared" ref="F334:H334" si="98">F333</f>
        <v>0</v>
      </c>
      <c r="G334" s="54">
        <f t="shared" si="98"/>
        <v>0</v>
      </c>
      <c r="H334" s="54">
        <f t="shared" si="98"/>
        <v>0</v>
      </c>
      <c r="I334" s="55">
        <v>0</v>
      </c>
      <c r="J334" s="54">
        <v>0</v>
      </c>
      <c r="K334" s="54">
        <v>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c r="AI334" s="54">
        <v>0</v>
      </c>
      <c r="AJ334" s="54">
        <v>0</v>
      </c>
      <c r="AK334" s="54">
        <v>0</v>
      </c>
    </row>
    <row r="335" spans="1:37" ht="15.75" x14ac:dyDescent="0.25">
      <c r="A335" s="148" t="s">
        <v>736</v>
      </c>
      <c r="B335" s="162" t="s">
        <v>419</v>
      </c>
      <c r="C335" s="163" t="s">
        <v>419</v>
      </c>
      <c r="D335" s="164" t="s">
        <v>115</v>
      </c>
      <c r="E335" s="164" t="s">
        <v>114</v>
      </c>
      <c r="F335" s="54">
        <f t="shared" ref="F335:H335" si="99">F334</f>
        <v>0</v>
      </c>
      <c r="G335" s="54">
        <f t="shared" si="99"/>
        <v>0</v>
      </c>
      <c r="H335" s="54">
        <f t="shared" si="99"/>
        <v>0</v>
      </c>
      <c r="I335" s="55">
        <v>0</v>
      </c>
      <c r="J335" s="54">
        <v>0</v>
      </c>
      <c r="K335" s="54">
        <v>0</v>
      </c>
      <c r="L335" s="54">
        <v>0</v>
      </c>
      <c r="M335" s="54">
        <v>0</v>
      </c>
      <c r="N335" s="54">
        <v>0</v>
      </c>
      <c r="O335" s="54">
        <v>0</v>
      </c>
      <c r="P335" s="54">
        <v>0</v>
      </c>
      <c r="Q335" s="152">
        <v>1</v>
      </c>
      <c r="R335" s="152">
        <v>1000</v>
      </c>
      <c r="S335" s="152">
        <v>1000</v>
      </c>
      <c r="T335" s="152">
        <v>1000</v>
      </c>
      <c r="U335" s="152">
        <v>1000</v>
      </c>
      <c r="V335" s="152">
        <v>1000</v>
      </c>
      <c r="W335" s="152">
        <v>1000</v>
      </c>
      <c r="X335" s="152">
        <v>1000</v>
      </c>
      <c r="Y335" s="152">
        <v>1000</v>
      </c>
      <c r="Z335" s="152">
        <v>1000</v>
      </c>
      <c r="AA335" s="152">
        <v>1000</v>
      </c>
      <c r="AB335" s="152">
        <v>1000</v>
      </c>
      <c r="AC335" s="152">
        <v>1000</v>
      </c>
      <c r="AD335" s="152">
        <v>1000</v>
      </c>
      <c r="AE335" s="152">
        <v>1000</v>
      </c>
      <c r="AF335" s="152">
        <v>1000</v>
      </c>
      <c r="AG335" s="152">
        <v>1000</v>
      </c>
      <c r="AH335" s="152">
        <v>1000</v>
      </c>
      <c r="AI335" s="152">
        <v>1000</v>
      </c>
      <c r="AJ335" s="152">
        <v>1000</v>
      </c>
      <c r="AK335" s="152">
        <v>1000</v>
      </c>
    </row>
    <row r="336" spans="1:37" ht="16.5" thickBot="1" x14ac:dyDescent="0.3">
      <c r="A336" s="148" t="s">
        <v>736</v>
      </c>
      <c r="B336" s="162" t="s">
        <v>419</v>
      </c>
      <c r="C336" s="163" t="s">
        <v>419</v>
      </c>
      <c r="D336" s="164" t="s">
        <v>115</v>
      </c>
      <c r="E336" s="164" t="s">
        <v>423</v>
      </c>
      <c r="F336" s="61">
        <f t="shared" ref="F336:H336" si="100">F335</f>
        <v>0</v>
      </c>
      <c r="G336" s="61">
        <f t="shared" si="100"/>
        <v>0</v>
      </c>
      <c r="H336" s="61">
        <f t="shared" si="100"/>
        <v>0</v>
      </c>
      <c r="I336" s="62" t="s">
        <v>420</v>
      </c>
      <c r="J336" s="61" t="s">
        <v>420</v>
      </c>
      <c r="K336" s="61" t="s">
        <v>420</v>
      </c>
      <c r="L336" s="61" t="s">
        <v>420</v>
      </c>
      <c r="M336" s="61" t="s">
        <v>420</v>
      </c>
      <c r="N336" s="61" t="s">
        <v>420</v>
      </c>
      <c r="O336" s="61" t="s">
        <v>420</v>
      </c>
      <c r="P336" s="61" t="s">
        <v>420</v>
      </c>
      <c r="Q336" s="54" t="s">
        <v>420</v>
      </c>
      <c r="R336" s="54" t="s">
        <v>420</v>
      </c>
      <c r="S336" s="54" t="s">
        <v>420</v>
      </c>
      <c r="T336" s="54" t="s">
        <v>420</v>
      </c>
      <c r="U336" s="54" t="s">
        <v>420</v>
      </c>
      <c r="V336" s="54" t="s">
        <v>420</v>
      </c>
      <c r="W336" s="54" t="s">
        <v>420</v>
      </c>
      <c r="X336" s="54" t="s">
        <v>420</v>
      </c>
      <c r="Y336" s="54" t="s">
        <v>420</v>
      </c>
      <c r="Z336" s="54" t="s">
        <v>420</v>
      </c>
      <c r="AA336" s="54" t="s">
        <v>420</v>
      </c>
      <c r="AB336" s="54" t="s">
        <v>420</v>
      </c>
      <c r="AC336" s="54" t="s">
        <v>420</v>
      </c>
      <c r="AD336" s="54" t="s">
        <v>420</v>
      </c>
      <c r="AE336" s="54" t="s">
        <v>420</v>
      </c>
      <c r="AF336" s="54" t="s">
        <v>420</v>
      </c>
      <c r="AG336" s="54" t="s">
        <v>420</v>
      </c>
      <c r="AH336" s="54" t="s">
        <v>420</v>
      </c>
      <c r="AI336" s="54" t="s">
        <v>420</v>
      </c>
      <c r="AJ336" s="54" t="s">
        <v>420</v>
      </c>
      <c r="AK336" s="56" t="s">
        <v>420</v>
      </c>
    </row>
    <row r="337" spans="1:37" ht="15.75" x14ac:dyDescent="0.25">
      <c r="A337" s="148" t="s">
        <v>710</v>
      </c>
      <c r="B337" s="159" t="s">
        <v>419</v>
      </c>
      <c r="C337" s="160" t="s">
        <v>419</v>
      </c>
      <c r="D337" s="161" t="s">
        <v>78</v>
      </c>
      <c r="E337" s="161" t="s">
        <v>147</v>
      </c>
      <c r="F337" s="48">
        <v>0</v>
      </c>
      <c r="G337" s="48">
        <v>0</v>
      </c>
      <c r="H337" s="48">
        <v>0</v>
      </c>
      <c r="I337" s="49" t="s">
        <v>420</v>
      </c>
      <c r="J337" s="48" t="s">
        <v>420</v>
      </c>
      <c r="K337" s="48" t="s">
        <v>420</v>
      </c>
      <c r="L337" s="48" t="s">
        <v>420</v>
      </c>
      <c r="M337" s="48" t="s">
        <v>420</v>
      </c>
      <c r="N337" s="48" t="s">
        <v>420</v>
      </c>
      <c r="O337" s="48" t="s">
        <v>420</v>
      </c>
      <c r="P337" s="48" t="s">
        <v>420</v>
      </c>
      <c r="Q337" s="48" t="s">
        <v>420</v>
      </c>
      <c r="R337" s="48" t="s">
        <v>420</v>
      </c>
      <c r="S337" s="48" t="s">
        <v>420</v>
      </c>
      <c r="T337" s="48" t="s">
        <v>420</v>
      </c>
      <c r="U337" s="48" t="s">
        <v>420</v>
      </c>
      <c r="V337" s="48" t="s">
        <v>420</v>
      </c>
      <c r="W337" s="48" t="s">
        <v>420</v>
      </c>
      <c r="X337" s="48" t="s">
        <v>420</v>
      </c>
      <c r="Y337" s="48" t="s">
        <v>420</v>
      </c>
      <c r="Z337" s="48" t="s">
        <v>420</v>
      </c>
      <c r="AA337" s="48" t="s">
        <v>420</v>
      </c>
      <c r="AB337" s="48" t="s">
        <v>420</v>
      </c>
      <c r="AC337" s="48" t="s">
        <v>420</v>
      </c>
      <c r="AD337" s="48" t="s">
        <v>420</v>
      </c>
      <c r="AE337" s="48" t="s">
        <v>420</v>
      </c>
      <c r="AF337" s="48" t="s">
        <v>420</v>
      </c>
      <c r="AG337" s="48" t="s">
        <v>420</v>
      </c>
      <c r="AH337" s="48" t="s">
        <v>420</v>
      </c>
      <c r="AI337" s="48" t="s">
        <v>420</v>
      </c>
      <c r="AJ337" s="48" t="s">
        <v>420</v>
      </c>
      <c r="AK337" s="50" t="s">
        <v>420</v>
      </c>
    </row>
    <row r="338" spans="1:37" ht="15.75" x14ac:dyDescent="0.25">
      <c r="A338" s="148" t="s">
        <v>710</v>
      </c>
      <c r="B338" s="162" t="s">
        <v>419</v>
      </c>
      <c r="C338" s="163" t="s">
        <v>419</v>
      </c>
      <c r="D338" s="164" t="s">
        <v>78</v>
      </c>
      <c r="E338" s="164" t="s">
        <v>278</v>
      </c>
      <c r="F338" s="54">
        <v>0</v>
      </c>
      <c r="G338" s="54">
        <v>0</v>
      </c>
      <c r="H338" s="54">
        <v>0</v>
      </c>
      <c r="I338" s="55" t="s">
        <v>420</v>
      </c>
      <c r="J338" s="54" t="s">
        <v>420</v>
      </c>
      <c r="K338" s="54" t="s">
        <v>420</v>
      </c>
      <c r="L338" s="54" t="s">
        <v>420</v>
      </c>
      <c r="M338" s="54" t="s">
        <v>420</v>
      </c>
      <c r="N338" s="54" t="s">
        <v>420</v>
      </c>
      <c r="O338" s="54" t="s">
        <v>420</v>
      </c>
      <c r="P338" s="54" t="s">
        <v>420</v>
      </c>
      <c r="Q338" s="54" t="s">
        <v>420</v>
      </c>
      <c r="R338" s="54" t="s">
        <v>420</v>
      </c>
      <c r="S338" s="54" t="s">
        <v>420</v>
      </c>
      <c r="T338" s="54" t="s">
        <v>420</v>
      </c>
      <c r="U338" s="54" t="s">
        <v>420</v>
      </c>
      <c r="V338" s="54" t="s">
        <v>420</v>
      </c>
      <c r="W338" s="54" t="s">
        <v>420</v>
      </c>
      <c r="X338" s="54" t="s">
        <v>420</v>
      </c>
      <c r="Y338" s="54" t="s">
        <v>420</v>
      </c>
      <c r="Z338" s="54" t="s">
        <v>420</v>
      </c>
      <c r="AA338" s="54" t="s">
        <v>420</v>
      </c>
      <c r="AB338" s="54" t="s">
        <v>420</v>
      </c>
      <c r="AC338" s="54" t="s">
        <v>420</v>
      </c>
      <c r="AD338" s="54" t="s">
        <v>420</v>
      </c>
      <c r="AE338" s="54" t="s">
        <v>420</v>
      </c>
      <c r="AF338" s="54" t="s">
        <v>420</v>
      </c>
      <c r="AG338" s="54" t="s">
        <v>420</v>
      </c>
      <c r="AH338" s="54" t="s">
        <v>420</v>
      </c>
      <c r="AI338" s="54" t="s">
        <v>420</v>
      </c>
      <c r="AJ338" s="54" t="s">
        <v>420</v>
      </c>
      <c r="AK338" s="56" t="s">
        <v>420</v>
      </c>
    </row>
    <row r="339" spans="1:37" ht="15.75" x14ac:dyDescent="0.25">
      <c r="A339" s="148" t="s">
        <v>710</v>
      </c>
      <c r="B339" s="162" t="s">
        <v>419</v>
      </c>
      <c r="C339" s="163" t="s">
        <v>419</v>
      </c>
      <c r="D339" s="164" t="s">
        <v>78</v>
      </c>
      <c r="E339" s="164" t="s">
        <v>421</v>
      </c>
      <c r="F339" s="54">
        <v>0</v>
      </c>
      <c r="G339" s="54">
        <v>0</v>
      </c>
      <c r="H339" s="54">
        <v>0</v>
      </c>
      <c r="I339" s="55" t="s">
        <v>420</v>
      </c>
      <c r="J339" s="54" t="s">
        <v>420</v>
      </c>
      <c r="K339" s="54" t="s">
        <v>420</v>
      </c>
      <c r="L339" s="54" t="s">
        <v>420</v>
      </c>
      <c r="M339" s="54" t="s">
        <v>420</v>
      </c>
      <c r="N339" s="54" t="s">
        <v>420</v>
      </c>
      <c r="O339" s="54" t="s">
        <v>420</v>
      </c>
      <c r="P339" s="54" t="s">
        <v>420</v>
      </c>
      <c r="Q339" s="54" t="s">
        <v>420</v>
      </c>
      <c r="R339" s="54" t="s">
        <v>420</v>
      </c>
      <c r="S339" s="54" t="s">
        <v>420</v>
      </c>
      <c r="T339" s="54" t="s">
        <v>420</v>
      </c>
      <c r="U339" s="54" t="s">
        <v>420</v>
      </c>
      <c r="V339" s="54" t="s">
        <v>420</v>
      </c>
      <c r="W339" s="54" t="s">
        <v>420</v>
      </c>
      <c r="X339" s="54" t="s">
        <v>420</v>
      </c>
      <c r="Y339" s="54" t="s">
        <v>420</v>
      </c>
      <c r="Z339" s="54" t="s">
        <v>420</v>
      </c>
      <c r="AA339" s="54" t="s">
        <v>420</v>
      </c>
      <c r="AB339" s="54" t="s">
        <v>420</v>
      </c>
      <c r="AC339" s="54" t="s">
        <v>420</v>
      </c>
      <c r="AD339" s="54" t="s">
        <v>420</v>
      </c>
      <c r="AE339" s="54" t="s">
        <v>420</v>
      </c>
      <c r="AF339" s="54" t="s">
        <v>420</v>
      </c>
      <c r="AG339" s="54" t="s">
        <v>420</v>
      </c>
      <c r="AH339" s="54" t="s">
        <v>420</v>
      </c>
      <c r="AI339" s="54" t="s">
        <v>420</v>
      </c>
      <c r="AJ339" s="54" t="s">
        <v>420</v>
      </c>
      <c r="AK339" s="56" t="s">
        <v>420</v>
      </c>
    </row>
    <row r="340" spans="1:37" ht="15.75" x14ac:dyDescent="0.25">
      <c r="A340" s="148" t="s">
        <v>710</v>
      </c>
      <c r="B340" s="162" t="s">
        <v>419</v>
      </c>
      <c r="C340" s="163" t="s">
        <v>419</v>
      </c>
      <c r="D340" s="164" t="s">
        <v>78</v>
      </c>
      <c r="E340" s="164" t="s">
        <v>124</v>
      </c>
      <c r="F340" s="54">
        <v>0</v>
      </c>
      <c r="G340" s="54">
        <v>0</v>
      </c>
      <c r="H340" s="54">
        <v>0</v>
      </c>
      <c r="I340" s="55" t="s">
        <v>420</v>
      </c>
      <c r="J340" s="54" t="s">
        <v>420</v>
      </c>
      <c r="K340" s="54" t="s">
        <v>420</v>
      </c>
      <c r="L340" s="54" t="s">
        <v>420</v>
      </c>
      <c r="M340" s="54" t="s">
        <v>420</v>
      </c>
      <c r="N340" s="54" t="s">
        <v>420</v>
      </c>
      <c r="O340" s="54" t="s">
        <v>420</v>
      </c>
      <c r="P340" s="54" t="s">
        <v>420</v>
      </c>
      <c r="Q340" s="54" t="s">
        <v>420</v>
      </c>
      <c r="R340" s="54" t="s">
        <v>420</v>
      </c>
      <c r="S340" s="54" t="s">
        <v>420</v>
      </c>
      <c r="T340" s="54" t="s">
        <v>420</v>
      </c>
      <c r="U340" s="54" t="s">
        <v>420</v>
      </c>
      <c r="V340" s="54" t="s">
        <v>420</v>
      </c>
      <c r="W340" s="54" t="s">
        <v>420</v>
      </c>
      <c r="X340" s="54" t="s">
        <v>420</v>
      </c>
      <c r="Y340" s="54" t="s">
        <v>420</v>
      </c>
      <c r="Z340" s="54" t="s">
        <v>420</v>
      </c>
      <c r="AA340" s="54" t="s">
        <v>420</v>
      </c>
      <c r="AB340" s="54" t="s">
        <v>420</v>
      </c>
      <c r="AC340" s="54" t="s">
        <v>420</v>
      </c>
      <c r="AD340" s="54" t="s">
        <v>420</v>
      </c>
      <c r="AE340" s="54" t="s">
        <v>420</v>
      </c>
      <c r="AF340" s="54" t="s">
        <v>420</v>
      </c>
      <c r="AG340" s="54" t="s">
        <v>420</v>
      </c>
      <c r="AH340" s="54" t="s">
        <v>420</v>
      </c>
      <c r="AI340" s="54" t="s">
        <v>420</v>
      </c>
      <c r="AJ340" s="54" t="s">
        <v>420</v>
      </c>
      <c r="AK340" s="56" t="s">
        <v>420</v>
      </c>
    </row>
    <row r="341" spans="1:37" ht="15.75" x14ac:dyDescent="0.25">
      <c r="A341" s="148" t="s">
        <v>710</v>
      </c>
      <c r="B341" s="162" t="s">
        <v>419</v>
      </c>
      <c r="C341" s="163" t="s">
        <v>419</v>
      </c>
      <c r="D341" s="164" t="s">
        <v>78</v>
      </c>
      <c r="E341" s="164" t="s">
        <v>422</v>
      </c>
      <c r="F341" s="54">
        <f t="shared" ref="F341:H341" si="101">F340</f>
        <v>0</v>
      </c>
      <c r="G341" s="54">
        <f t="shared" si="101"/>
        <v>0</v>
      </c>
      <c r="H341" s="54">
        <f t="shared" si="101"/>
        <v>0</v>
      </c>
      <c r="I341" s="55" t="s">
        <v>420</v>
      </c>
      <c r="J341" s="54" t="s">
        <v>420</v>
      </c>
      <c r="K341" s="54" t="s">
        <v>420</v>
      </c>
      <c r="L341" s="54">
        <v>0</v>
      </c>
      <c r="M341" s="54">
        <v>0</v>
      </c>
      <c r="N341" s="54">
        <v>0</v>
      </c>
      <c r="O341" s="54">
        <v>0</v>
      </c>
      <c r="P341" s="54">
        <v>0</v>
      </c>
      <c r="Q341" s="54">
        <v>0</v>
      </c>
      <c r="R341" s="54">
        <v>0</v>
      </c>
      <c r="S341" s="54">
        <v>0</v>
      </c>
      <c r="T341" s="54">
        <v>0</v>
      </c>
      <c r="U341" s="54">
        <v>0</v>
      </c>
      <c r="V341" s="54">
        <v>0</v>
      </c>
      <c r="W341" s="54">
        <v>0</v>
      </c>
      <c r="X341" s="54">
        <v>0</v>
      </c>
      <c r="Y341" s="54">
        <v>0</v>
      </c>
      <c r="Z341" s="54">
        <v>0</v>
      </c>
      <c r="AA341" s="54">
        <v>0</v>
      </c>
      <c r="AB341" s="54">
        <v>0</v>
      </c>
      <c r="AC341" s="54">
        <v>0</v>
      </c>
      <c r="AD341" s="54">
        <v>0</v>
      </c>
      <c r="AE341" s="54">
        <v>0</v>
      </c>
      <c r="AF341" s="54">
        <v>0</v>
      </c>
      <c r="AG341" s="54">
        <v>0</v>
      </c>
      <c r="AH341" s="54">
        <v>0</v>
      </c>
      <c r="AI341" s="54">
        <v>0</v>
      </c>
      <c r="AJ341" s="54">
        <v>0</v>
      </c>
      <c r="AK341" s="54">
        <v>0</v>
      </c>
    </row>
    <row r="342" spans="1:37" ht="15.75" x14ac:dyDescent="0.25">
      <c r="A342" s="148" t="s">
        <v>710</v>
      </c>
      <c r="B342" s="162" t="s">
        <v>419</v>
      </c>
      <c r="C342" s="163" t="s">
        <v>419</v>
      </c>
      <c r="D342" s="164" t="s">
        <v>78</v>
      </c>
      <c r="E342" s="164" t="s">
        <v>77</v>
      </c>
      <c r="F342" s="54">
        <f t="shared" ref="F342:H342" si="102">F341</f>
        <v>0</v>
      </c>
      <c r="G342" s="54">
        <f t="shared" si="102"/>
        <v>0</v>
      </c>
      <c r="H342" s="54">
        <f t="shared" si="102"/>
        <v>0</v>
      </c>
      <c r="I342" s="55" t="s">
        <v>420</v>
      </c>
      <c r="J342" s="54" t="s">
        <v>420</v>
      </c>
      <c r="K342" s="54" t="s">
        <v>420</v>
      </c>
      <c r="L342" s="54" t="s">
        <v>420</v>
      </c>
      <c r="M342" s="54" t="s">
        <v>420</v>
      </c>
      <c r="N342" s="54" t="s">
        <v>420</v>
      </c>
      <c r="O342" s="54" t="s">
        <v>420</v>
      </c>
      <c r="P342" s="54" t="s">
        <v>420</v>
      </c>
      <c r="Q342" s="54" t="str">
        <f t="shared" ref="Q342" si="103">P342</f>
        <v>unc</v>
      </c>
      <c r="R342" s="54" t="str">
        <f t="shared" ref="R342" si="104">Q342</f>
        <v>unc</v>
      </c>
      <c r="S342" s="54" t="str">
        <f t="shared" ref="S342" si="105">R342</f>
        <v>unc</v>
      </c>
      <c r="T342" s="54" t="str">
        <f t="shared" ref="T342" si="106">S342</f>
        <v>unc</v>
      </c>
      <c r="U342" s="54" t="str">
        <f t="shared" ref="U342" si="107">T342</f>
        <v>unc</v>
      </c>
      <c r="V342" s="54" t="str">
        <f t="shared" ref="V342" si="108">U342</f>
        <v>unc</v>
      </c>
      <c r="W342" s="54" t="str">
        <f t="shared" ref="W342" si="109">V342</f>
        <v>unc</v>
      </c>
      <c r="X342" s="54" t="str">
        <f t="shared" ref="X342" si="110">W342</f>
        <v>unc</v>
      </c>
      <c r="Y342" s="54" t="str">
        <f t="shared" ref="Y342" si="111">X342</f>
        <v>unc</v>
      </c>
      <c r="Z342" s="54" t="str">
        <f t="shared" ref="Z342" si="112">Y342</f>
        <v>unc</v>
      </c>
      <c r="AA342" s="54" t="str">
        <f t="shared" ref="AA342" si="113">Z342</f>
        <v>unc</v>
      </c>
      <c r="AB342" s="54" t="str">
        <f t="shared" ref="AB342" si="114">AA342</f>
        <v>unc</v>
      </c>
      <c r="AC342" s="54" t="str">
        <f t="shared" ref="AC342" si="115">AB342</f>
        <v>unc</v>
      </c>
      <c r="AD342" s="54" t="str">
        <f t="shared" ref="AD342" si="116">AC342</f>
        <v>unc</v>
      </c>
      <c r="AE342" s="54" t="str">
        <f t="shared" ref="AE342" si="117">AD342</f>
        <v>unc</v>
      </c>
      <c r="AF342" s="54" t="str">
        <f t="shared" ref="AF342" si="118">AE342</f>
        <v>unc</v>
      </c>
      <c r="AG342" s="54" t="str">
        <f t="shared" ref="AG342" si="119">AF342</f>
        <v>unc</v>
      </c>
      <c r="AH342" s="54" t="str">
        <f t="shared" ref="AH342" si="120">AG342</f>
        <v>unc</v>
      </c>
      <c r="AI342" s="54" t="str">
        <f t="shared" ref="AI342" si="121">AH342</f>
        <v>unc</v>
      </c>
      <c r="AJ342" s="54" t="str">
        <f t="shared" ref="AJ342" si="122">AI342</f>
        <v>unc</v>
      </c>
      <c r="AK342" s="54" t="str">
        <f t="shared" ref="AK342" si="123">AJ342</f>
        <v>unc</v>
      </c>
    </row>
    <row r="343" spans="1:37" ht="15.75" x14ac:dyDescent="0.25">
      <c r="A343" s="148" t="s">
        <v>710</v>
      </c>
      <c r="B343" s="162" t="s">
        <v>419</v>
      </c>
      <c r="C343" s="163" t="s">
        <v>419</v>
      </c>
      <c r="D343" s="164" t="s">
        <v>78</v>
      </c>
      <c r="E343" s="164" t="s">
        <v>112</v>
      </c>
      <c r="F343" s="54">
        <f t="shared" ref="F343:H343" si="124">F342</f>
        <v>0</v>
      </c>
      <c r="G343" s="54">
        <f t="shared" si="124"/>
        <v>0</v>
      </c>
      <c r="H343" s="54">
        <f t="shared" si="124"/>
        <v>0</v>
      </c>
      <c r="I343" s="55">
        <v>0</v>
      </c>
      <c r="J343" s="54">
        <v>0</v>
      </c>
      <c r="K343" s="54">
        <v>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s="54">
        <v>0</v>
      </c>
      <c r="AI343" s="54">
        <v>0</v>
      </c>
      <c r="AJ343" s="54">
        <v>0</v>
      </c>
      <c r="AK343" s="54">
        <v>0</v>
      </c>
    </row>
    <row r="344" spans="1:37" ht="15.75" x14ac:dyDescent="0.25">
      <c r="A344" s="148" t="s">
        <v>710</v>
      </c>
      <c r="B344" s="162" t="s">
        <v>419</v>
      </c>
      <c r="C344" s="163" t="s">
        <v>419</v>
      </c>
      <c r="D344" s="164" t="s">
        <v>115</v>
      </c>
      <c r="E344" s="164" t="s">
        <v>114</v>
      </c>
      <c r="F344" s="54">
        <f t="shared" ref="F344:H344" si="125">F343</f>
        <v>0</v>
      </c>
      <c r="G344" s="54">
        <f t="shared" si="125"/>
        <v>0</v>
      </c>
      <c r="H344" s="54">
        <f t="shared" si="125"/>
        <v>0</v>
      </c>
      <c r="I344" s="55">
        <v>0</v>
      </c>
      <c r="J344" s="54">
        <v>0</v>
      </c>
      <c r="K344" s="54">
        <v>0</v>
      </c>
      <c r="L344" s="54">
        <v>0</v>
      </c>
      <c r="M344" s="54">
        <v>0</v>
      </c>
      <c r="N344" s="54">
        <v>0</v>
      </c>
      <c r="O344" s="54">
        <v>0</v>
      </c>
      <c r="P344" s="54">
        <v>0</v>
      </c>
      <c r="Q344" s="152">
        <v>1</v>
      </c>
      <c r="R344" s="152">
        <v>1000</v>
      </c>
      <c r="S344" s="152">
        <v>1000</v>
      </c>
      <c r="T344" s="152">
        <v>1000</v>
      </c>
      <c r="U344" s="152">
        <v>1000</v>
      </c>
      <c r="V344" s="152">
        <v>1000</v>
      </c>
      <c r="W344" s="152">
        <v>1000</v>
      </c>
      <c r="X344" s="152">
        <v>1000</v>
      </c>
      <c r="Y344" s="152">
        <v>1000</v>
      </c>
      <c r="Z344" s="152">
        <v>1000</v>
      </c>
      <c r="AA344" s="152">
        <v>1000</v>
      </c>
      <c r="AB344" s="152">
        <v>1000</v>
      </c>
      <c r="AC344" s="152">
        <v>1000</v>
      </c>
      <c r="AD344" s="152">
        <v>1000</v>
      </c>
      <c r="AE344" s="152">
        <v>1000</v>
      </c>
      <c r="AF344" s="152">
        <v>1000</v>
      </c>
      <c r="AG344" s="152">
        <v>1000</v>
      </c>
      <c r="AH344" s="152">
        <v>1000</v>
      </c>
      <c r="AI344" s="152">
        <v>1000</v>
      </c>
      <c r="AJ344" s="152">
        <v>1000</v>
      </c>
      <c r="AK344" s="152">
        <v>1000</v>
      </c>
    </row>
    <row r="345" spans="1:37" ht="16.5" thickBot="1" x14ac:dyDescent="0.3">
      <c r="A345" s="148" t="s">
        <v>710</v>
      </c>
      <c r="B345" s="162" t="s">
        <v>419</v>
      </c>
      <c r="C345" s="163" t="s">
        <v>419</v>
      </c>
      <c r="D345" s="164" t="s">
        <v>115</v>
      </c>
      <c r="E345" s="164" t="s">
        <v>423</v>
      </c>
      <c r="F345" s="61">
        <f t="shared" ref="F345:H345" si="126">F344</f>
        <v>0</v>
      </c>
      <c r="G345" s="61">
        <f t="shared" si="126"/>
        <v>0</v>
      </c>
      <c r="H345" s="61">
        <f t="shared" si="126"/>
        <v>0</v>
      </c>
      <c r="I345" s="62" t="s">
        <v>420</v>
      </c>
      <c r="J345" s="61" t="s">
        <v>420</v>
      </c>
      <c r="K345" s="61" t="s">
        <v>420</v>
      </c>
      <c r="L345" s="61" t="s">
        <v>420</v>
      </c>
      <c r="M345" s="61" t="s">
        <v>420</v>
      </c>
      <c r="N345" s="61" t="s">
        <v>420</v>
      </c>
      <c r="O345" s="61" t="s">
        <v>420</v>
      </c>
      <c r="P345" s="61" t="s">
        <v>420</v>
      </c>
      <c r="Q345" s="54" t="s">
        <v>420</v>
      </c>
      <c r="R345" s="54" t="s">
        <v>420</v>
      </c>
      <c r="S345" s="54" t="s">
        <v>420</v>
      </c>
      <c r="T345" s="54" t="s">
        <v>420</v>
      </c>
      <c r="U345" s="54" t="s">
        <v>420</v>
      </c>
      <c r="V345" s="54" t="s">
        <v>420</v>
      </c>
      <c r="W345" s="54" t="s">
        <v>420</v>
      </c>
      <c r="X345" s="54" t="s">
        <v>420</v>
      </c>
      <c r="Y345" s="54" t="s">
        <v>420</v>
      </c>
      <c r="Z345" s="54" t="s">
        <v>420</v>
      </c>
      <c r="AA345" s="54" t="s">
        <v>420</v>
      </c>
      <c r="AB345" s="54" t="s">
        <v>420</v>
      </c>
      <c r="AC345" s="54" t="s">
        <v>420</v>
      </c>
      <c r="AD345" s="54" t="s">
        <v>420</v>
      </c>
      <c r="AE345" s="54" t="s">
        <v>420</v>
      </c>
      <c r="AF345" s="54" t="s">
        <v>420</v>
      </c>
      <c r="AG345" s="54" t="s">
        <v>420</v>
      </c>
      <c r="AH345" s="54" t="s">
        <v>420</v>
      </c>
      <c r="AI345" s="54" t="s">
        <v>420</v>
      </c>
      <c r="AJ345" s="54" t="s">
        <v>420</v>
      </c>
      <c r="AK345" s="56" t="s">
        <v>420</v>
      </c>
    </row>
    <row r="346" spans="1:37" ht="15.75" x14ac:dyDescent="0.25">
      <c r="A346" s="207" t="s">
        <v>710</v>
      </c>
      <c r="B346" s="193" t="s">
        <v>424</v>
      </c>
      <c r="C346" s="243" t="s">
        <v>425</v>
      </c>
      <c r="D346" s="189" t="s">
        <v>78</v>
      </c>
      <c r="E346" s="189" t="s">
        <v>147</v>
      </c>
      <c r="F346" s="149">
        <v>0</v>
      </c>
      <c r="G346" s="149">
        <v>0</v>
      </c>
      <c r="H346" s="149">
        <v>0</v>
      </c>
      <c r="I346" s="150" t="s">
        <v>420</v>
      </c>
      <c r="J346" s="149" t="s">
        <v>420</v>
      </c>
      <c r="K346" s="149" t="s">
        <v>420</v>
      </c>
      <c r="L346" s="149" t="s">
        <v>420</v>
      </c>
      <c r="M346" s="149" t="s">
        <v>420</v>
      </c>
      <c r="N346" s="149" t="s">
        <v>420</v>
      </c>
      <c r="O346" s="149" t="s">
        <v>420</v>
      </c>
      <c r="P346" s="149" t="s">
        <v>420</v>
      </c>
      <c r="Q346" s="152" t="s">
        <v>420</v>
      </c>
      <c r="R346" s="152" t="s">
        <v>420</v>
      </c>
      <c r="S346" s="152" t="s">
        <v>420</v>
      </c>
      <c r="T346" s="152" t="s">
        <v>420</v>
      </c>
      <c r="U346" s="152" t="s">
        <v>420</v>
      </c>
      <c r="V346" s="152" t="s">
        <v>420</v>
      </c>
      <c r="W346" s="152" t="s">
        <v>420</v>
      </c>
      <c r="X346" s="152" t="s">
        <v>420</v>
      </c>
      <c r="Y346" s="152" t="s">
        <v>420</v>
      </c>
      <c r="Z346" s="152" t="s">
        <v>420</v>
      </c>
      <c r="AA346" s="152" t="s">
        <v>420</v>
      </c>
      <c r="AB346" s="152" t="s">
        <v>420</v>
      </c>
      <c r="AC346" s="152" t="s">
        <v>420</v>
      </c>
      <c r="AD346" s="152" t="s">
        <v>420</v>
      </c>
      <c r="AE346" s="152" t="s">
        <v>420</v>
      </c>
      <c r="AF346" s="152" t="s">
        <v>420</v>
      </c>
      <c r="AG346" s="152" t="s">
        <v>420</v>
      </c>
      <c r="AH346" s="152" t="s">
        <v>420</v>
      </c>
      <c r="AI346" s="152" t="s">
        <v>420</v>
      </c>
      <c r="AJ346" s="152" t="s">
        <v>420</v>
      </c>
      <c r="AK346" s="152" t="s">
        <v>420</v>
      </c>
    </row>
    <row r="347" spans="1:37" ht="15.75" x14ac:dyDescent="0.25">
      <c r="A347" s="207" t="s">
        <v>710</v>
      </c>
      <c r="B347" s="193" t="s">
        <v>424</v>
      </c>
      <c r="C347" s="243" t="s">
        <v>425</v>
      </c>
      <c r="D347" s="189" t="s">
        <v>78</v>
      </c>
      <c r="E347" s="189" t="s">
        <v>278</v>
      </c>
      <c r="F347" s="152">
        <v>0</v>
      </c>
      <c r="G347" s="152">
        <v>0</v>
      </c>
      <c r="H347" s="152">
        <v>0</v>
      </c>
      <c r="I347" s="153" t="s">
        <v>420</v>
      </c>
      <c r="J347" s="152" t="s">
        <v>420</v>
      </c>
      <c r="K347" s="152" t="s">
        <v>420</v>
      </c>
      <c r="L347" s="152" t="s">
        <v>420</v>
      </c>
      <c r="M347" s="152" t="s">
        <v>420</v>
      </c>
      <c r="N347" s="152" t="s">
        <v>420</v>
      </c>
      <c r="O347" s="152" t="s">
        <v>420</v>
      </c>
      <c r="P347" s="152" t="s">
        <v>420</v>
      </c>
      <c r="Q347" s="152" t="s">
        <v>420</v>
      </c>
      <c r="R347" s="152" t="s">
        <v>420</v>
      </c>
      <c r="S347" s="152" t="s">
        <v>420</v>
      </c>
      <c r="T347" s="152" t="s">
        <v>420</v>
      </c>
      <c r="U347" s="152" t="s">
        <v>420</v>
      </c>
      <c r="V347" s="152" t="s">
        <v>420</v>
      </c>
      <c r="W347" s="152" t="s">
        <v>420</v>
      </c>
      <c r="X347" s="152" t="s">
        <v>420</v>
      </c>
      <c r="Y347" s="152" t="s">
        <v>420</v>
      </c>
      <c r="Z347" s="152" t="s">
        <v>420</v>
      </c>
      <c r="AA347" s="152" t="s">
        <v>420</v>
      </c>
      <c r="AB347" s="152" t="s">
        <v>420</v>
      </c>
      <c r="AC347" s="152" t="s">
        <v>420</v>
      </c>
      <c r="AD347" s="152" t="s">
        <v>420</v>
      </c>
      <c r="AE347" s="152" t="s">
        <v>420</v>
      </c>
      <c r="AF347" s="152" t="s">
        <v>420</v>
      </c>
      <c r="AG347" s="152" t="s">
        <v>420</v>
      </c>
      <c r="AH347" s="152" t="s">
        <v>420</v>
      </c>
      <c r="AI347" s="152" t="s">
        <v>420</v>
      </c>
      <c r="AJ347" s="152" t="s">
        <v>420</v>
      </c>
      <c r="AK347" s="152" t="s">
        <v>420</v>
      </c>
    </row>
    <row r="348" spans="1:37" ht="15.75" x14ac:dyDescent="0.25">
      <c r="A348" s="207" t="s">
        <v>710</v>
      </c>
      <c r="B348" s="193" t="s">
        <v>424</v>
      </c>
      <c r="C348" s="243" t="s">
        <v>425</v>
      </c>
      <c r="D348" s="189" t="s">
        <v>78</v>
      </c>
      <c r="E348" s="189" t="s">
        <v>112</v>
      </c>
      <c r="F348" s="152"/>
      <c r="G348" s="152"/>
      <c r="H348" s="152"/>
      <c r="I348" s="153"/>
      <c r="J348" s="152"/>
      <c r="K348" s="152"/>
      <c r="L348" s="152"/>
      <c r="M348" s="152"/>
      <c r="N348" s="152"/>
      <c r="O348" s="152"/>
      <c r="P348" s="152"/>
      <c r="Q348" s="152" t="s">
        <v>420</v>
      </c>
      <c r="R348" s="152" t="s">
        <v>420</v>
      </c>
      <c r="S348" s="152" t="s">
        <v>420</v>
      </c>
      <c r="T348" s="152" t="s">
        <v>420</v>
      </c>
      <c r="U348" s="152" t="s">
        <v>420</v>
      </c>
      <c r="V348" s="152" t="s">
        <v>420</v>
      </c>
      <c r="W348" s="152" t="s">
        <v>420</v>
      </c>
      <c r="X348" s="152" t="s">
        <v>420</v>
      </c>
      <c r="Y348" s="152" t="s">
        <v>420</v>
      </c>
      <c r="Z348" s="152" t="s">
        <v>420</v>
      </c>
      <c r="AA348" s="152" t="s">
        <v>420</v>
      </c>
      <c r="AB348" s="152" t="s">
        <v>420</v>
      </c>
      <c r="AC348" s="152" t="s">
        <v>420</v>
      </c>
      <c r="AD348" s="152" t="s">
        <v>420</v>
      </c>
      <c r="AE348" s="152" t="s">
        <v>420</v>
      </c>
      <c r="AF348" s="152" t="s">
        <v>420</v>
      </c>
      <c r="AG348" s="152" t="s">
        <v>420</v>
      </c>
      <c r="AH348" s="152" t="s">
        <v>420</v>
      </c>
      <c r="AI348" s="152" t="s">
        <v>420</v>
      </c>
      <c r="AJ348" s="152" t="s">
        <v>420</v>
      </c>
      <c r="AK348" s="152" t="s">
        <v>420</v>
      </c>
    </row>
    <row r="349" spans="1:37" ht="16.5" thickBot="1" x14ac:dyDescent="0.3">
      <c r="A349" s="207" t="s">
        <v>710</v>
      </c>
      <c r="B349" s="193" t="s">
        <v>424</v>
      </c>
      <c r="C349" s="243" t="s">
        <v>425</v>
      </c>
      <c r="D349" s="189" t="s">
        <v>115</v>
      </c>
      <c r="E349" s="189" t="s">
        <v>423</v>
      </c>
      <c r="F349" s="152">
        <v>0</v>
      </c>
      <c r="G349" s="152">
        <v>0</v>
      </c>
      <c r="H349" s="152">
        <v>0</v>
      </c>
      <c r="I349" s="153" t="s">
        <v>420</v>
      </c>
      <c r="J349" s="152" t="s">
        <v>420</v>
      </c>
      <c r="K349" s="152" t="s">
        <v>420</v>
      </c>
      <c r="L349" s="152" t="s">
        <v>420</v>
      </c>
      <c r="M349" s="152" t="s">
        <v>420</v>
      </c>
      <c r="N349" s="152" t="s">
        <v>420</v>
      </c>
      <c r="O349" s="152" t="s">
        <v>420</v>
      </c>
      <c r="P349" s="152" t="s">
        <v>420</v>
      </c>
      <c r="Q349" s="152" t="s">
        <v>420</v>
      </c>
      <c r="R349" s="152" t="s">
        <v>420</v>
      </c>
      <c r="S349" s="152" t="s">
        <v>420</v>
      </c>
      <c r="T349" s="152" t="s">
        <v>420</v>
      </c>
      <c r="U349" s="152" t="s">
        <v>420</v>
      </c>
      <c r="V349" s="152" t="s">
        <v>420</v>
      </c>
      <c r="W349" s="152" t="s">
        <v>420</v>
      </c>
      <c r="X349" s="152" t="s">
        <v>420</v>
      </c>
      <c r="Y349" s="152" t="s">
        <v>420</v>
      </c>
      <c r="Z349" s="152" t="s">
        <v>420</v>
      </c>
      <c r="AA349" s="152" t="s">
        <v>420</v>
      </c>
      <c r="AB349" s="152" t="s">
        <v>420</v>
      </c>
      <c r="AC349" s="152" t="s">
        <v>420</v>
      </c>
      <c r="AD349" s="152" t="s">
        <v>420</v>
      </c>
      <c r="AE349" s="152" t="s">
        <v>420</v>
      </c>
      <c r="AF349" s="152" t="s">
        <v>420</v>
      </c>
      <c r="AG349" s="152" t="s">
        <v>420</v>
      </c>
      <c r="AH349" s="152" t="s">
        <v>420</v>
      </c>
      <c r="AI349" s="152" t="s">
        <v>420</v>
      </c>
      <c r="AJ349" s="152" t="s">
        <v>420</v>
      </c>
      <c r="AK349" s="152" t="s">
        <v>420</v>
      </c>
    </row>
    <row r="350" spans="1:37" ht="15.75" x14ac:dyDescent="0.25">
      <c r="A350" s="207" t="s">
        <v>710</v>
      </c>
      <c r="B350" s="193" t="s">
        <v>424</v>
      </c>
      <c r="C350" s="244" t="s">
        <v>426</v>
      </c>
      <c r="D350" s="189" t="s">
        <v>78</v>
      </c>
      <c r="E350" s="189" t="s">
        <v>147</v>
      </c>
      <c r="F350" s="149">
        <v>0</v>
      </c>
      <c r="G350" s="149">
        <v>0</v>
      </c>
      <c r="H350" s="149">
        <v>0</v>
      </c>
      <c r="I350" s="150" t="s">
        <v>420</v>
      </c>
      <c r="J350" s="149" t="s">
        <v>420</v>
      </c>
      <c r="K350" s="149" t="s">
        <v>420</v>
      </c>
      <c r="L350" s="149" t="s">
        <v>420</v>
      </c>
      <c r="M350" s="149" t="s">
        <v>420</v>
      </c>
      <c r="N350" s="149" t="s">
        <v>420</v>
      </c>
      <c r="O350" s="149" t="s">
        <v>420</v>
      </c>
      <c r="P350" s="149" t="s">
        <v>420</v>
      </c>
      <c r="Q350" s="152" t="s">
        <v>420</v>
      </c>
      <c r="R350" s="152" t="s">
        <v>420</v>
      </c>
      <c r="S350" s="152" t="s">
        <v>420</v>
      </c>
      <c r="T350" s="152" t="s">
        <v>420</v>
      </c>
      <c r="U350" s="152" t="s">
        <v>420</v>
      </c>
      <c r="V350" s="152" t="s">
        <v>420</v>
      </c>
      <c r="W350" s="152" t="s">
        <v>420</v>
      </c>
      <c r="X350" s="152" t="s">
        <v>420</v>
      </c>
      <c r="Y350" s="152" t="s">
        <v>420</v>
      </c>
      <c r="Z350" s="152" t="s">
        <v>420</v>
      </c>
      <c r="AA350" s="152" t="s">
        <v>420</v>
      </c>
      <c r="AB350" s="152" t="s">
        <v>420</v>
      </c>
      <c r="AC350" s="152" t="s">
        <v>420</v>
      </c>
      <c r="AD350" s="152" t="s">
        <v>420</v>
      </c>
      <c r="AE350" s="152" t="s">
        <v>420</v>
      </c>
      <c r="AF350" s="152" t="s">
        <v>420</v>
      </c>
      <c r="AG350" s="152" t="s">
        <v>420</v>
      </c>
      <c r="AH350" s="152" t="s">
        <v>420</v>
      </c>
      <c r="AI350" s="152" t="s">
        <v>420</v>
      </c>
      <c r="AJ350" s="152" t="s">
        <v>420</v>
      </c>
      <c r="AK350" s="152" t="s">
        <v>420</v>
      </c>
    </row>
    <row r="351" spans="1:37" ht="15.75" x14ac:dyDescent="0.25">
      <c r="A351" s="207" t="s">
        <v>710</v>
      </c>
      <c r="B351" s="193" t="s">
        <v>424</v>
      </c>
      <c r="C351" s="244" t="s">
        <v>426</v>
      </c>
      <c r="D351" s="189" t="s">
        <v>78</v>
      </c>
      <c r="E351" s="189" t="s">
        <v>278</v>
      </c>
      <c r="F351" s="152">
        <v>0</v>
      </c>
      <c r="G351" s="152">
        <v>0</v>
      </c>
      <c r="H351" s="152">
        <v>0</v>
      </c>
      <c r="I351" s="153" t="s">
        <v>420</v>
      </c>
      <c r="J351" s="152" t="s">
        <v>420</v>
      </c>
      <c r="K351" s="152" t="s">
        <v>420</v>
      </c>
      <c r="L351" s="152" t="s">
        <v>420</v>
      </c>
      <c r="M351" s="152" t="s">
        <v>420</v>
      </c>
      <c r="N351" s="152" t="s">
        <v>420</v>
      </c>
      <c r="O351" s="152" t="s">
        <v>420</v>
      </c>
      <c r="P351" s="152" t="s">
        <v>420</v>
      </c>
      <c r="Q351" s="152" t="s">
        <v>420</v>
      </c>
      <c r="R351" s="152" t="s">
        <v>420</v>
      </c>
      <c r="S351" s="152" t="s">
        <v>420</v>
      </c>
      <c r="T351" s="152" t="s">
        <v>420</v>
      </c>
      <c r="U351" s="152" t="s">
        <v>420</v>
      </c>
      <c r="V351" s="152" t="s">
        <v>420</v>
      </c>
      <c r="W351" s="152" t="s">
        <v>420</v>
      </c>
      <c r="X351" s="152" t="s">
        <v>420</v>
      </c>
      <c r="Y351" s="152" t="s">
        <v>420</v>
      </c>
      <c r="Z351" s="152" t="s">
        <v>420</v>
      </c>
      <c r="AA351" s="152" t="s">
        <v>420</v>
      </c>
      <c r="AB351" s="152" t="s">
        <v>420</v>
      </c>
      <c r="AC351" s="152" t="s">
        <v>420</v>
      </c>
      <c r="AD351" s="152" t="s">
        <v>420</v>
      </c>
      <c r="AE351" s="152" t="s">
        <v>420</v>
      </c>
      <c r="AF351" s="152" t="s">
        <v>420</v>
      </c>
      <c r="AG351" s="152" t="s">
        <v>420</v>
      </c>
      <c r="AH351" s="152" t="s">
        <v>420</v>
      </c>
      <c r="AI351" s="152" t="s">
        <v>420</v>
      </c>
      <c r="AJ351" s="152" t="s">
        <v>420</v>
      </c>
      <c r="AK351" s="152" t="s">
        <v>420</v>
      </c>
    </row>
    <row r="352" spans="1:37" ht="15.75" x14ac:dyDescent="0.25">
      <c r="A352" s="207" t="s">
        <v>710</v>
      </c>
      <c r="B352" s="193" t="s">
        <v>424</v>
      </c>
      <c r="C352" s="244" t="s">
        <v>426</v>
      </c>
      <c r="D352" s="189" t="s">
        <v>78</v>
      </c>
      <c r="E352" s="189" t="s">
        <v>119</v>
      </c>
      <c r="F352" s="152"/>
      <c r="G352" s="152"/>
      <c r="H352" s="152"/>
      <c r="I352" s="153"/>
      <c r="J352" s="152"/>
      <c r="K352" s="152"/>
      <c r="L352" s="152"/>
      <c r="M352" s="152"/>
      <c r="N352" s="152"/>
      <c r="O352" s="152"/>
      <c r="P352" s="152"/>
      <c r="Q352" s="152">
        <v>0</v>
      </c>
      <c r="R352" s="152" t="s">
        <v>420</v>
      </c>
      <c r="S352" s="152" t="s">
        <v>420</v>
      </c>
      <c r="T352" s="152" t="s">
        <v>420</v>
      </c>
      <c r="U352" s="152" t="s">
        <v>420</v>
      </c>
      <c r="V352" s="152" t="s">
        <v>420</v>
      </c>
      <c r="W352" s="152" t="s">
        <v>420</v>
      </c>
      <c r="X352" s="152" t="s">
        <v>420</v>
      </c>
      <c r="Y352" s="152" t="s">
        <v>420</v>
      </c>
      <c r="Z352" s="152" t="s">
        <v>420</v>
      </c>
      <c r="AA352" s="152" t="s">
        <v>420</v>
      </c>
      <c r="AB352" s="152" t="s">
        <v>420</v>
      </c>
      <c r="AC352" s="152" t="s">
        <v>420</v>
      </c>
      <c r="AD352" s="152" t="s">
        <v>420</v>
      </c>
      <c r="AE352" s="152" t="s">
        <v>420</v>
      </c>
      <c r="AF352" s="152" t="s">
        <v>420</v>
      </c>
      <c r="AG352" s="152" t="s">
        <v>420</v>
      </c>
      <c r="AH352" s="152" t="s">
        <v>420</v>
      </c>
      <c r="AI352" s="152" t="s">
        <v>420</v>
      </c>
      <c r="AJ352" s="152" t="s">
        <v>420</v>
      </c>
      <c r="AK352" s="152" t="s">
        <v>420</v>
      </c>
    </row>
    <row r="353" spans="1:37" ht="15.75" x14ac:dyDescent="0.25">
      <c r="A353" s="207" t="s">
        <v>710</v>
      </c>
      <c r="B353" s="193" t="s">
        <v>424</v>
      </c>
      <c r="C353" s="244" t="s">
        <v>426</v>
      </c>
      <c r="D353" s="189" t="s">
        <v>78</v>
      </c>
      <c r="E353" s="189" t="s">
        <v>678</v>
      </c>
      <c r="F353" s="152"/>
      <c r="G353" s="152"/>
      <c r="H353" s="152"/>
      <c r="I353" s="153"/>
      <c r="J353" s="152"/>
      <c r="K353" s="152"/>
      <c r="L353" s="152"/>
      <c r="M353" s="152"/>
      <c r="N353" s="152"/>
      <c r="O353" s="152"/>
      <c r="P353" s="152"/>
      <c r="Q353" s="152" t="s">
        <v>420</v>
      </c>
      <c r="R353" s="152" t="s">
        <v>420</v>
      </c>
      <c r="S353" s="152" t="s">
        <v>420</v>
      </c>
      <c r="T353" s="152" t="s">
        <v>420</v>
      </c>
      <c r="U353" s="152" t="s">
        <v>420</v>
      </c>
      <c r="V353" s="152" t="s">
        <v>420</v>
      </c>
      <c r="W353" s="152" t="s">
        <v>420</v>
      </c>
      <c r="X353" s="152" t="s">
        <v>420</v>
      </c>
      <c r="Y353" s="152" t="s">
        <v>420</v>
      </c>
      <c r="Z353" s="152" t="s">
        <v>420</v>
      </c>
      <c r="AA353" s="152" t="s">
        <v>420</v>
      </c>
      <c r="AB353" s="152" t="s">
        <v>420</v>
      </c>
      <c r="AC353" s="152" t="s">
        <v>420</v>
      </c>
      <c r="AD353" s="152" t="s">
        <v>420</v>
      </c>
      <c r="AE353" s="152" t="s">
        <v>420</v>
      </c>
      <c r="AF353" s="152" t="s">
        <v>420</v>
      </c>
      <c r="AG353" s="152" t="s">
        <v>420</v>
      </c>
      <c r="AH353" s="152" t="s">
        <v>420</v>
      </c>
      <c r="AI353" s="152" t="s">
        <v>420</v>
      </c>
      <c r="AJ353" s="152" t="s">
        <v>420</v>
      </c>
      <c r="AK353" s="152" t="s">
        <v>420</v>
      </c>
    </row>
    <row r="354" spans="1:37" ht="16.5" thickBot="1" x14ac:dyDescent="0.3">
      <c r="A354" s="207" t="s">
        <v>710</v>
      </c>
      <c r="B354" s="193" t="s">
        <v>424</v>
      </c>
      <c r="C354" s="244" t="s">
        <v>426</v>
      </c>
      <c r="D354" s="189" t="s">
        <v>115</v>
      </c>
      <c r="E354" s="189" t="s">
        <v>423</v>
      </c>
      <c r="F354" s="156">
        <v>0</v>
      </c>
      <c r="G354" s="156">
        <v>0</v>
      </c>
      <c r="H354" s="156">
        <v>0</v>
      </c>
      <c r="I354" s="157" t="s">
        <v>420</v>
      </c>
      <c r="J354" s="156" t="s">
        <v>420</v>
      </c>
      <c r="K354" s="156" t="s">
        <v>420</v>
      </c>
      <c r="L354" s="156" t="s">
        <v>420</v>
      </c>
      <c r="M354" s="156" t="s">
        <v>420</v>
      </c>
      <c r="N354" s="156" t="s">
        <v>420</v>
      </c>
      <c r="O354" s="156" t="s">
        <v>420</v>
      </c>
      <c r="P354" s="156" t="s">
        <v>420</v>
      </c>
      <c r="Q354" s="152" t="s">
        <v>420</v>
      </c>
      <c r="R354" s="152" t="s">
        <v>420</v>
      </c>
      <c r="S354" s="152" t="s">
        <v>420</v>
      </c>
      <c r="T354" s="152" t="s">
        <v>420</v>
      </c>
      <c r="U354" s="152" t="s">
        <v>420</v>
      </c>
      <c r="V354" s="152" t="s">
        <v>420</v>
      </c>
      <c r="W354" s="152" t="s">
        <v>420</v>
      </c>
      <c r="X354" s="152" t="s">
        <v>420</v>
      </c>
      <c r="Y354" s="152" t="s">
        <v>420</v>
      </c>
      <c r="Z354" s="152" t="s">
        <v>420</v>
      </c>
      <c r="AA354" s="152" t="s">
        <v>420</v>
      </c>
      <c r="AB354" s="152" t="s">
        <v>420</v>
      </c>
      <c r="AC354" s="152" t="s">
        <v>420</v>
      </c>
      <c r="AD354" s="152" t="s">
        <v>420</v>
      </c>
      <c r="AE354" s="152" t="s">
        <v>420</v>
      </c>
      <c r="AF354" s="152" t="s">
        <v>420</v>
      </c>
      <c r="AG354" s="152" t="s">
        <v>420</v>
      </c>
      <c r="AH354" s="152" t="s">
        <v>420</v>
      </c>
      <c r="AI354" s="152" t="s">
        <v>420</v>
      </c>
      <c r="AJ354" s="152" t="s">
        <v>420</v>
      </c>
      <c r="AK354" s="152" t="s">
        <v>420</v>
      </c>
    </row>
    <row r="355" spans="1:37" ht="15.75" x14ac:dyDescent="0.25">
      <c r="A355" s="207" t="s">
        <v>710</v>
      </c>
      <c r="B355" s="193" t="s">
        <v>424</v>
      </c>
      <c r="C355" s="243" t="s">
        <v>427</v>
      </c>
      <c r="D355" s="189" t="s">
        <v>78</v>
      </c>
      <c r="E355" s="189" t="s">
        <v>147</v>
      </c>
      <c r="F355" s="152">
        <v>0</v>
      </c>
      <c r="G355" s="152">
        <v>0</v>
      </c>
      <c r="H355" s="152">
        <v>0</v>
      </c>
      <c r="I355" s="153" t="s">
        <v>420</v>
      </c>
      <c r="J355" s="152" t="s">
        <v>420</v>
      </c>
      <c r="K355" s="152" t="s">
        <v>420</v>
      </c>
      <c r="L355" s="152" t="s">
        <v>420</v>
      </c>
      <c r="M355" s="152" t="s">
        <v>420</v>
      </c>
      <c r="N355" s="152" t="s">
        <v>420</v>
      </c>
      <c r="O355" s="152" t="s">
        <v>420</v>
      </c>
      <c r="P355" s="152" t="s">
        <v>420</v>
      </c>
      <c r="Q355" s="152" t="s">
        <v>420</v>
      </c>
      <c r="R355" s="152" t="s">
        <v>420</v>
      </c>
      <c r="S355" s="152" t="s">
        <v>420</v>
      </c>
      <c r="T355" s="152" t="s">
        <v>420</v>
      </c>
      <c r="U355" s="152" t="s">
        <v>420</v>
      </c>
      <c r="V355" s="152" t="s">
        <v>420</v>
      </c>
      <c r="W355" s="152" t="s">
        <v>420</v>
      </c>
      <c r="X355" s="152" t="s">
        <v>420</v>
      </c>
      <c r="Y355" s="152" t="s">
        <v>420</v>
      </c>
      <c r="Z355" s="152" t="s">
        <v>420</v>
      </c>
      <c r="AA355" s="152" t="s">
        <v>420</v>
      </c>
      <c r="AB355" s="152" t="s">
        <v>420</v>
      </c>
      <c r="AC355" s="152" t="s">
        <v>420</v>
      </c>
      <c r="AD355" s="152" t="s">
        <v>420</v>
      </c>
      <c r="AE355" s="152" t="s">
        <v>420</v>
      </c>
      <c r="AF355" s="152" t="s">
        <v>420</v>
      </c>
      <c r="AG355" s="152" t="s">
        <v>420</v>
      </c>
      <c r="AH355" s="152" t="s">
        <v>420</v>
      </c>
      <c r="AI355" s="152" t="s">
        <v>420</v>
      </c>
      <c r="AJ355" s="152" t="s">
        <v>420</v>
      </c>
      <c r="AK355" s="152" t="s">
        <v>420</v>
      </c>
    </row>
    <row r="356" spans="1:37" ht="15.75" x14ac:dyDescent="0.25">
      <c r="A356" s="207" t="s">
        <v>710</v>
      </c>
      <c r="B356" s="193" t="s">
        <v>424</v>
      </c>
      <c r="C356" s="243" t="s">
        <v>427</v>
      </c>
      <c r="D356" s="189" t="s">
        <v>78</v>
      </c>
      <c r="E356" s="189" t="s">
        <v>278</v>
      </c>
      <c r="F356" s="152">
        <v>0</v>
      </c>
      <c r="G356" s="152">
        <v>0</v>
      </c>
      <c r="H356" s="152">
        <v>0</v>
      </c>
      <c r="I356" s="153" t="s">
        <v>420</v>
      </c>
      <c r="J356" s="152" t="s">
        <v>420</v>
      </c>
      <c r="K356" s="152" t="s">
        <v>420</v>
      </c>
      <c r="L356" s="152" t="s">
        <v>420</v>
      </c>
      <c r="M356" s="152" t="s">
        <v>420</v>
      </c>
      <c r="N356" s="152" t="s">
        <v>420</v>
      </c>
      <c r="O356" s="152" t="s">
        <v>420</v>
      </c>
      <c r="P356" s="152" t="s">
        <v>420</v>
      </c>
      <c r="Q356" s="152" t="s">
        <v>420</v>
      </c>
      <c r="R356" s="152" t="s">
        <v>420</v>
      </c>
      <c r="S356" s="152" t="s">
        <v>420</v>
      </c>
      <c r="T356" s="152" t="s">
        <v>420</v>
      </c>
      <c r="U356" s="152" t="s">
        <v>420</v>
      </c>
      <c r="V356" s="152" t="s">
        <v>420</v>
      </c>
      <c r="W356" s="152" t="s">
        <v>420</v>
      </c>
      <c r="X356" s="152" t="s">
        <v>420</v>
      </c>
      <c r="Y356" s="152" t="s">
        <v>420</v>
      </c>
      <c r="Z356" s="152" t="s">
        <v>420</v>
      </c>
      <c r="AA356" s="152" t="s">
        <v>420</v>
      </c>
      <c r="AB356" s="152" t="s">
        <v>420</v>
      </c>
      <c r="AC356" s="152" t="s">
        <v>420</v>
      </c>
      <c r="AD356" s="152" t="s">
        <v>420</v>
      </c>
      <c r="AE356" s="152" t="s">
        <v>420</v>
      </c>
      <c r="AF356" s="152" t="s">
        <v>420</v>
      </c>
      <c r="AG356" s="152" t="s">
        <v>420</v>
      </c>
      <c r="AH356" s="152" t="s">
        <v>420</v>
      </c>
      <c r="AI356" s="152" t="s">
        <v>420</v>
      </c>
      <c r="AJ356" s="152" t="s">
        <v>420</v>
      </c>
      <c r="AK356" s="152" t="s">
        <v>420</v>
      </c>
    </row>
    <row r="357" spans="1:37" ht="15.75" x14ac:dyDescent="0.25">
      <c r="A357" s="207" t="s">
        <v>710</v>
      </c>
      <c r="B357" s="193" t="s">
        <v>424</v>
      </c>
      <c r="C357" s="243" t="s">
        <v>427</v>
      </c>
      <c r="D357" s="189" t="s">
        <v>78</v>
      </c>
      <c r="E357" s="189" t="s">
        <v>112</v>
      </c>
      <c r="F357" s="152">
        <v>0</v>
      </c>
      <c r="G357" s="152">
        <v>0</v>
      </c>
      <c r="H357" s="152">
        <v>0</v>
      </c>
      <c r="I357" s="153">
        <v>0</v>
      </c>
      <c r="J357" s="152">
        <v>0</v>
      </c>
      <c r="K357" s="152">
        <v>0</v>
      </c>
      <c r="L357" s="152">
        <v>0</v>
      </c>
      <c r="M357" s="152">
        <v>0</v>
      </c>
      <c r="N357" s="152">
        <v>0</v>
      </c>
      <c r="O357" s="152">
        <v>0</v>
      </c>
      <c r="P357" s="152">
        <v>0</v>
      </c>
      <c r="Q357" s="152" t="s">
        <v>420</v>
      </c>
      <c r="R357" s="152" t="s">
        <v>420</v>
      </c>
      <c r="S357" s="152" t="s">
        <v>420</v>
      </c>
      <c r="T357" s="152" t="s">
        <v>420</v>
      </c>
      <c r="U357" s="152" t="s">
        <v>420</v>
      </c>
      <c r="V357" s="152" t="s">
        <v>420</v>
      </c>
      <c r="W357" s="152" t="s">
        <v>420</v>
      </c>
      <c r="X357" s="152" t="s">
        <v>420</v>
      </c>
      <c r="Y357" s="152" t="s">
        <v>420</v>
      </c>
      <c r="Z357" s="152" t="s">
        <v>420</v>
      </c>
      <c r="AA357" s="152" t="s">
        <v>420</v>
      </c>
      <c r="AB357" s="152" t="s">
        <v>420</v>
      </c>
      <c r="AC357" s="152" t="s">
        <v>420</v>
      </c>
      <c r="AD357" s="152" t="s">
        <v>420</v>
      </c>
      <c r="AE357" s="152" t="s">
        <v>420</v>
      </c>
      <c r="AF357" s="152" t="s">
        <v>420</v>
      </c>
      <c r="AG357" s="152" t="s">
        <v>420</v>
      </c>
      <c r="AH357" s="152" t="s">
        <v>420</v>
      </c>
      <c r="AI357" s="152" t="s">
        <v>420</v>
      </c>
      <c r="AJ357" s="152" t="s">
        <v>420</v>
      </c>
      <c r="AK357" s="152" t="s">
        <v>420</v>
      </c>
    </row>
    <row r="358" spans="1:37" ht="15.75" x14ac:dyDescent="0.25">
      <c r="A358" s="207" t="s">
        <v>710</v>
      </c>
      <c r="B358" s="193" t="s">
        <v>424</v>
      </c>
      <c r="C358" s="243" t="s">
        <v>427</v>
      </c>
      <c r="D358" s="189" t="s">
        <v>115</v>
      </c>
      <c r="E358" s="189" t="s">
        <v>423</v>
      </c>
      <c r="F358" s="152">
        <v>0</v>
      </c>
      <c r="G358" s="152">
        <v>0</v>
      </c>
      <c r="H358" s="152">
        <v>0</v>
      </c>
      <c r="I358" s="153" t="s">
        <v>420</v>
      </c>
      <c r="J358" s="152" t="s">
        <v>420</v>
      </c>
      <c r="K358" s="152" t="s">
        <v>420</v>
      </c>
      <c r="L358" s="152" t="s">
        <v>420</v>
      </c>
      <c r="M358" s="152" t="s">
        <v>420</v>
      </c>
      <c r="N358" s="152" t="s">
        <v>420</v>
      </c>
      <c r="O358" s="152" t="s">
        <v>420</v>
      </c>
      <c r="P358" s="152" t="s">
        <v>420</v>
      </c>
      <c r="Q358" s="152" t="s">
        <v>420</v>
      </c>
      <c r="R358" s="152" t="s">
        <v>420</v>
      </c>
      <c r="S358" s="152" t="s">
        <v>420</v>
      </c>
      <c r="T358" s="152" t="s">
        <v>420</v>
      </c>
      <c r="U358" s="152" t="s">
        <v>420</v>
      </c>
      <c r="V358" s="152" t="s">
        <v>420</v>
      </c>
      <c r="W358" s="152" t="s">
        <v>420</v>
      </c>
      <c r="X358" s="152" t="s">
        <v>420</v>
      </c>
      <c r="Y358" s="152" t="s">
        <v>420</v>
      </c>
      <c r="Z358" s="152" t="s">
        <v>420</v>
      </c>
      <c r="AA358" s="152" t="s">
        <v>420</v>
      </c>
      <c r="AB358" s="152" t="s">
        <v>420</v>
      </c>
      <c r="AC358" s="152" t="s">
        <v>420</v>
      </c>
      <c r="AD358" s="152" t="s">
        <v>420</v>
      </c>
      <c r="AE358" s="152" t="s">
        <v>420</v>
      </c>
      <c r="AF358" s="152" t="s">
        <v>420</v>
      </c>
      <c r="AG358" s="152" t="s">
        <v>420</v>
      </c>
      <c r="AH358" s="152" t="s">
        <v>420</v>
      </c>
      <c r="AI358" s="152" t="s">
        <v>420</v>
      </c>
      <c r="AJ358" s="152" t="s">
        <v>420</v>
      </c>
      <c r="AK358" s="152" t="s">
        <v>420</v>
      </c>
    </row>
    <row r="359" spans="1:37" ht="15.75" x14ac:dyDescent="0.25">
      <c r="A359" s="207" t="s">
        <v>710</v>
      </c>
      <c r="B359" s="193" t="s">
        <v>424</v>
      </c>
      <c r="C359" s="237" t="s">
        <v>428</v>
      </c>
      <c r="D359" s="189" t="s">
        <v>78</v>
      </c>
      <c r="E359" s="189" t="s">
        <v>147</v>
      </c>
      <c r="F359" s="152">
        <v>0</v>
      </c>
      <c r="G359" s="152">
        <v>0</v>
      </c>
      <c r="H359" s="152">
        <v>0</v>
      </c>
      <c r="I359" s="152" t="s">
        <v>420</v>
      </c>
      <c r="J359" s="152" t="s">
        <v>420</v>
      </c>
      <c r="K359" s="152" t="s">
        <v>420</v>
      </c>
      <c r="L359" s="152" t="s">
        <v>420</v>
      </c>
      <c r="M359" s="152" t="s">
        <v>420</v>
      </c>
      <c r="N359" s="152" t="s">
        <v>420</v>
      </c>
      <c r="O359" s="152" t="s">
        <v>420</v>
      </c>
      <c r="P359" s="152" t="s">
        <v>420</v>
      </c>
      <c r="Q359" s="152" t="s">
        <v>420</v>
      </c>
      <c r="R359" s="152" t="s">
        <v>420</v>
      </c>
      <c r="S359" s="152" t="s">
        <v>420</v>
      </c>
      <c r="T359" s="152" t="s">
        <v>420</v>
      </c>
      <c r="U359" s="152" t="s">
        <v>420</v>
      </c>
      <c r="V359" s="152" t="s">
        <v>420</v>
      </c>
      <c r="W359" s="152" t="s">
        <v>420</v>
      </c>
      <c r="X359" s="152" t="s">
        <v>420</v>
      </c>
      <c r="Y359" s="152" t="s">
        <v>420</v>
      </c>
      <c r="Z359" s="152" t="s">
        <v>420</v>
      </c>
      <c r="AA359" s="152" t="s">
        <v>420</v>
      </c>
      <c r="AB359" s="152" t="s">
        <v>420</v>
      </c>
      <c r="AC359" s="152" t="s">
        <v>420</v>
      </c>
      <c r="AD359" s="152" t="s">
        <v>420</v>
      </c>
      <c r="AE359" s="152" t="s">
        <v>420</v>
      </c>
      <c r="AF359" s="152" t="s">
        <v>420</v>
      </c>
      <c r="AG359" s="152" t="s">
        <v>420</v>
      </c>
      <c r="AH359" s="152" t="s">
        <v>420</v>
      </c>
      <c r="AI359" s="152" t="s">
        <v>420</v>
      </c>
      <c r="AJ359" s="152" t="s">
        <v>420</v>
      </c>
      <c r="AK359" s="152" t="s">
        <v>420</v>
      </c>
    </row>
    <row r="360" spans="1:37" ht="15.75" x14ac:dyDescent="0.25">
      <c r="A360" s="207" t="s">
        <v>710</v>
      </c>
      <c r="B360" s="193" t="s">
        <v>424</v>
      </c>
      <c r="C360" s="237" t="s">
        <v>428</v>
      </c>
      <c r="D360" s="189" t="s">
        <v>78</v>
      </c>
      <c r="E360" s="189" t="s">
        <v>119</v>
      </c>
      <c r="F360" s="152"/>
      <c r="G360" s="152"/>
      <c r="H360" s="152"/>
      <c r="I360" s="152"/>
      <c r="J360" s="152"/>
      <c r="K360" s="152"/>
      <c r="L360" s="152"/>
      <c r="M360" s="152"/>
      <c r="N360" s="152"/>
      <c r="O360" s="152"/>
      <c r="P360" s="152"/>
      <c r="Q360" s="152" t="s">
        <v>420</v>
      </c>
      <c r="R360" s="152" t="s">
        <v>420</v>
      </c>
      <c r="S360" s="152" t="s">
        <v>420</v>
      </c>
      <c r="T360" s="152" t="s">
        <v>420</v>
      </c>
      <c r="U360" s="152" t="s">
        <v>420</v>
      </c>
      <c r="V360" s="152" t="s">
        <v>420</v>
      </c>
      <c r="W360" s="152" t="s">
        <v>420</v>
      </c>
      <c r="X360" s="152" t="s">
        <v>420</v>
      </c>
      <c r="Y360" s="152" t="s">
        <v>420</v>
      </c>
      <c r="Z360" s="152" t="s">
        <v>420</v>
      </c>
      <c r="AA360" s="152" t="s">
        <v>420</v>
      </c>
      <c r="AB360" s="152" t="s">
        <v>420</v>
      </c>
      <c r="AC360" s="152" t="s">
        <v>420</v>
      </c>
      <c r="AD360" s="152" t="s">
        <v>420</v>
      </c>
      <c r="AE360" s="152" t="s">
        <v>420</v>
      </c>
      <c r="AF360" s="152" t="s">
        <v>420</v>
      </c>
      <c r="AG360" s="152" t="s">
        <v>420</v>
      </c>
      <c r="AH360" s="152" t="s">
        <v>420</v>
      </c>
      <c r="AI360" s="152" t="s">
        <v>420</v>
      </c>
      <c r="AJ360" s="152" t="s">
        <v>420</v>
      </c>
      <c r="AK360" s="152" t="s">
        <v>420</v>
      </c>
    </row>
    <row r="361" spans="1:37" ht="15.75" x14ac:dyDescent="0.25">
      <c r="A361" s="207" t="s">
        <v>710</v>
      </c>
      <c r="B361" s="193" t="s">
        <v>424</v>
      </c>
      <c r="C361" s="237" t="s">
        <v>428</v>
      </c>
      <c r="D361" s="189" t="s">
        <v>674</v>
      </c>
      <c r="E361" s="189" t="s">
        <v>675</v>
      </c>
      <c r="F361" s="152">
        <v>0</v>
      </c>
      <c r="G361" s="152">
        <v>0</v>
      </c>
      <c r="H361" s="152">
        <v>0</v>
      </c>
      <c r="I361" s="152">
        <v>0</v>
      </c>
      <c r="J361" s="152">
        <v>0</v>
      </c>
      <c r="K361" s="152">
        <v>0</v>
      </c>
      <c r="L361" s="152">
        <v>0</v>
      </c>
      <c r="M361" s="152">
        <v>0</v>
      </c>
      <c r="N361" s="152">
        <v>0</v>
      </c>
      <c r="O361" s="152">
        <v>0</v>
      </c>
      <c r="P361" s="152">
        <v>0</v>
      </c>
      <c r="Q361" s="152">
        <v>0</v>
      </c>
      <c r="R361" s="152">
        <v>0</v>
      </c>
      <c r="S361" s="152">
        <v>0</v>
      </c>
      <c r="T361" s="152">
        <v>0</v>
      </c>
      <c r="U361" s="152">
        <v>0</v>
      </c>
      <c r="V361" s="152">
        <v>0</v>
      </c>
      <c r="W361" s="152">
        <v>0</v>
      </c>
      <c r="X361" s="152">
        <v>0</v>
      </c>
      <c r="Y361" s="152">
        <v>0</v>
      </c>
      <c r="Z361" s="152">
        <v>0</v>
      </c>
      <c r="AA361" s="152">
        <v>0</v>
      </c>
      <c r="AB361" s="152">
        <v>0</v>
      </c>
      <c r="AC361" s="152">
        <v>0</v>
      </c>
      <c r="AD361" s="152">
        <v>0</v>
      </c>
      <c r="AE361" s="152">
        <v>0</v>
      </c>
      <c r="AF361" s="152">
        <v>0</v>
      </c>
      <c r="AG361" s="152">
        <v>0</v>
      </c>
      <c r="AH361" s="152">
        <v>0</v>
      </c>
      <c r="AI361" s="152">
        <v>0</v>
      </c>
      <c r="AJ361" s="152">
        <v>0</v>
      </c>
      <c r="AK361" s="152">
        <v>0</v>
      </c>
    </row>
    <row r="362" spans="1:37" ht="15.75" x14ac:dyDescent="0.25">
      <c r="A362" s="207" t="s">
        <v>710</v>
      </c>
      <c r="B362" s="193" t="s">
        <v>424</v>
      </c>
      <c r="C362" s="237" t="s">
        <v>428</v>
      </c>
      <c r="D362" s="189" t="s">
        <v>78</v>
      </c>
      <c r="E362" s="189" t="s">
        <v>278</v>
      </c>
      <c r="F362" s="152">
        <v>0</v>
      </c>
      <c r="G362" s="152">
        <v>0</v>
      </c>
      <c r="H362" s="152">
        <v>0</v>
      </c>
      <c r="I362" s="152" t="s">
        <v>420</v>
      </c>
      <c r="J362" s="152" t="s">
        <v>420</v>
      </c>
      <c r="K362" s="152" t="s">
        <v>420</v>
      </c>
      <c r="L362" s="152" t="s">
        <v>420</v>
      </c>
      <c r="M362" s="152" t="s">
        <v>420</v>
      </c>
      <c r="N362" s="152" t="s">
        <v>420</v>
      </c>
      <c r="O362" s="152" t="s">
        <v>420</v>
      </c>
      <c r="P362" s="152" t="s">
        <v>420</v>
      </c>
      <c r="Q362" s="152" t="s">
        <v>420</v>
      </c>
      <c r="R362" s="152" t="s">
        <v>420</v>
      </c>
      <c r="S362" s="152" t="s">
        <v>420</v>
      </c>
      <c r="T362" s="152" t="s">
        <v>420</v>
      </c>
      <c r="U362" s="152" t="s">
        <v>420</v>
      </c>
      <c r="V362" s="152" t="s">
        <v>420</v>
      </c>
      <c r="W362" s="152" t="s">
        <v>420</v>
      </c>
      <c r="X362" s="152" t="s">
        <v>420</v>
      </c>
      <c r="Y362" s="152" t="s">
        <v>420</v>
      </c>
      <c r="Z362" s="152" t="s">
        <v>420</v>
      </c>
      <c r="AA362" s="152" t="s">
        <v>420</v>
      </c>
      <c r="AB362" s="152" t="s">
        <v>420</v>
      </c>
      <c r="AC362" s="152" t="s">
        <v>420</v>
      </c>
      <c r="AD362" s="152" t="s">
        <v>420</v>
      </c>
      <c r="AE362" s="152" t="s">
        <v>420</v>
      </c>
      <c r="AF362" s="152" t="s">
        <v>420</v>
      </c>
      <c r="AG362" s="152" t="s">
        <v>420</v>
      </c>
      <c r="AH362" s="152" t="s">
        <v>420</v>
      </c>
      <c r="AI362" s="152" t="s">
        <v>420</v>
      </c>
      <c r="AJ362" s="152" t="s">
        <v>420</v>
      </c>
      <c r="AK362" s="152" t="s">
        <v>420</v>
      </c>
    </row>
    <row r="363" spans="1:37" ht="15.75" x14ac:dyDescent="0.25">
      <c r="A363" s="207" t="s">
        <v>710</v>
      </c>
      <c r="B363" s="193" t="s">
        <v>424</v>
      </c>
      <c r="C363" s="237" t="s">
        <v>428</v>
      </c>
      <c r="D363" s="189" t="s">
        <v>115</v>
      </c>
      <c r="E363" s="189" t="s">
        <v>423</v>
      </c>
      <c r="F363" s="152">
        <v>0</v>
      </c>
      <c r="G363" s="152">
        <v>0</v>
      </c>
      <c r="H363" s="152">
        <v>0</v>
      </c>
      <c r="I363" s="152" t="s">
        <v>420</v>
      </c>
      <c r="J363" s="152" t="s">
        <v>420</v>
      </c>
      <c r="K363" s="152" t="s">
        <v>420</v>
      </c>
      <c r="L363" s="152" t="s">
        <v>420</v>
      </c>
      <c r="M363" s="152" t="s">
        <v>420</v>
      </c>
      <c r="N363" s="152" t="s">
        <v>420</v>
      </c>
      <c r="O363" s="152" t="s">
        <v>420</v>
      </c>
      <c r="P363" s="152" t="s">
        <v>420</v>
      </c>
      <c r="Q363" s="152" t="s">
        <v>420</v>
      </c>
      <c r="R363" s="152" t="s">
        <v>420</v>
      </c>
      <c r="S363" s="152" t="s">
        <v>420</v>
      </c>
      <c r="T363" s="152" t="s">
        <v>420</v>
      </c>
      <c r="U363" s="152" t="s">
        <v>420</v>
      </c>
      <c r="V363" s="152" t="s">
        <v>420</v>
      </c>
      <c r="W363" s="152" t="s">
        <v>420</v>
      </c>
      <c r="X363" s="152" t="s">
        <v>420</v>
      </c>
      <c r="Y363" s="152" t="s">
        <v>420</v>
      </c>
      <c r="Z363" s="152" t="s">
        <v>420</v>
      </c>
      <c r="AA363" s="152" t="s">
        <v>420</v>
      </c>
      <c r="AB363" s="152" t="s">
        <v>420</v>
      </c>
      <c r="AC363" s="152" t="s">
        <v>420</v>
      </c>
      <c r="AD363" s="152" t="s">
        <v>420</v>
      </c>
      <c r="AE363" s="152" t="s">
        <v>420</v>
      </c>
      <c r="AF363" s="152" t="s">
        <v>420</v>
      </c>
      <c r="AG363" s="152" t="s">
        <v>420</v>
      </c>
      <c r="AH363" s="152" t="s">
        <v>420</v>
      </c>
      <c r="AI363" s="152" t="s">
        <v>420</v>
      </c>
      <c r="AJ363" s="152" t="s">
        <v>420</v>
      </c>
      <c r="AK363" s="152" t="s">
        <v>420</v>
      </c>
    </row>
    <row r="364" spans="1:37" ht="15.75" x14ac:dyDescent="0.25">
      <c r="A364" s="207" t="s">
        <v>710</v>
      </c>
      <c r="B364" s="193" t="s">
        <v>424</v>
      </c>
      <c r="C364" s="243" t="s">
        <v>429</v>
      </c>
      <c r="D364" s="189" t="s">
        <v>78</v>
      </c>
      <c r="E364" s="189" t="s">
        <v>147</v>
      </c>
      <c r="F364" s="152">
        <v>0</v>
      </c>
      <c r="G364" s="152">
        <v>0</v>
      </c>
      <c r="H364" s="152">
        <v>0</v>
      </c>
      <c r="I364" s="153" t="s">
        <v>420</v>
      </c>
      <c r="J364" s="152" t="s">
        <v>420</v>
      </c>
      <c r="K364" s="152" t="s">
        <v>420</v>
      </c>
      <c r="L364" s="152" t="s">
        <v>420</v>
      </c>
      <c r="M364" s="152" t="s">
        <v>420</v>
      </c>
      <c r="N364" s="152" t="s">
        <v>420</v>
      </c>
      <c r="O364" s="152" t="s">
        <v>420</v>
      </c>
      <c r="P364" s="152" t="s">
        <v>420</v>
      </c>
      <c r="Q364" s="152" t="s">
        <v>420</v>
      </c>
      <c r="R364" s="152" t="s">
        <v>420</v>
      </c>
      <c r="S364" s="152" t="s">
        <v>420</v>
      </c>
      <c r="T364" s="152" t="s">
        <v>420</v>
      </c>
      <c r="U364" s="152" t="s">
        <v>420</v>
      </c>
      <c r="V364" s="152" t="s">
        <v>420</v>
      </c>
      <c r="W364" s="152" t="s">
        <v>420</v>
      </c>
      <c r="X364" s="152" t="s">
        <v>420</v>
      </c>
      <c r="Y364" s="152" t="s">
        <v>420</v>
      </c>
      <c r="Z364" s="152" t="s">
        <v>420</v>
      </c>
      <c r="AA364" s="152" t="s">
        <v>420</v>
      </c>
      <c r="AB364" s="152" t="s">
        <v>420</v>
      </c>
      <c r="AC364" s="152" t="s">
        <v>420</v>
      </c>
      <c r="AD364" s="152" t="s">
        <v>420</v>
      </c>
      <c r="AE364" s="152" t="s">
        <v>420</v>
      </c>
      <c r="AF364" s="152" t="s">
        <v>420</v>
      </c>
      <c r="AG364" s="152" t="s">
        <v>420</v>
      </c>
      <c r="AH364" s="152" t="s">
        <v>420</v>
      </c>
      <c r="AI364" s="152" t="s">
        <v>420</v>
      </c>
      <c r="AJ364" s="152" t="s">
        <v>420</v>
      </c>
      <c r="AK364" s="152" t="s">
        <v>420</v>
      </c>
    </row>
    <row r="365" spans="1:37" ht="15.75" x14ac:dyDescent="0.25">
      <c r="A365" s="207" t="s">
        <v>710</v>
      </c>
      <c r="B365" s="193" t="s">
        <v>424</v>
      </c>
      <c r="C365" s="243" t="s">
        <v>429</v>
      </c>
      <c r="D365" s="189" t="s">
        <v>78</v>
      </c>
      <c r="E365" s="189" t="s">
        <v>77</v>
      </c>
      <c r="F365" s="152"/>
      <c r="G365" s="152"/>
      <c r="H365" s="152"/>
      <c r="I365" s="153"/>
      <c r="J365" s="152"/>
      <c r="K365" s="152"/>
      <c r="L365" s="152"/>
      <c r="M365" s="152"/>
      <c r="N365" s="152"/>
      <c r="O365" s="152"/>
      <c r="P365" s="152"/>
      <c r="Q365" s="152" t="s">
        <v>420</v>
      </c>
      <c r="R365" s="152" t="s">
        <v>420</v>
      </c>
      <c r="S365" s="152" t="s">
        <v>420</v>
      </c>
      <c r="T365" s="152" t="s">
        <v>420</v>
      </c>
      <c r="U365" s="152" t="s">
        <v>420</v>
      </c>
      <c r="V365" s="152" t="s">
        <v>420</v>
      </c>
      <c r="W365" s="152" t="s">
        <v>420</v>
      </c>
      <c r="X365" s="152" t="s">
        <v>420</v>
      </c>
      <c r="Y365" s="152" t="s">
        <v>420</v>
      </c>
      <c r="Z365" s="152" t="s">
        <v>420</v>
      </c>
      <c r="AA365" s="152" t="s">
        <v>420</v>
      </c>
      <c r="AB365" s="152" t="s">
        <v>420</v>
      </c>
      <c r="AC365" s="152" t="s">
        <v>420</v>
      </c>
      <c r="AD365" s="152" t="s">
        <v>420</v>
      </c>
      <c r="AE365" s="152" t="s">
        <v>420</v>
      </c>
      <c r="AF365" s="152" t="s">
        <v>420</v>
      </c>
      <c r="AG365" s="152" t="s">
        <v>420</v>
      </c>
      <c r="AH365" s="152" t="s">
        <v>420</v>
      </c>
      <c r="AI365" s="152" t="s">
        <v>420</v>
      </c>
      <c r="AJ365" s="152" t="s">
        <v>420</v>
      </c>
      <c r="AK365" s="152" t="s">
        <v>420</v>
      </c>
    </row>
    <row r="366" spans="1:37" ht="15.75" x14ac:dyDescent="0.25">
      <c r="A366" s="207" t="s">
        <v>710</v>
      </c>
      <c r="B366" s="193" t="s">
        <v>424</v>
      </c>
      <c r="C366" s="243" t="s">
        <v>429</v>
      </c>
      <c r="D366" s="189" t="s">
        <v>78</v>
      </c>
      <c r="E366" s="189" t="s">
        <v>119</v>
      </c>
      <c r="F366" s="152"/>
      <c r="G366" s="152"/>
      <c r="H366" s="152"/>
      <c r="I366" s="153"/>
      <c r="J366" s="152"/>
      <c r="K366" s="152"/>
      <c r="L366" s="152"/>
      <c r="M366" s="152"/>
      <c r="N366" s="152"/>
      <c r="O366" s="152"/>
      <c r="P366" s="152"/>
      <c r="Q366" s="152" t="s">
        <v>420</v>
      </c>
      <c r="R366" s="152" t="s">
        <v>420</v>
      </c>
      <c r="S366" s="152" t="s">
        <v>420</v>
      </c>
      <c r="T366" s="152" t="s">
        <v>420</v>
      </c>
      <c r="U366" s="152" t="s">
        <v>420</v>
      </c>
      <c r="V366" s="152" t="s">
        <v>420</v>
      </c>
      <c r="W366" s="152" t="s">
        <v>420</v>
      </c>
      <c r="X366" s="152" t="s">
        <v>420</v>
      </c>
      <c r="Y366" s="152" t="s">
        <v>420</v>
      </c>
      <c r="Z366" s="152" t="s">
        <v>420</v>
      </c>
      <c r="AA366" s="152" t="s">
        <v>420</v>
      </c>
      <c r="AB366" s="152" t="s">
        <v>420</v>
      </c>
      <c r="AC366" s="152" t="s">
        <v>420</v>
      </c>
      <c r="AD366" s="152" t="s">
        <v>420</v>
      </c>
      <c r="AE366" s="152" t="s">
        <v>420</v>
      </c>
      <c r="AF366" s="152" t="s">
        <v>420</v>
      </c>
      <c r="AG366" s="152" t="s">
        <v>420</v>
      </c>
      <c r="AH366" s="152" t="s">
        <v>420</v>
      </c>
      <c r="AI366" s="152" t="s">
        <v>420</v>
      </c>
      <c r="AJ366" s="152" t="s">
        <v>420</v>
      </c>
      <c r="AK366" s="152" t="s">
        <v>420</v>
      </c>
    </row>
    <row r="367" spans="1:37" ht="15.75" x14ac:dyDescent="0.25">
      <c r="A367" s="207" t="s">
        <v>710</v>
      </c>
      <c r="B367" s="193" t="s">
        <v>424</v>
      </c>
      <c r="C367" s="243" t="s">
        <v>429</v>
      </c>
      <c r="D367" s="189" t="s">
        <v>78</v>
      </c>
      <c r="E367" s="189" t="s">
        <v>278</v>
      </c>
      <c r="F367" s="152">
        <v>0</v>
      </c>
      <c r="G367" s="152">
        <v>0</v>
      </c>
      <c r="H367" s="152">
        <v>0</v>
      </c>
      <c r="I367" s="153" t="s">
        <v>420</v>
      </c>
      <c r="J367" s="152" t="s">
        <v>420</v>
      </c>
      <c r="K367" s="152" t="s">
        <v>420</v>
      </c>
      <c r="L367" s="152" t="s">
        <v>420</v>
      </c>
      <c r="M367" s="152" t="s">
        <v>420</v>
      </c>
      <c r="N367" s="152" t="s">
        <v>420</v>
      </c>
      <c r="O367" s="152" t="s">
        <v>420</v>
      </c>
      <c r="P367" s="152" t="s">
        <v>420</v>
      </c>
      <c r="Q367" s="152" t="s">
        <v>420</v>
      </c>
      <c r="R367" s="152" t="s">
        <v>420</v>
      </c>
      <c r="S367" s="152" t="s">
        <v>420</v>
      </c>
      <c r="T367" s="152" t="s">
        <v>420</v>
      </c>
      <c r="U367" s="152" t="s">
        <v>420</v>
      </c>
      <c r="V367" s="152" t="s">
        <v>420</v>
      </c>
      <c r="W367" s="152" t="s">
        <v>420</v>
      </c>
      <c r="X367" s="152" t="s">
        <v>420</v>
      </c>
      <c r="Y367" s="152" t="s">
        <v>420</v>
      </c>
      <c r="Z367" s="152" t="s">
        <v>420</v>
      </c>
      <c r="AA367" s="152" t="s">
        <v>420</v>
      </c>
      <c r="AB367" s="152" t="s">
        <v>420</v>
      </c>
      <c r="AC367" s="152" t="s">
        <v>420</v>
      </c>
      <c r="AD367" s="152" t="s">
        <v>420</v>
      </c>
      <c r="AE367" s="152" t="s">
        <v>420</v>
      </c>
      <c r="AF367" s="152" t="s">
        <v>420</v>
      </c>
      <c r="AG367" s="152" t="s">
        <v>420</v>
      </c>
      <c r="AH367" s="152" t="s">
        <v>420</v>
      </c>
      <c r="AI367" s="152" t="s">
        <v>420</v>
      </c>
      <c r="AJ367" s="152" t="s">
        <v>420</v>
      </c>
      <c r="AK367" s="152" t="s">
        <v>420</v>
      </c>
    </row>
    <row r="368" spans="1:37" ht="16.5" thickBot="1" x14ac:dyDescent="0.3">
      <c r="A368" s="207" t="s">
        <v>710</v>
      </c>
      <c r="B368" s="193" t="s">
        <v>424</v>
      </c>
      <c r="C368" s="243" t="s">
        <v>429</v>
      </c>
      <c r="D368" s="189" t="s">
        <v>115</v>
      </c>
      <c r="E368" s="189" t="s">
        <v>423</v>
      </c>
      <c r="F368" s="152">
        <v>0</v>
      </c>
      <c r="G368" s="152">
        <v>0</v>
      </c>
      <c r="H368" s="152">
        <v>0</v>
      </c>
      <c r="I368" s="157" t="s">
        <v>420</v>
      </c>
      <c r="J368" s="156" t="s">
        <v>420</v>
      </c>
      <c r="K368" s="156" t="s">
        <v>420</v>
      </c>
      <c r="L368" s="156" t="s">
        <v>420</v>
      </c>
      <c r="M368" s="156" t="s">
        <v>420</v>
      </c>
      <c r="N368" s="156" t="s">
        <v>420</v>
      </c>
      <c r="O368" s="156" t="s">
        <v>420</v>
      </c>
      <c r="P368" s="156" t="s">
        <v>420</v>
      </c>
      <c r="Q368" s="152" t="s">
        <v>420</v>
      </c>
      <c r="R368" s="152" t="s">
        <v>420</v>
      </c>
      <c r="S368" s="152" t="s">
        <v>420</v>
      </c>
      <c r="T368" s="152" t="s">
        <v>420</v>
      </c>
      <c r="U368" s="152" t="s">
        <v>420</v>
      </c>
      <c r="V368" s="152" t="s">
        <v>420</v>
      </c>
      <c r="W368" s="152" t="s">
        <v>420</v>
      </c>
      <c r="X368" s="152" t="s">
        <v>420</v>
      </c>
      <c r="Y368" s="152" t="s">
        <v>420</v>
      </c>
      <c r="Z368" s="152" t="s">
        <v>420</v>
      </c>
      <c r="AA368" s="152" t="s">
        <v>420</v>
      </c>
      <c r="AB368" s="152" t="s">
        <v>420</v>
      </c>
      <c r="AC368" s="152" t="s">
        <v>420</v>
      </c>
      <c r="AD368" s="152" t="s">
        <v>420</v>
      </c>
      <c r="AE368" s="152" t="s">
        <v>420</v>
      </c>
      <c r="AF368" s="152" t="s">
        <v>420</v>
      </c>
      <c r="AG368" s="152" t="s">
        <v>420</v>
      </c>
      <c r="AH368" s="152" t="s">
        <v>420</v>
      </c>
      <c r="AI368" s="152" t="s">
        <v>420</v>
      </c>
      <c r="AJ368" s="152" t="s">
        <v>420</v>
      </c>
      <c r="AK368" s="152" t="s">
        <v>420</v>
      </c>
    </row>
    <row r="369" spans="1:37" ht="15.75" x14ac:dyDescent="0.25">
      <c r="A369" s="207" t="s">
        <v>710</v>
      </c>
      <c r="B369" s="193" t="s">
        <v>424</v>
      </c>
      <c r="C369" s="237" t="s">
        <v>430</v>
      </c>
      <c r="D369" s="189" t="s">
        <v>78</v>
      </c>
      <c r="E369" s="189" t="s">
        <v>147</v>
      </c>
      <c r="F369" s="152">
        <v>0</v>
      </c>
      <c r="G369" s="152">
        <v>0</v>
      </c>
      <c r="H369" s="152">
        <v>0</v>
      </c>
      <c r="I369" s="152" t="s">
        <v>420</v>
      </c>
      <c r="J369" s="152" t="s">
        <v>420</v>
      </c>
      <c r="K369" s="152" t="s">
        <v>420</v>
      </c>
      <c r="L369" s="152" t="s">
        <v>420</v>
      </c>
      <c r="M369" s="152" t="s">
        <v>420</v>
      </c>
      <c r="N369" s="152" t="s">
        <v>420</v>
      </c>
      <c r="O369" s="152" t="s">
        <v>420</v>
      </c>
      <c r="P369" s="152" t="s">
        <v>420</v>
      </c>
      <c r="Q369" s="152" t="s">
        <v>420</v>
      </c>
      <c r="R369" s="152" t="s">
        <v>420</v>
      </c>
      <c r="S369" s="152" t="s">
        <v>420</v>
      </c>
      <c r="T369" s="152" t="s">
        <v>420</v>
      </c>
      <c r="U369" s="152" t="s">
        <v>420</v>
      </c>
      <c r="V369" s="152" t="s">
        <v>420</v>
      </c>
      <c r="W369" s="152" t="s">
        <v>420</v>
      </c>
      <c r="X369" s="152" t="s">
        <v>420</v>
      </c>
      <c r="Y369" s="152" t="s">
        <v>420</v>
      </c>
      <c r="Z369" s="152" t="s">
        <v>420</v>
      </c>
      <c r="AA369" s="152" t="s">
        <v>420</v>
      </c>
      <c r="AB369" s="152" t="s">
        <v>420</v>
      </c>
      <c r="AC369" s="152" t="s">
        <v>420</v>
      </c>
      <c r="AD369" s="152" t="s">
        <v>420</v>
      </c>
      <c r="AE369" s="152" t="s">
        <v>420</v>
      </c>
      <c r="AF369" s="152" t="s">
        <v>420</v>
      </c>
      <c r="AG369" s="152" t="s">
        <v>420</v>
      </c>
      <c r="AH369" s="152" t="s">
        <v>420</v>
      </c>
      <c r="AI369" s="152" t="s">
        <v>420</v>
      </c>
      <c r="AJ369" s="152" t="s">
        <v>420</v>
      </c>
      <c r="AK369" s="152" t="s">
        <v>420</v>
      </c>
    </row>
    <row r="370" spans="1:37" ht="15.75" x14ac:dyDescent="0.25">
      <c r="A370" s="207" t="s">
        <v>710</v>
      </c>
      <c r="B370" s="193" t="s">
        <v>424</v>
      </c>
      <c r="C370" s="237" t="s">
        <v>430</v>
      </c>
      <c r="D370" s="189" t="s">
        <v>78</v>
      </c>
      <c r="E370" s="189" t="s">
        <v>278</v>
      </c>
      <c r="F370" s="152">
        <v>0</v>
      </c>
      <c r="G370" s="152">
        <v>0</v>
      </c>
      <c r="H370" s="152">
        <v>0</v>
      </c>
      <c r="I370" s="152" t="s">
        <v>420</v>
      </c>
      <c r="J370" s="152" t="s">
        <v>420</v>
      </c>
      <c r="K370" s="152" t="s">
        <v>420</v>
      </c>
      <c r="L370" s="152" t="s">
        <v>420</v>
      </c>
      <c r="M370" s="152" t="s">
        <v>420</v>
      </c>
      <c r="N370" s="152" t="s">
        <v>420</v>
      </c>
      <c r="O370" s="152" t="s">
        <v>420</v>
      </c>
      <c r="P370" s="152" t="s">
        <v>420</v>
      </c>
      <c r="Q370" s="152" t="s">
        <v>420</v>
      </c>
      <c r="R370" s="152" t="s">
        <v>420</v>
      </c>
      <c r="S370" s="152" t="s">
        <v>420</v>
      </c>
      <c r="T370" s="152" t="s">
        <v>420</v>
      </c>
      <c r="U370" s="152" t="s">
        <v>420</v>
      </c>
      <c r="V370" s="152" t="s">
        <v>420</v>
      </c>
      <c r="W370" s="152" t="s">
        <v>420</v>
      </c>
      <c r="X370" s="152" t="s">
        <v>420</v>
      </c>
      <c r="Y370" s="152" t="s">
        <v>420</v>
      </c>
      <c r="Z370" s="152" t="s">
        <v>420</v>
      </c>
      <c r="AA370" s="152" t="s">
        <v>420</v>
      </c>
      <c r="AB370" s="152" t="s">
        <v>420</v>
      </c>
      <c r="AC370" s="152" t="s">
        <v>420</v>
      </c>
      <c r="AD370" s="152" t="s">
        <v>420</v>
      </c>
      <c r="AE370" s="152" t="s">
        <v>420</v>
      </c>
      <c r="AF370" s="152" t="s">
        <v>420</v>
      </c>
      <c r="AG370" s="152" t="s">
        <v>420</v>
      </c>
      <c r="AH370" s="152" t="s">
        <v>420</v>
      </c>
      <c r="AI370" s="152" t="s">
        <v>420</v>
      </c>
      <c r="AJ370" s="152" t="s">
        <v>420</v>
      </c>
      <c r="AK370" s="152" t="s">
        <v>420</v>
      </c>
    </row>
    <row r="371" spans="1:37" ht="15.75" x14ac:dyDescent="0.25">
      <c r="A371" s="207" t="s">
        <v>710</v>
      </c>
      <c r="B371" s="193" t="s">
        <v>424</v>
      </c>
      <c r="C371" s="237" t="s">
        <v>430</v>
      </c>
      <c r="D371" s="189" t="s">
        <v>674</v>
      </c>
      <c r="E371" s="189" t="s">
        <v>675</v>
      </c>
      <c r="F371" s="152">
        <v>0</v>
      </c>
      <c r="G371" s="152">
        <v>0</v>
      </c>
      <c r="H371" s="152">
        <v>0</v>
      </c>
      <c r="I371" s="152">
        <v>0</v>
      </c>
      <c r="J371" s="152">
        <v>0</v>
      </c>
      <c r="K371" s="152">
        <v>0</v>
      </c>
      <c r="L371" s="152">
        <v>0</v>
      </c>
      <c r="M371" s="152">
        <v>0</v>
      </c>
      <c r="N371" s="152">
        <v>0</v>
      </c>
      <c r="O371" s="152">
        <v>0</v>
      </c>
      <c r="P371" s="152">
        <v>0</v>
      </c>
      <c r="Q371" s="152">
        <v>0</v>
      </c>
      <c r="R371" s="152">
        <v>0</v>
      </c>
      <c r="S371" s="152">
        <v>0</v>
      </c>
      <c r="T371" s="152">
        <v>0</v>
      </c>
      <c r="U371" s="152">
        <v>0</v>
      </c>
      <c r="V371" s="152">
        <v>0</v>
      </c>
      <c r="W371" s="152">
        <v>0</v>
      </c>
      <c r="X371" s="152">
        <v>0</v>
      </c>
      <c r="Y371" s="152">
        <v>0</v>
      </c>
      <c r="Z371" s="152">
        <v>0</v>
      </c>
      <c r="AA371" s="152">
        <v>0</v>
      </c>
      <c r="AB371" s="152">
        <v>0</v>
      </c>
      <c r="AC371" s="152">
        <v>0</v>
      </c>
      <c r="AD371" s="152">
        <v>0</v>
      </c>
      <c r="AE371" s="152">
        <v>0</v>
      </c>
      <c r="AF371" s="152">
        <v>0</v>
      </c>
      <c r="AG371" s="152">
        <v>0</v>
      </c>
      <c r="AH371" s="152">
        <v>0</v>
      </c>
      <c r="AI371" s="152">
        <v>0</v>
      </c>
      <c r="AJ371" s="152">
        <v>0</v>
      </c>
      <c r="AK371" s="152">
        <v>0</v>
      </c>
    </row>
    <row r="372" spans="1:37" ht="15.75" x14ac:dyDescent="0.25">
      <c r="A372" s="207" t="s">
        <v>710</v>
      </c>
      <c r="B372" s="193" t="s">
        <v>424</v>
      </c>
      <c r="C372" s="237" t="s">
        <v>430</v>
      </c>
      <c r="D372" s="189" t="s">
        <v>115</v>
      </c>
      <c r="E372" s="189" t="s">
        <v>423</v>
      </c>
      <c r="F372" s="152">
        <v>0</v>
      </c>
      <c r="G372" s="152">
        <v>0</v>
      </c>
      <c r="H372" s="152">
        <v>0</v>
      </c>
      <c r="I372" s="152" t="s">
        <v>420</v>
      </c>
      <c r="J372" s="152" t="s">
        <v>420</v>
      </c>
      <c r="K372" s="152" t="s">
        <v>420</v>
      </c>
      <c r="L372" s="152" t="s">
        <v>420</v>
      </c>
      <c r="M372" s="152" t="s">
        <v>420</v>
      </c>
      <c r="N372" s="152" t="s">
        <v>420</v>
      </c>
      <c r="O372" s="152" t="s">
        <v>420</v>
      </c>
      <c r="P372" s="152" t="s">
        <v>420</v>
      </c>
      <c r="Q372" s="152" t="s">
        <v>420</v>
      </c>
      <c r="R372" s="152" t="s">
        <v>420</v>
      </c>
      <c r="S372" s="152" t="s">
        <v>420</v>
      </c>
      <c r="T372" s="152" t="s">
        <v>420</v>
      </c>
      <c r="U372" s="152" t="s">
        <v>420</v>
      </c>
      <c r="V372" s="152" t="s">
        <v>420</v>
      </c>
      <c r="W372" s="152" t="s">
        <v>420</v>
      </c>
      <c r="X372" s="152" t="s">
        <v>420</v>
      </c>
      <c r="Y372" s="152" t="s">
        <v>420</v>
      </c>
      <c r="Z372" s="152" t="s">
        <v>420</v>
      </c>
      <c r="AA372" s="152" t="s">
        <v>420</v>
      </c>
      <c r="AB372" s="152" t="s">
        <v>420</v>
      </c>
      <c r="AC372" s="152" t="s">
        <v>420</v>
      </c>
      <c r="AD372" s="152" t="s">
        <v>420</v>
      </c>
      <c r="AE372" s="152" t="s">
        <v>420</v>
      </c>
      <c r="AF372" s="152" t="s">
        <v>420</v>
      </c>
      <c r="AG372" s="152" t="s">
        <v>420</v>
      </c>
      <c r="AH372" s="152" t="s">
        <v>420</v>
      </c>
      <c r="AI372" s="152" t="s">
        <v>420</v>
      </c>
      <c r="AJ372" s="152" t="s">
        <v>420</v>
      </c>
      <c r="AK372" s="152" t="s">
        <v>420</v>
      </c>
    </row>
    <row r="373" spans="1:37" ht="15.75" x14ac:dyDescent="0.25">
      <c r="A373" s="207" t="s">
        <v>710</v>
      </c>
      <c r="B373" s="193" t="s">
        <v>424</v>
      </c>
      <c r="C373" s="243" t="s">
        <v>431</v>
      </c>
      <c r="D373" s="189" t="s">
        <v>78</v>
      </c>
      <c r="E373" s="189" t="s">
        <v>147</v>
      </c>
      <c r="F373" s="152">
        <v>0</v>
      </c>
      <c r="G373" s="152">
        <v>0</v>
      </c>
      <c r="H373" s="152">
        <v>0</v>
      </c>
      <c r="I373" s="153" t="s">
        <v>420</v>
      </c>
      <c r="J373" s="152" t="s">
        <v>420</v>
      </c>
      <c r="K373" s="152" t="s">
        <v>420</v>
      </c>
      <c r="L373" s="152" t="s">
        <v>420</v>
      </c>
      <c r="M373" s="152" t="s">
        <v>420</v>
      </c>
      <c r="N373" s="152" t="s">
        <v>420</v>
      </c>
      <c r="O373" s="152" t="s">
        <v>420</v>
      </c>
      <c r="P373" s="152" t="s">
        <v>420</v>
      </c>
      <c r="Q373" s="152" t="s">
        <v>420</v>
      </c>
      <c r="R373" s="152" t="s">
        <v>420</v>
      </c>
      <c r="S373" s="152" t="s">
        <v>420</v>
      </c>
      <c r="T373" s="152" t="s">
        <v>420</v>
      </c>
      <c r="U373" s="152" t="s">
        <v>420</v>
      </c>
      <c r="V373" s="152" t="s">
        <v>420</v>
      </c>
      <c r="W373" s="152" t="s">
        <v>420</v>
      </c>
      <c r="X373" s="152" t="s">
        <v>420</v>
      </c>
      <c r="Y373" s="152" t="s">
        <v>420</v>
      </c>
      <c r="Z373" s="152" t="s">
        <v>420</v>
      </c>
      <c r="AA373" s="152" t="s">
        <v>420</v>
      </c>
      <c r="AB373" s="152" t="s">
        <v>420</v>
      </c>
      <c r="AC373" s="152" t="s">
        <v>420</v>
      </c>
      <c r="AD373" s="152" t="s">
        <v>420</v>
      </c>
      <c r="AE373" s="152" t="s">
        <v>420</v>
      </c>
      <c r="AF373" s="152" t="s">
        <v>420</v>
      </c>
      <c r="AG373" s="152" t="s">
        <v>420</v>
      </c>
      <c r="AH373" s="152" t="s">
        <v>420</v>
      </c>
      <c r="AI373" s="152" t="s">
        <v>420</v>
      </c>
      <c r="AJ373" s="152" t="s">
        <v>420</v>
      </c>
      <c r="AK373" s="152" t="s">
        <v>420</v>
      </c>
    </row>
    <row r="374" spans="1:37" ht="15.75" x14ac:dyDescent="0.25">
      <c r="A374" s="207" t="s">
        <v>710</v>
      </c>
      <c r="B374" s="193" t="s">
        <v>424</v>
      </c>
      <c r="C374" s="243" t="s">
        <v>431</v>
      </c>
      <c r="D374" s="189" t="s">
        <v>78</v>
      </c>
      <c r="E374" s="189" t="s">
        <v>278</v>
      </c>
      <c r="F374" s="152">
        <v>0</v>
      </c>
      <c r="G374" s="152">
        <v>0</v>
      </c>
      <c r="H374" s="152">
        <v>0</v>
      </c>
      <c r="I374" s="153" t="s">
        <v>420</v>
      </c>
      <c r="J374" s="152" t="s">
        <v>420</v>
      </c>
      <c r="K374" s="152" t="s">
        <v>420</v>
      </c>
      <c r="L374" s="152" t="s">
        <v>420</v>
      </c>
      <c r="M374" s="152" t="s">
        <v>420</v>
      </c>
      <c r="N374" s="152" t="s">
        <v>420</v>
      </c>
      <c r="O374" s="152" t="s">
        <v>420</v>
      </c>
      <c r="P374" s="152" t="s">
        <v>420</v>
      </c>
      <c r="Q374" s="152">
        <v>79000</v>
      </c>
      <c r="R374" s="152">
        <v>79000</v>
      </c>
      <c r="S374" s="152">
        <v>79000</v>
      </c>
      <c r="T374" s="152">
        <v>79000</v>
      </c>
      <c r="U374" s="152">
        <v>79000</v>
      </c>
      <c r="V374" s="152">
        <v>79000</v>
      </c>
      <c r="W374" s="152">
        <v>79000</v>
      </c>
      <c r="X374" s="152">
        <v>79000</v>
      </c>
      <c r="Y374" s="152">
        <v>79000</v>
      </c>
      <c r="Z374" s="152">
        <v>79000</v>
      </c>
      <c r="AA374" s="152">
        <v>79000</v>
      </c>
      <c r="AB374" s="152">
        <v>79000</v>
      </c>
      <c r="AC374" s="152">
        <v>79000</v>
      </c>
      <c r="AD374" s="152">
        <v>79000</v>
      </c>
      <c r="AE374" s="152">
        <v>79000</v>
      </c>
      <c r="AF374" s="152">
        <v>79000</v>
      </c>
      <c r="AG374" s="152">
        <v>79000</v>
      </c>
      <c r="AH374" s="152">
        <v>79000</v>
      </c>
      <c r="AI374" s="152">
        <v>79000</v>
      </c>
      <c r="AJ374" s="152">
        <v>79000</v>
      </c>
      <c r="AK374" s="152">
        <v>79000</v>
      </c>
    </row>
    <row r="375" spans="1:37" ht="15.75" x14ac:dyDescent="0.25">
      <c r="A375" s="207" t="s">
        <v>710</v>
      </c>
      <c r="B375" s="193" t="s">
        <v>424</v>
      </c>
      <c r="C375" s="243" t="s">
        <v>431</v>
      </c>
      <c r="D375" s="189" t="s">
        <v>78</v>
      </c>
      <c r="E375" s="189" t="s">
        <v>422</v>
      </c>
      <c r="F375" s="152"/>
      <c r="G375" s="152"/>
      <c r="H375" s="152"/>
      <c r="I375" s="153"/>
      <c r="J375" s="152"/>
      <c r="K375" s="152"/>
      <c r="L375" s="152"/>
      <c r="M375" s="152"/>
      <c r="N375" s="152"/>
      <c r="O375" s="152"/>
      <c r="P375" s="152"/>
      <c r="Q375" s="152" t="s">
        <v>420</v>
      </c>
      <c r="R375" s="152" t="s">
        <v>420</v>
      </c>
      <c r="S375" s="152" t="s">
        <v>420</v>
      </c>
      <c r="T375" s="152" t="s">
        <v>420</v>
      </c>
      <c r="U375" s="152" t="s">
        <v>420</v>
      </c>
      <c r="V375" s="152" t="s">
        <v>420</v>
      </c>
      <c r="W375" s="152" t="s">
        <v>420</v>
      </c>
      <c r="X375" s="152" t="s">
        <v>420</v>
      </c>
      <c r="Y375" s="152" t="s">
        <v>420</v>
      </c>
      <c r="Z375" s="152" t="s">
        <v>420</v>
      </c>
      <c r="AA375" s="152" t="s">
        <v>420</v>
      </c>
      <c r="AB375" s="152" t="s">
        <v>420</v>
      </c>
      <c r="AC375" s="152" t="s">
        <v>420</v>
      </c>
      <c r="AD375" s="152" t="s">
        <v>420</v>
      </c>
      <c r="AE375" s="152" t="s">
        <v>420</v>
      </c>
      <c r="AF375" s="152" t="s">
        <v>420</v>
      </c>
      <c r="AG375" s="152" t="s">
        <v>420</v>
      </c>
      <c r="AH375" s="152" t="s">
        <v>420</v>
      </c>
      <c r="AI375" s="152" t="s">
        <v>420</v>
      </c>
      <c r="AJ375" s="152" t="s">
        <v>420</v>
      </c>
      <c r="AK375" s="152" t="s">
        <v>420</v>
      </c>
    </row>
    <row r="376" spans="1:37" ht="15.75" x14ac:dyDescent="0.25">
      <c r="A376" s="207" t="s">
        <v>710</v>
      </c>
      <c r="B376" s="193" t="s">
        <v>424</v>
      </c>
      <c r="C376" s="243" t="s">
        <v>431</v>
      </c>
      <c r="D376" s="189" t="s">
        <v>679</v>
      </c>
      <c r="E376" s="189" t="s">
        <v>119</v>
      </c>
      <c r="F376" s="152"/>
      <c r="G376" s="152"/>
      <c r="H376" s="152"/>
      <c r="I376" s="153"/>
      <c r="J376" s="152"/>
      <c r="K376" s="152"/>
      <c r="L376" s="152"/>
      <c r="M376" s="152"/>
      <c r="N376" s="152"/>
      <c r="O376" s="152"/>
      <c r="P376" s="152"/>
      <c r="Q376" s="152" t="s">
        <v>420</v>
      </c>
      <c r="R376" s="152" t="s">
        <v>420</v>
      </c>
      <c r="S376" s="152" t="s">
        <v>420</v>
      </c>
      <c r="T376" s="152" t="s">
        <v>420</v>
      </c>
      <c r="U376" s="152" t="s">
        <v>420</v>
      </c>
      <c r="V376" s="152" t="s">
        <v>420</v>
      </c>
      <c r="W376" s="152" t="s">
        <v>420</v>
      </c>
      <c r="X376" s="152" t="s">
        <v>420</v>
      </c>
      <c r="Y376" s="152" t="s">
        <v>420</v>
      </c>
      <c r="Z376" s="152" t="s">
        <v>420</v>
      </c>
      <c r="AA376" s="152" t="s">
        <v>420</v>
      </c>
      <c r="AB376" s="152" t="s">
        <v>420</v>
      </c>
      <c r="AC376" s="152" t="s">
        <v>420</v>
      </c>
      <c r="AD376" s="152" t="s">
        <v>420</v>
      </c>
      <c r="AE376" s="152" t="s">
        <v>420</v>
      </c>
      <c r="AF376" s="152" t="s">
        <v>420</v>
      </c>
      <c r="AG376" s="152" t="s">
        <v>420</v>
      </c>
      <c r="AH376" s="152" t="s">
        <v>420</v>
      </c>
      <c r="AI376" s="152" t="s">
        <v>420</v>
      </c>
      <c r="AJ376" s="152" t="s">
        <v>420</v>
      </c>
      <c r="AK376" s="152" t="s">
        <v>420</v>
      </c>
    </row>
    <row r="377" spans="1:37" ht="16.5" customHeight="1" x14ac:dyDescent="0.25">
      <c r="A377" s="207" t="s">
        <v>710</v>
      </c>
      <c r="B377" s="193" t="s">
        <v>424</v>
      </c>
      <c r="C377" s="243" t="s">
        <v>431</v>
      </c>
      <c r="D377" s="189" t="s">
        <v>78</v>
      </c>
      <c r="E377" s="189" t="s">
        <v>77</v>
      </c>
      <c r="F377" s="152">
        <v>0</v>
      </c>
      <c r="G377" s="152">
        <v>0</v>
      </c>
      <c r="H377" s="152">
        <v>0</v>
      </c>
      <c r="I377" s="153" t="s">
        <v>420</v>
      </c>
      <c r="J377" s="152" t="s">
        <v>420</v>
      </c>
      <c r="K377" s="152" t="s">
        <v>420</v>
      </c>
      <c r="L377" s="152" t="s">
        <v>420</v>
      </c>
      <c r="M377" s="152" t="s">
        <v>420</v>
      </c>
      <c r="N377" s="152" t="s">
        <v>420</v>
      </c>
      <c r="O377" s="152" t="s">
        <v>420</v>
      </c>
      <c r="P377" s="152" t="s">
        <v>420</v>
      </c>
      <c r="Q377" s="152" t="s">
        <v>420</v>
      </c>
      <c r="R377" s="152" t="s">
        <v>420</v>
      </c>
      <c r="S377" s="152" t="s">
        <v>420</v>
      </c>
      <c r="T377" s="152" t="s">
        <v>420</v>
      </c>
      <c r="U377" s="152" t="s">
        <v>420</v>
      </c>
      <c r="V377" s="152" t="s">
        <v>420</v>
      </c>
      <c r="W377" s="152" t="s">
        <v>420</v>
      </c>
      <c r="X377" s="152" t="s">
        <v>420</v>
      </c>
      <c r="Y377" s="152" t="s">
        <v>420</v>
      </c>
      <c r="Z377" s="152" t="s">
        <v>420</v>
      </c>
      <c r="AA377" s="152" t="s">
        <v>420</v>
      </c>
      <c r="AB377" s="152" t="s">
        <v>420</v>
      </c>
      <c r="AC377" s="152" t="s">
        <v>420</v>
      </c>
      <c r="AD377" s="152" t="s">
        <v>420</v>
      </c>
      <c r="AE377" s="152" t="s">
        <v>420</v>
      </c>
      <c r="AF377" s="152" t="s">
        <v>420</v>
      </c>
      <c r="AG377" s="152" t="s">
        <v>420</v>
      </c>
      <c r="AH377" s="152" t="s">
        <v>420</v>
      </c>
      <c r="AI377" s="152" t="s">
        <v>420</v>
      </c>
      <c r="AJ377" s="152" t="s">
        <v>420</v>
      </c>
      <c r="AK377" s="152" t="s">
        <v>420</v>
      </c>
    </row>
    <row r="378" spans="1:37" ht="16.5" thickBot="1" x14ac:dyDescent="0.3">
      <c r="A378" s="207" t="s">
        <v>710</v>
      </c>
      <c r="B378" s="193" t="s">
        <v>424</v>
      </c>
      <c r="C378" s="243" t="s">
        <v>431</v>
      </c>
      <c r="D378" s="189" t="s">
        <v>115</v>
      </c>
      <c r="E378" s="189" t="s">
        <v>423</v>
      </c>
      <c r="F378" s="156">
        <v>0</v>
      </c>
      <c r="G378" s="156">
        <v>0</v>
      </c>
      <c r="H378" s="156">
        <v>0</v>
      </c>
      <c r="I378" s="157" t="s">
        <v>420</v>
      </c>
      <c r="J378" s="156" t="s">
        <v>420</v>
      </c>
      <c r="K378" s="156" t="s">
        <v>420</v>
      </c>
      <c r="L378" s="156" t="s">
        <v>420</v>
      </c>
      <c r="M378" s="156" t="s">
        <v>420</v>
      </c>
      <c r="N378" s="156" t="s">
        <v>420</v>
      </c>
      <c r="O378" s="156" t="s">
        <v>420</v>
      </c>
      <c r="P378" s="156" t="s">
        <v>420</v>
      </c>
      <c r="Q378" s="152" t="s">
        <v>420</v>
      </c>
      <c r="R378" s="152" t="s">
        <v>420</v>
      </c>
      <c r="S378" s="152" t="s">
        <v>420</v>
      </c>
      <c r="T378" s="152" t="s">
        <v>420</v>
      </c>
      <c r="U378" s="152" t="s">
        <v>420</v>
      </c>
      <c r="V378" s="152" t="s">
        <v>420</v>
      </c>
      <c r="W378" s="152" t="s">
        <v>420</v>
      </c>
      <c r="X378" s="152" t="s">
        <v>420</v>
      </c>
      <c r="Y378" s="152" t="s">
        <v>420</v>
      </c>
      <c r="Z378" s="152" t="s">
        <v>420</v>
      </c>
      <c r="AA378" s="152" t="s">
        <v>420</v>
      </c>
      <c r="AB378" s="152" t="s">
        <v>420</v>
      </c>
      <c r="AC378" s="152" t="s">
        <v>420</v>
      </c>
      <c r="AD378" s="152" t="s">
        <v>420</v>
      </c>
      <c r="AE378" s="152" t="s">
        <v>420</v>
      </c>
      <c r="AF378" s="152" t="s">
        <v>420</v>
      </c>
      <c r="AG378" s="152" t="s">
        <v>420</v>
      </c>
      <c r="AH378" s="152" t="s">
        <v>420</v>
      </c>
      <c r="AI378" s="152" t="s">
        <v>420</v>
      </c>
      <c r="AJ378" s="152" t="s">
        <v>420</v>
      </c>
      <c r="AK378" s="152" t="s">
        <v>420</v>
      </c>
    </row>
    <row r="379" spans="1:37" ht="15.75" x14ac:dyDescent="0.25">
      <c r="A379" s="207" t="s">
        <v>710</v>
      </c>
      <c r="B379" s="193" t="s">
        <v>424</v>
      </c>
      <c r="C379" s="245" t="s">
        <v>432</v>
      </c>
      <c r="D379" s="189" t="s">
        <v>78</v>
      </c>
      <c r="E379" s="189" t="s">
        <v>147</v>
      </c>
      <c r="F379" s="149">
        <v>0</v>
      </c>
      <c r="G379" s="149">
        <v>0</v>
      </c>
      <c r="H379" s="149">
        <v>0</v>
      </c>
      <c r="I379" s="150" t="s">
        <v>420</v>
      </c>
      <c r="J379" s="149" t="s">
        <v>420</v>
      </c>
      <c r="K379" s="149" t="s">
        <v>420</v>
      </c>
      <c r="L379" s="149" t="s">
        <v>420</v>
      </c>
      <c r="M379" s="149" t="s">
        <v>420</v>
      </c>
      <c r="N379" s="149" t="s">
        <v>420</v>
      </c>
      <c r="O379" s="149" t="s">
        <v>420</v>
      </c>
      <c r="P379" s="149" t="s">
        <v>420</v>
      </c>
      <c r="Q379" s="152" t="s">
        <v>420</v>
      </c>
      <c r="R379" s="152" t="s">
        <v>420</v>
      </c>
      <c r="S379" s="152" t="s">
        <v>420</v>
      </c>
      <c r="T379" s="152" t="s">
        <v>420</v>
      </c>
      <c r="U379" s="152" t="s">
        <v>420</v>
      </c>
      <c r="V379" s="152" t="s">
        <v>420</v>
      </c>
      <c r="W379" s="152" t="s">
        <v>420</v>
      </c>
      <c r="X379" s="152" t="s">
        <v>420</v>
      </c>
      <c r="Y379" s="152" t="s">
        <v>420</v>
      </c>
      <c r="Z379" s="152" t="s">
        <v>420</v>
      </c>
      <c r="AA379" s="152" t="s">
        <v>420</v>
      </c>
      <c r="AB379" s="152" t="s">
        <v>420</v>
      </c>
      <c r="AC379" s="152" t="s">
        <v>420</v>
      </c>
      <c r="AD379" s="152" t="s">
        <v>420</v>
      </c>
      <c r="AE379" s="152" t="s">
        <v>420</v>
      </c>
      <c r="AF379" s="152" t="s">
        <v>420</v>
      </c>
      <c r="AG379" s="152" t="s">
        <v>420</v>
      </c>
      <c r="AH379" s="152" t="s">
        <v>420</v>
      </c>
      <c r="AI379" s="152" t="s">
        <v>420</v>
      </c>
      <c r="AJ379" s="152" t="s">
        <v>420</v>
      </c>
      <c r="AK379" s="152" t="s">
        <v>420</v>
      </c>
    </row>
    <row r="380" spans="1:37" ht="15.75" x14ac:dyDescent="0.25">
      <c r="A380" s="207" t="s">
        <v>710</v>
      </c>
      <c r="B380" s="193" t="s">
        <v>424</v>
      </c>
      <c r="C380" s="245" t="s">
        <v>432</v>
      </c>
      <c r="D380" s="189" t="s">
        <v>78</v>
      </c>
      <c r="E380" s="189" t="s">
        <v>278</v>
      </c>
      <c r="F380" s="152">
        <v>0</v>
      </c>
      <c r="G380" s="152">
        <v>0</v>
      </c>
      <c r="H380" s="152">
        <v>0</v>
      </c>
      <c r="I380" s="153" t="s">
        <v>420</v>
      </c>
      <c r="J380" s="152" t="s">
        <v>420</v>
      </c>
      <c r="K380" s="152" t="s">
        <v>420</v>
      </c>
      <c r="L380" s="152" t="s">
        <v>420</v>
      </c>
      <c r="M380" s="152" t="s">
        <v>420</v>
      </c>
      <c r="N380" s="152" t="s">
        <v>420</v>
      </c>
      <c r="O380" s="152" t="s">
        <v>420</v>
      </c>
      <c r="P380" s="152" t="s">
        <v>420</v>
      </c>
      <c r="Q380" s="152" t="s">
        <v>420</v>
      </c>
      <c r="R380" s="152" t="s">
        <v>420</v>
      </c>
      <c r="S380" s="152" t="s">
        <v>420</v>
      </c>
      <c r="T380" s="152" t="s">
        <v>420</v>
      </c>
      <c r="U380" s="152" t="s">
        <v>420</v>
      </c>
      <c r="V380" s="152" t="s">
        <v>420</v>
      </c>
      <c r="W380" s="152" t="s">
        <v>420</v>
      </c>
      <c r="X380" s="152" t="s">
        <v>420</v>
      </c>
      <c r="Y380" s="152" t="s">
        <v>420</v>
      </c>
      <c r="Z380" s="152" t="s">
        <v>420</v>
      </c>
      <c r="AA380" s="152" t="s">
        <v>420</v>
      </c>
      <c r="AB380" s="152" t="s">
        <v>420</v>
      </c>
      <c r="AC380" s="152" t="s">
        <v>420</v>
      </c>
      <c r="AD380" s="152" t="s">
        <v>420</v>
      </c>
      <c r="AE380" s="152" t="s">
        <v>420</v>
      </c>
      <c r="AF380" s="152" t="s">
        <v>420</v>
      </c>
      <c r="AG380" s="152" t="s">
        <v>420</v>
      </c>
      <c r="AH380" s="152" t="s">
        <v>420</v>
      </c>
      <c r="AI380" s="152" t="s">
        <v>420</v>
      </c>
      <c r="AJ380" s="152" t="s">
        <v>420</v>
      </c>
      <c r="AK380" s="152" t="s">
        <v>420</v>
      </c>
    </row>
    <row r="381" spans="1:37" ht="15.75" x14ac:dyDescent="0.25">
      <c r="A381" s="207" t="s">
        <v>710</v>
      </c>
      <c r="B381" s="193" t="s">
        <v>424</v>
      </c>
      <c r="C381" s="245" t="s">
        <v>432</v>
      </c>
      <c r="D381" s="189" t="s">
        <v>78</v>
      </c>
      <c r="E381" s="189" t="s">
        <v>77</v>
      </c>
      <c r="F381" s="152">
        <v>0</v>
      </c>
      <c r="G381" s="152">
        <v>0</v>
      </c>
      <c r="H381" s="152">
        <v>0</v>
      </c>
      <c r="I381" s="153" t="s">
        <v>420</v>
      </c>
      <c r="J381" s="152" t="s">
        <v>420</v>
      </c>
      <c r="K381" s="152" t="s">
        <v>420</v>
      </c>
      <c r="L381" s="152" t="s">
        <v>420</v>
      </c>
      <c r="M381" s="152" t="s">
        <v>420</v>
      </c>
      <c r="N381" s="152" t="s">
        <v>420</v>
      </c>
      <c r="O381" s="152" t="s">
        <v>420</v>
      </c>
      <c r="P381" s="152" t="s">
        <v>420</v>
      </c>
      <c r="Q381" s="152" t="s">
        <v>420</v>
      </c>
      <c r="R381" s="152" t="s">
        <v>420</v>
      </c>
      <c r="S381" s="152" t="s">
        <v>420</v>
      </c>
      <c r="T381" s="152" t="s">
        <v>420</v>
      </c>
      <c r="U381" s="152" t="s">
        <v>420</v>
      </c>
      <c r="V381" s="152" t="s">
        <v>420</v>
      </c>
      <c r="W381" s="152" t="s">
        <v>420</v>
      </c>
      <c r="X381" s="152" t="s">
        <v>420</v>
      </c>
      <c r="Y381" s="152" t="s">
        <v>420</v>
      </c>
      <c r="Z381" s="152" t="s">
        <v>420</v>
      </c>
      <c r="AA381" s="152" t="s">
        <v>420</v>
      </c>
      <c r="AB381" s="152" t="s">
        <v>420</v>
      </c>
      <c r="AC381" s="152" t="s">
        <v>420</v>
      </c>
      <c r="AD381" s="152" t="s">
        <v>420</v>
      </c>
      <c r="AE381" s="152" t="s">
        <v>420</v>
      </c>
      <c r="AF381" s="152" t="s">
        <v>420</v>
      </c>
      <c r="AG381" s="152" t="s">
        <v>420</v>
      </c>
      <c r="AH381" s="152" t="s">
        <v>420</v>
      </c>
      <c r="AI381" s="152" t="s">
        <v>420</v>
      </c>
      <c r="AJ381" s="152" t="s">
        <v>420</v>
      </c>
      <c r="AK381" s="152" t="s">
        <v>420</v>
      </c>
    </row>
    <row r="382" spans="1:37" ht="16.5" thickBot="1" x14ac:dyDescent="0.3">
      <c r="A382" s="207" t="s">
        <v>710</v>
      </c>
      <c r="B382" s="193" t="s">
        <v>424</v>
      </c>
      <c r="C382" s="245" t="s">
        <v>432</v>
      </c>
      <c r="D382" s="189" t="s">
        <v>115</v>
      </c>
      <c r="E382" s="189" t="s">
        <v>423</v>
      </c>
      <c r="F382" s="156">
        <v>0</v>
      </c>
      <c r="G382" s="156">
        <v>0</v>
      </c>
      <c r="H382" s="156">
        <v>0</v>
      </c>
      <c r="I382" s="157" t="s">
        <v>420</v>
      </c>
      <c r="J382" s="156" t="s">
        <v>420</v>
      </c>
      <c r="K382" s="156" t="s">
        <v>420</v>
      </c>
      <c r="L382" s="156" t="s">
        <v>420</v>
      </c>
      <c r="M382" s="156" t="s">
        <v>420</v>
      </c>
      <c r="N382" s="156" t="s">
        <v>420</v>
      </c>
      <c r="O382" s="156" t="s">
        <v>420</v>
      </c>
      <c r="P382" s="156" t="s">
        <v>420</v>
      </c>
      <c r="Q382" s="152" t="s">
        <v>420</v>
      </c>
      <c r="R382" s="152" t="s">
        <v>420</v>
      </c>
      <c r="S382" s="152" t="s">
        <v>420</v>
      </c>
      <c r="T382" s="152" t="s">
        <v>420</v>
      </c>
      <c r="U382" s="152" t="s">
        <v>420</v>
      </c>
      <c r="V382" s="152" t="s">
        <v>420</v>
      </c>
      <c r="W382" s="152" t="s">
        <v>420</v>
      </c>
      <c r="X382" s="152" t="s">
        <v>420</v>
      </c>
      <c r="Y382" s="152" t="s">
        <v>420</v>
      </c>
      <c r="Z382" s="152" t="s">
        <v>420</v>
      </c>
      <c r="AA382" s="152" t="s">
        <v>420</v>
      </c>
      <c r="AB382" s="152" t="s">
        <v>420</v>
      </c>
      <c r="AC382" s="152" t="s">
        <v>420</v>
      </c>
      <c r="AD382" s="152" t="s">
        <v>420</v>
      </c>
      <c r="AE382" s="152" t="s">
        <v>420</v>
      </c>
      <c r="AF382" s="152" t="s">
        <v>420</v>
      </c>
      <c r="AG382" s="152" t="s">
        <v>420</v>
      </c>
      <c r="AH382" s="152" t="s">
        <v>420</v>
      </c>
      <c r="AI382" s="152" t="s">
        <v>420</v>
      </c>
      <c r="AJ382" s="152" t="s">
        <v>420</v>
      </c>
      <c r="AK382" s="152" t="s">
        <v>420</v>
      </c>
    </row>
    <row r="383" spans="1:37" ht="15.75" x14ac:dyDescent="0.25">
      <c r="A383" s="207" t="s">
        <v>710</v>
      </c>
      <c r="B383" s="193" t="s">
        <v>424</v>
      </c>
      <c r="C383" s="243" t="s">
        <v>433</v>
      </c>
      <c r="D383" s="189" t="s">
        <v>78</v>
      </c>
      <c r="E383" s="189" t="s">
        <v>147</v>
      </c>
      <c r="F383" s="149">
        <v>0</v>
      </c>
      <c r="G383" s="149">
        <v>0</v>
      </c>
      <c r="H383" s="149">
        <v>0</v>
      </c>
      <c r="I383" s="150" t="s">
        <v>420</v>
      </c>
      <c r="J383" s="149" t="s">
        <v>420</v>
      </c>
      <c r="K383" s="149" t="s">
        <v>420</v>
      </c>
      <c r="L383" s="149" t="s">
        <v>420</v>
      </c>
      <c r="M383" s="149" t="s">
        <v>420</v>
      </c>
      <c r="N383" s="149" t="s">
        <v>420</v>
      </c>
      <c r="O383" s="149" t="s">
        <v>420</v>
      </c>
      <c r="P383" s="149" t="s">
        <v>420</v>
      </c>
      <c r="Q383" s="152" t="s">
        <v>420</v>
      </c>
      <c r="R383" s="152" t="s">
        <v>420</v>
      </c>
      <c r="S383" s="152" t="s">
        <v>420</v>
      </c>
      <c r="T383" s="152" t="s">
        <v>420</v>
      </c>
      <c r="U383" s="152" t="s">
        <v>420</v>
      </c>
      <c r="V383" s="152" t="s">
        <v>420</v>
      </c>
      <c r="W383" s="152" t="s">
        <v>420</v>
      </c>
      <c r="X383" s="152" t="s">
        <v>420</v>
      </c>
      <c r="Y383" s="152" t="s">
        <v>420</v>
      </c>
      <c r="Z383" s="152" t="s">
        <v>420</v>
      </c>
      <c r="AA383" s="152" t="s">
        <v>420</v>
      </c>
      <c r="AB383" s="152" t="s">
        <v>420</v>
      </c>
      <c r="AC383" s="152" t="s">
        <v>420</v>
      </c>
      <c r="AD383" s="152" t="s">
        <v>420</v>
      </c>
      <c r="AE383" s="152" t="s">
        <v>420</v>
      </c>
      <c r="AF383" s="152" t="s">
        <v>420</v>
      </c>
      <c r="AG383" s="152" t="s">
        <v>420</v>
      </c>
      <c r="AH383" s="152" t="s">
        <v>420</v>
      </c>
      <c r="AI383" s="152" t="s">
        <v>420</v>
      </c>
      <c r="AJ383" s="152" t="s">
        <v>420</v>
      </c>
      <c r="AK383" s="152" t="s">
        <v>420</v>
      </c>
    </row>
    <row r="384" spans="1:37" ht="15.75" x14ac:dyDescent="0.25">
      <c r="A384" s="207" t="s">
        <v>710</v>
      </c>
      <c r="B384" s="193" t="s">
        <v>424</v>
      </c>
      <c r="C384" s="243" t="s">
        <v>433</v>
      </c>
      <c r="D384" s="189" t="s">
        <v>78</v>
      </c>
      <c r="E384" s="189" t="s">
        <v>278</v>
      </c>
      <c r="F384" s="152">
        <v>0</v>
      </c>
      <c r="G384" s="152">
        <v>0</v>
      </c>
      <c r="H384" s="152">
        <v>0</v>
      </c>
      <c r="I384" s="153" t="s">
        <v>420</v>
      </c>
      <c r="J384" s="152" t="s">
        <v>420</v>
      </c>
      <c r="K384" s="152" t="s">
        <v>420</v>
      </c>
      <c r="L384" s="152" t="s">
        <v>420</v>
      </c>
      <c r="M384" s="152" t="s">
        <v>420</v>
      </c>
      <c r="N384" s="152" t="s">
        <v>420</v>
      </c>
      <c r="O384" s="152" t="s">
        <v>420</v>
      </c>
      <c r="P384" s="152" t="s">
        <v>420</v>
      </c>
      <c r="Q384" s="152" t="s">
        <v>420</v>
      </c>
      <c r="R384" s="152" t="s">
        <v>420</v>
      </c>
      <c r="S384" s="152" t="s">
        <v>420</v>
      </c>
      <c r="T384" s="152" t="s">
        <v>420</v>
      </c>
      <c r="U384" s="152" t="s">
        <v>420</v>
      </c>
      <c r="V384" s="152" t="s">
        <v>420</v>
      </c>
      <c r="W384" s="152" t="s">
        <v>420</v>
      </c>
      <c r="X384" s="152" t="s">
        <v>420</v>
      </c>
      <c r="Y384" s="152" t="s">
        <v>420</v>
      </c>
      <c r="Z384" s="152" t="s">
        <v>420</v>
      </c>
      <c r="AA384" s="152" t="s">
        <v>420</v>
      </c>
      <c r="AB384" s="152" t="s">
        <v>420</v>
      </c>
      <c r="AC384" s="152" t="s">
        <v>420</v>
      </c>
      <c r="AD384" s="152" t="s">
        <v>420</v>
      </c>
      <c r="AE384" s="152" t="s">
        <v>420</v>
      </c>
      <c r="AF384" s="152" t="s">
        <v>420</v>
      </c>
      <c r="AG384" s="152" t="s">
        <v>420</v>
      </c>
      <c r="AH384" s="152" t="s">
        <v>420</v>
      </c>
      <c r="AI384" s="152" t="s">
        <v>420</v>
      </c>
      <c r="AJ384" s="152" t="s">
        <v>420</v>
      </c>
      <c r="AK384" s="152" t="s">
        <v>420</v>
      </c>
    </row>
    <row r="385" spans="1:37" ht="15.75" x14ac:dyDescent="0.25">
      <c r="A385" s="207" t="s">
        <v>710</v>
      </c>
      <c r="B385" s="193" t="s">
        <v>424</v>
      </c>
      <c r="C385" s="243" t="s">
        <v>433</v>
      </c>
      <c r="D385" s="189" t="s">
        <v>78</v>
      </c>
      <c r="E385" s="189" t="s">
        <v>119</v>
      </c>
      <c r="F385" s="152"/>
      <c r="G385" s="152"/>
      <c r="H385" s="152"/>
      <c r="I385" s="153"/>
      <c r="J385" s="152"/>
      <c r="K385" s="152"/>
      <c r="L385" s="152"/>
      <c r="M385" s="152"/>
      <c r="N385" s="152"/>
      <c r="O385" s="152"/>
      <c r="P385" s="152"/>
      <c r="Q385" s="152" t="s">
        <v>420</v>
      </c>
      <c r="R385" s="152" t="s">
        <v>420</v>
      </c>
      <c r="S385" s="152" t="s">
        <v>420</v>
      </c>
      <c r="T385" s="152" t="s">
        <v>420</v>
      </c>
      <c r="U385" s="152" t="s">
        <v>420</v>
      </c>
      <c r="V385" s="152" t="s">
        <v>420</v>
      </c>
      <c r="W385" s="152" t="s">
        <v>420</v>
      </c>
      <c r="X385" s="152" t="s">
        <v>420</v>
      </c>
      <c r="Y385" s="152" t="s">
        <v>420</v>
      </c>
      <c r="Z385" s="152" t="s">
        <v>420</v>
      </c>
      <c r="AA385" s="152" t="s">
        <v>420</v>
      </c>
      <c r="AB385" s="152" t="s">
        <v>420</v>
      </c>
      <c r="AC385" s="152" t="s">
        <v>420</v>
      </c>
      <c r="AD385" s="152" t="s">
        <v>420</v>
      </c>
      <c r="AE385" s="152" t="s">
        <v>420</v>
      </c>
      <c r="AF385" s="152" t="s">
        <v>420</v>
      </c>
      <c r="AG385" s="152" t="s">
        <v>420</v>
      </c>
      <c r="AH385" s="152" t="s">
        <v>420</v>
      </c>
      <c r="AI385" s="152" t="s">
        <v>420</v>
      </c>
      <c r="AJ385" s="152" t="s">
        <v>420</v>
      </c>
      <c r="AK385" s="152" t="s">
        <v>420</v>
      </c>
    </row>
    <row r="386" spans="1:37" ht="15.75" x14ac:dyDescent="0.25">
      <c r="A386" s="207" t="s">
        <v>710</v>
      </c>
      <c r="B386" s="193" t="s">
        <v>424</v>
      </c>
      <c r="C386" s="243" t="s">
        <v>433</v>
      </c>
      <c r="D386" s="189" t="s">
        <v>78</v>
      </c>
      <c r="E386" s="189" t="s">
        <v>680</v>
      </c>
      <c r="F386" s="152"/>
      <c r="G386" s="152"/>
      <c r="H386" s="152"/>
      <c r="I386" s="153"/>
      <c r="J386" s="152"/>
      <c r="K386" s="152"/>
      <c r="L386" s="152"/>
      <c r="M386" s="152"/>
      <c r="N386" s="152"/>
      <c r="O386" s="152"/>
      <c r="P386" s="152"/>
      <c r="Q386" s="152" t="s">
        <v>420</v>
      </c>
      <c r="R386" s="152" t="s">
        <v>420</v>
      </c>
      <c r="S386" s="152" t="s">
        <v>420</v>
      </c>
      <c r="T386" s="152" t="s">
        <v>420</v>
      </c>
      <c r="U386" s="152" t="s">
        <v>420</v>
      </c>
      <c r="V386" s="152" t="s">
        <v>420</v>
      </c>
      <c r="W386" s="152" t="s">
        <v>420</v>
      </c>
      <c r="X386" s="152" t="s">
        <v>420</v>
      </c>
      <c r="Y386" s="152" t="s">
        <v>420</v>
      </c>
      <c r="Z386" s="152" t="s">
        <v>420</v>
      </c>
      <c r="AA386" s="152" t="s">
        <v>420</v>
      </c>
      <c r="AB386" s="152" t="s">
        <v>420</v>
      </c>
      <c r="AC386" s="152" t="s">
        <v>420</v>
      </c>
      <c r="AD386" s="152" t="s">
        <v>420</v>
      </c>
      <c r="AE386" s="152" t="s">
        <v>420</v>
      </c>
      <c r="AF386" s="152" t="s">
        <v>420</v>
      </c>
      <c r="AG386" s="152" t="s">
        <v>420</v>
      </c>
      <c r="AH386" s="152" t="s">
        <v>420</v>
      </c>
      <c r="AI386" s="152" t="s">
        <v>420</v>
      </c>
      <c r="AJ386" s="152" t="s">
        <v>420</v>
      </c>
      <c r="AK386" s="152" t="s">
        <v>420</v>
      </c>
    </row>
    <row r="387" spans="1:37" ht="15.75" x14ac:dyDescent="0.25">
      <c r="A387" s="207" t="s">
        <v>710</v>
      </c>
      <c r="B387" s="193" t="s">
        <v>424</v>
      </c>
      <c r="C387" s="243" t="s">
        <v>433</v>
      </c>
      <c r="D387" s="189" t="s">
        <v>78</v>
      </c>
      <c r="E387" s="189" t="s">
        <v>422</v>
      </c>
      <c r="F387" s="152">
        <v>0</v>
      </c>
      <c r="G387" s="152">
        <v>0</v>
      </c>
      <c r="H387" s="152">
        <v>0</v>
      </c>
      <c r="I387" s="153" t="s">
        <v>420</v>
      </c>
      <c r="J387" s="152" t="s">
        <v>420</v>
      </c>
      <c r="K387" s="152" t="s">
        <v>420</v>
      </c>
      <c r="L387" s="152" t="s">
        <v>420</v>
      </c>
      <c r="M387" s="152" t="s">
        <v>420</v>
      </c>
      <c r="N387" s="152" t="s">
        <v>420</v>
      </c>
      <c r="O387" s="152" t="s">
        <v>420</v>
      </c>
      <c r="P387" s="152" t="s">
        <v>420</v>
      </c>
      <c r="Q387" s="152" t="s">
        <v>420</v>
      </c>
      <c r="R387" s="152" t="s">
        <v>420</v>
      </c>
      <c r="S387" s="152" t="s">
        <v>420</v>
      </c>
      <c r="T387" s="152" t="s">
        <v>420</v>
      </c>
      <c r="U387" s="152" t="s">
        <v>420</v>
      </c>
      <c r="V387" s="152" t="s">
        <v>420</v>
      </c>
      <c r="W387" s="152" t="s">
        <v>420</v>
      </c>
      <c r="X387" s="152" t="s">
        <v>420</v>
      </c>
      <c r="Y387" s="152" t="s">
        <v>420</v>
      </c>
      <c r="Z387" s="152" t="s">
        <v>420</v>
      </c>
      <c r="AA387" s="152" t="s">
        <v>420</v>
      </c>
      <c r="AB387" s="152" t="s">
        <v>420</v>
      </c>
      <c r="AC387" s="152" t="s">
        <v>420</v>
      </c>
      <c r="AD387" s="152" t="s">
        <v>420</v>
      </c>
      <c r="AE387" s="152" t="s">
        <v>420</v>
      </c>
      <c r="AF387" s="152" t="s">
        <v>420</v>
      </c>
      <c r="AG387" s="152" t="s">
        <v>420</v>
      </c>
      <c r="AH387" s="152" t="s">
        <v>420</v>
      </c>
      <c r="AI387" s="152" t="s">
        <v>420</v>
      </c>
      <c r="AJ387" s="152" t="s">
        <v>420</v>
      </c>
      <c r="AK387" s="152" t="s">
        <v>420</v>
      </c>
    </row>
    <row r="388" spans="1:37" ht="16.5" thickBot="1" x14ac:dyDescent="0.3">
      <c r="A388" s="207" t="s">
        <v>710</v>
      </c>
      <c r="B388" s="193" t="s">
        <v>424</v>
      </c>
      <c r="C388" s="243" t="s">
        <v>433</v>
      </c>
      <c r="D388" s="189" t="s">
        <v>115</v>
      </c>
      <c r="E388" s="189" t="s">
        <v>423</v>
      </c>
      <c r="F388" s="156">
        <v>0</v>
      </c>
      <c r="G388" s="156">
        <v>0</v>
      </c>
      <c r="H388" s="156">
        <v>0</v>
      </c>
      <c r="I388" s="157" t="s">
        <v>420</v>
      </c>
      <c r="J388" s="156" t="s">
        <v>420</v>
      </c>
      <c r="K388" s="156" t="s">
        <v>420</v>
      </c>
      <c r="L388" s="156" t="s">
        <v>420</v>
      </c>
      <c r="M388" s="156" t="s">
        <v>420</v>
      </c>
      <c r="N388" s="156" t="s">
        <v>420</v>
      </c>
      <c r="O388" s="156" t="s">
        <v>420</v>
      </c>
      <c r="P388" s="156" t="s">
        <v>420</v>
      </c>
      <c r="Q388" s="152" t="s">
        <v>420</v>
      </c>
      <c r="R388" s="152" t="s">
        <v>420</v>
      </c>
      <c r="S388" s="152" t="s">
        <v>420</v>
      </c>
      <c r="T388" s="152" t="s">
        <v>420</v>
      </c>
      <c r="U388" s="152" t="s">
        <v>420</v>
      </c>
      <c r="V388" s="152" t="s">
        <v>420</v>
      </c>
      <c r="W388" s="152" t="s">
        <v>420</v>
      </c>
      <c r="X388" s="152" t="s">
        <v>420</v>
      </c>
      <c r="Y388" s="152" t="s">
        <v>420</v>
      </c>
      <c r="Z388" s="152" t="s">
        <v>420</v>
      </c>
      <c r="AA388" s="152" t="s">
        <v>420</v>
      </c>
      <c r="AB388" s="152" t="s">
        <v>420</v>
      </c>
      <c r="AC388" s="152" t="s">
        <v>420</v>
      </c>
      <c r="AD388" s="152" t="s">
        <v>420</v>
      </c>
      <c r="AE388" s="152" t="s">
        <v>420</v>
      </c>
      <c r="AF388" s="152" t="s">
        <v>420</v>
      </c>
      <c r="AG388" s="152" t="s">
        <v>420</v>
      </c>
      <c r="AH388" s="152" t="s">
        <v>420</v>
      </c>
      <c r="AI388" s="152" t="s">
        <v>420</v>
      </c>
      <c r="AJ388" s="152" t="s">
        <v>420</v>
      </c>
      <c r="AK388" s="152" t="s">
        <v>420</v>
      </c>
    </row>
    <row r="389" spans="1:37" ht="15.75" x14ac:dyDescent="0.25">
      <c r="A389" s="207" t="s">
        <v>710</v>
      </c>
      <c r="B389" s="193" t="s">
        <v>424</v>
      </c>
      <c r="C389" s="238" t="s">
        <v>434</v>
      </c>
      <c r="D389" s="189" t="s">
        <v>78</v>
      </c>
      <c r="E389" s="189" t="s">
        <v>77</v>
      </c>
      <c r="F389" s="149">
        <v>0</v>
      </c>
      <c r="G389" s="149">
        <v>0</v>
      </c>
      <c r="H389" s="149">
        <v>0</v>
      </c>
      <c r="I389" s="150" t="s">
        <v>420</v>
      </c>
      <c r="J389" s="149" t="s">
        <v>420</v>
      </c>
      <c r="K389" s="149" t="s">
        <v>420</v>
      </c>
      <c r="L389" s="149" t="s">
        <v>420</v>
      </c>
      <c r="M389" s="149" t="s">
        <v>420</v>
      </c>
      <c r="N389" s="149" t="s">
        <v>420</v>
      </c>
      <c r="O389" s="149" t="s">
        <v>420</v>
      </c>
      <c r="P389" s="149" t="s">
        <v>420</v>
      </c>
      <c r="Q389" s="152" t="s">
        <v>420</v>
      </c>
      <c r="R389" s="152" t="s">
        <v>420</v>
      </c>
      <c r="S389" s="152" t="s">
        <v>420</v>
      </c>
      <c r="T389" s="152" t="s">
        <v>420</v>
      </c>
      <c r="U389" s="152" t="s">
        <v>420</v>
      </c>
      <c r="V389" s="152" t="s">
        <v>420</v>
      </c>
      <c r="W389" s="152" t="s">
        <v>420</v>
      </c>
      <c r="X389" s="152" t="s">
        <v>420</v>
      </c>
      <c r="Y389" s="152" t="s">
        <v>420</v>
      </c>
      <c r="Z389" s="152" t="s">
        <v>420</v>
      </c>
      <c r="AA389" s="152" t="s">
        <v>420</v>
      </c>
      <c r="AB389" s="152" t="s">
        <v>420</v>
      </c>
      <c r="AC389" s="152" t="s">
        <v>420</v>
      </c>
      <c r="AD389" s="152" t="s">
        <v>420</v>
      </c>
      <c r="AE389" s="152" t="s">
        <v>420</v>
      </c>
      <c r="AF389" s="152" t="s">
        <v>420</v>
      </c>
      <c r="AG389" s="152" t="s">
        <v>420</v>
      </c>
      <c r="AH389" s="152" t="s">
        <v>420</v>
      </c>
      <c r="AI389" s="152" t="s">
        <v>420</v>
      </c>
      <c r="AJ389" s="152" t="s">
        <v>420</v>
      </c>
      <c r="AK389" s="152" t="s">
        <v>420</v>
      </c>
    </row>
    <row r="390" spans="1:37" ht="15.75" x14ac:dyDescent="0.25">
      <c r="A390" s="207" t="s">
        <v>710</v>
      </c>
      <c r="B390" s="193" t="s">
        <v>424</v>
      </c>
      <c r="C390" s="238" t="s">
        <v>434</v>
      </c>
      <c r="D390" s="189" t="s">
        <v>78</v>
      </c>
      <c r="E390" s="189" t="s">
        <v>147</v>
      </c>
      <c r="F390" s="152">
        <v>0</v>
      </c>
      <c r="G390" s="152">
        <v>0</v>
      </c>
      <c r="H390" s="152">
        <v>0</v>
      </c>
      <c r="I390" s="152" t="s">
        <v>420</v>
      </c>
      <c r="J390" s="152" t="s">
        <v>420</v>
      </c>
      <c r="K390" s="152" t="s">
        <v>420</v>
      </c>
      <c r="L390" s="152" t="s">
        <v>420</v>
      </c>
      <c r="M390" s="152" t="s">
        <v>420</v>
      </c>
      <c r="N390" s="152" t="s">
        <v>420</v>
      </c>
      <c r="O390" s="152" t="s">
        <v>420</v>
      </c>
      <c r="P390" s="152" t="s">
        <v>420</v>
      </c>
      <c r="Q390" s="152" t="s">
        <v>420</v>
      </c>
      <c r="R390" s="152" t="s">
        <v>420</v>
      </c>
      <c r="S390" s="152" t="s">
        <v>420</v>
      </c>
      <c r="T390" s="152" t="s">
        <v>420</v>
      </c>
      <c r="U390" s="152" t="s">
        <v>420</v>
      </c>
      <c r="V390" s="152" t="s">
        <v>420</v>
      </c>
      <c r="W390" s="152" t="s">
        <v>420</v>
      </c>
      <c r="X390" s="152" t="s">
        <v>420</v>
      </c>
      <c r="Y390" s="152" t="s">
        <v>420</v>
      </c>
      <c r="Z390" s="152" t="s">
        <v>420</v>
      </c>
      <c r="AA390" s="152" t="s">
        <v>420</v>
      </c>
      <c r="AB390" s="152" t="s">
        <v>420</v>
      </c>
      <c r="AC390" s="152" t="s">
        <v>420</v>
      </c>
      <c r="AD390" s="152" t="s">
        <v>420</v>
      </c>
      <c r="AE390" s="152" t="s">
        <v>420</v>
      </c>
      <c r="AF390" s="152" t="s">
        <v>420</v>
      </c>
      <c r="AG390" s="152" t="s">
        <v>420</v>
      </c>
      <c r="AH390" s="152" t="s">
        <v>420</v>
      </c>
      <c r="AI390" s="152" t="s">
        <v>420</v>
      </c>
      <c r="AJ390" s="152" t="s">
        <v>420</v>
      </c>
      <c r="AK390" s="152" t="s">
        <v>420</v>
      </c>
    </row>
    <row r="391" spans="1:37" ht="15.75" x14ac:dyDescent="0.25">
      <c r="A391" s="207" t="s">
        <v>710</v>
      </c>
      <c r="B391" s="193" t="s">
        <v>424</v>
      </c>
      <c r="C391" s="238" t="s">
        <v>434</v>
      </c>
      <c r="D391" s="189" t="s">
        <v>78</v>
      </c>
      <c r="E391" s="189" t="s">
        <v>278</v>
      </c>
      <c r="F391" s="152">
        <v>0</v>
      </c>
      <c r="G391" s="152">
        <v>0</v>
      </c>
      <c r="H391" s="152">
        <v>0</v>
      </c>
      <c r="I391" s="153" t="s">
        <v>420</v>
      </c>
      <c r="J391" s="152" t="s">
        <v>420</v>
      </c>
      <c r="K391" s="152" t="s">
        <v>420</v>
      </c>
      <c r="L391" s="152" t="s">
        <v>420</v>
      </c>
      <c r="M391" s="152" t="s">
        <v>420</v>
      </c>
      <c r="N391" s="152" t="s">
        <v>420</v>
      </c>
      <c r="O391" s="152" t="s">
        <v>420</v>
      </c>
      <c r="P391" s="152" t="s">
        <v>420</v>
      </c>
      <c r="Q391" s="152">
        <v>0</v>
      </c>
      <c r="R391" s="152">
        <v>0</v>
      </c>
      <c r="S391" s="152">
        <v>0</v>
      </c>
      <c r="T391" s="152">
        <v>0</v>
      </c>
      <c r="U391" s="152">
        <v>0</v>
      </c>
      <c r="V391" s="152">
        <v>0</v>
      </c>
      <c r="W391" s="152">
        <v>0</v>
      </c>
      <c r="X391" s="152">
        <v>0</v>
      </c>
      <c r="Y391" s="152">
        <v>0</v>
      </c>
      <c r="Z391" s="152">
        <v>0</v>
      </c>
      <c r="AA391" s="152">
        <v>0</v>
      </c>
      <c r="AB391" s="152">
        <v>0</v>
      </c>
      <c r="AC391" s="152">
        <v>0</v>
      </c>
      <c r="AD391" s="152">
        <v>0</v>
      </c>
      <c r="AE391" s="152">
        <v>0</v>
      </c>
      <c r="AF391" s="152">
        <v>0</v>
      </c>
      <c r="AG391" s="152">
        <v>0</v>
      </c>
      <c r="AH391" s="152">
        <v>0</v>
      </c>
      <c r="AI391" s="152">
        <v>0</v>
      </c>
      <c r="AJ391" s="152">
        <v>0</v>
      </c>
      <c r="AK391" s="152">
        <v>0</v>
      </c>
    </row>
    <row r="392" spans="1:37" ht="15.75" x14ac:dyDescent="0.25">
      <c r="A392" s="207" t="s">
        <v>710</v>
      </c>
      <c r="B392" s="193" t="s">
        <v>424</v>
      </c>
      <c r="C392" s="243" t="s">
        <v>429</v>
      </c>
      <c r="D392" s="189" t="s">
        <v>674</v>
      </c>
      <c r="E392" s="189" t="s">
        <v>675</v>
      </c>
      <c r="F392" s="152">
        <v>0</v>
      </c>
      <c r="G392" s="152">
        <v>0</v>
      </c>
      <c r="H392" s="152">
        <v>0</v>
      </c>
      <c r="I392" s="152">
        <v>0</v>
      </c>
      <c r="J392" s="152">
        <v>0</v>
      </c>
      <c r="K392" s="152">
        <v>0</v>
      </c>
      <c r="L392" s="152">
        <v>0</v>
      </c>
      <c r="M392" s="152">
        <v>0</v>
      </c>
      <c r="N392" s="152">
        <v>0</v>
      </c>
      <c r="O392" s="152">
        <v>0</v>
      </c>
      <c r="P392" s="152">
        <v>0</v>
      </c>
      <c r="Q392" s="152">
        <v>0</v>
      </c>
      <c r="R392" s="152">
        <v>0</v>
      </c>
      <c r="S392" s="152">
        <v>0</v>
      </c>
      <c r="T392" s="152">
        <v>0</v>
      </c>
      <c r="U392" s="152">
        <v>0</v>
      </c>
      <c r="V392" s="152">
        <v>0</v>
      </c>
      <c r="W392" s="152">
        <v>0</v>
      </c>
      <c r="X392" s="152">
        <v>0</v>
      </c>
      <c r="Y392" s="152">
        <v>0</v>
      </c>
      <c r="Z392" s="152">
        <v>0</v>
      </c>
      <c r="AA392" s="152">
        <v>0</v>
      </c>
      <c r="AB392" s="152">
        <v>0</v>
      </c>
      <c r="AC392" s="152">
        <v>0</v>
      </c>
      <c r="AD392" s="152">
        <v>0</v>
      </c>
      <c r="AE392" s="152">
        <v>0</v>
      </c>
      <c r="AF392" s="152">
        <v>0</v>
      </c>
      <c r="AG392" s="152">
        <v>0</v>
      </c>
      <c r="AH392" s="152">
        <v>0</v>
      </c>
      <c r="AI392" s="152">
        <v>0</v>
      </c>
      <c r="AJ392" s="152">
        <v>0</v>
      </c>
      <c r="AK392" s="152">
        <v>0</v>
      </c>
    </row>
    <row r="393" spans="1:37" ht="15.75" x14ac:dyDescent="0.25">
      <c r="A393" s="207" t="s">
        <v>710</v>
      </c>
      <c r="B393" s="193" t="s">
        <v>424</v>
      </c>
      <c r="C393" s="238" t="s">
        <v>435</v>
      </c>
      <c r="D393" s="189" t="s">
        <v>78</v>
      </c>
      <c r="E393" s="189" t="s">
        <v>147</v>
      </c>
      <c r="F393" s="152">
        <v>0</v>
      </c>
      <c r="G393" s="152">
        <v>0</v>
      </c>
      <c r="H393" s="152">
        <v>0</v>
      </c>
      <c r="I393" s="152" t="s">
        <v>420</v>
      </c>
      <c r="J393" s="152" t="s">
        <v>420</v>
      </c>
      <c r="K393" s="152" t="s">
        <v>420</v>
      </c>
      <c r="L393" s="152" t="s">
        <v>420</v>
      </c>
      <c r="M393" s="152" t="s">
        <v>420</v>
      </c>
      <c r="N393" s="152" t="s">
        <v>420</v>
      </c>
      <c r="O393" s="152" t="s">
        <v>420</v>
      </c>
      <c r="P393" s="152" t="s">
        <v>420</v>
      </c>
      <c r="Q393" s="152" t="s">
        <v>420</v>
      </c>
      <c r="R393" s="152" t="s">
        <v>420</v>
      </c>
      <c r="S393" s="152" t="s">
        <v>420</v>
      </c>
      <c r="T393" s="152" t="s">
        <v>420</v>
      </c>
      <c r="U393" s="152" t="s">
        <v>420</v>
      </c>
      <c r="V393" s="152" t="s">
        <v>420</v>
      </c>
      <c r="W393" s="152" t="s">
        <v>420</v>
      </c>
      <c r="X393" s="152" t="s">
        <v>420</v>
      </c>
      <c r="Y393" s="152" t="s">
        <v>420</v>
      </c>
      <c r="Z393" s="152" t="s">
        <v>420</v>
      </c>
      <c r="AA393" s="152" t="s">
        <v>420</v>
      </c>
      <c r="AB393" s="152" t="s">
        <v>420</v>
      </c>
      <c r="AC393" s="152" t="s">
        <v>420</v>
      </c>
      <c r="AD393" s="152" t="s">
        <v>420</v>
      </c>
      <c r="AE393" s="152" t="s">
        <v>420</v>
      </c>
      <c r="AF393" s="152" t="s">
        <v>420</v>
      </c>
      <c r="AG393" s="152" t="s">
        <v>420</v>
      </c>
      <c r="AH393" s="152" t="s">
        <v>420</v>
      </c>
      <c r="AI393" s="152" t="s">
        <v>420</v>
      </c>
      <c r="AJ393" s="152" t="s">
        <v>420</v>
      </c>
      <c r="AK393" s="152" t="s">
        <v>420</v>
      </c>
    </row>
    <row r="394" spans="1:37" ht="15.75" x14ac:dyDescent="0.25">
      <c r="A394" s="207" t="s">
        <v>710</v>
      </c>
      <c r="B394" s="193" t="s">
        <v>424</v>
      </c>
      <c r="C394" s="238" t="s">
        <v>435</v>
      </c>
      <c r="D394" s="189" t="s">
        <v>78</v>
      </c>
      <c r="E394" s="189" t="s">
        <v>278</v>
      </c>
      <c r="F394" s="152">
        <v>0</v>
      </c>
      <c r="G394" s="152">
        <v>0</v>
      </c>
      <c r="H394" s="152">
        <v>0</v>
      </c>
      <c r="I394" s="152" t="s">
        <v>420</v>
      </c>
      <c r="J394" s="152" t="s">
        <v>420</v>
      </c>
      <c r="K394" s="152" t="s">
        <v>420</v>
      </c>
      <c r="L394" s="152" t="s">
        <v>420</v>
      </c>
      <c r="M394" s="152" t="s">
        <v>420</v>
      </c>
      <c r="N394" s="152" t="s">
        <v>420</v>
      </c>
      <c r="O394" s="152" t="s">
        <v>420</v>
      </c>
      <c r="P394" s="152" t="s">
        <v>420</v>
      </c>
      <c r="Q394" s="152" t="s">
        <v>420</v>
      </c>
      <c r="R394" s="152" t="s">
        <v>420</v>
      </c>
      <c r="S394" s="152" t="s">
        <v>420</v>
      </c>
      <c r="T394" s="152" t="s">
        <v>420</v>
      </c>
      <c r="U394" s="152" t="s">
        <v>420</v>
      </c>
      <c r="V394" s="152" t="s">
        <v>420</v>
      </c>
      <c r="W394" s="152" t="s">
        <v>420</v>
      </c>
      <c r="X394" s="152" t="s">
        <v>420</v>
      </c>
      <c r="Y394" s="152" t="s">
        <v>420</v>
      </c>
      <c r="Z394" s="152" t="s">
        <v>420</v>
      </c>
      <c r="AA394" s="152" t="s">
        <v>420</v>
      </c>
      <c r="AB394" s="152" t="s">
        <v>420</v>
      </c>
      <c r="AC394" s="152" t="s">
        <v>420</v>
      </c>
      <c r="AD394" s="152" t="s">
        <v>420</v>
      </c>
      <c r="AE394" s="152" t="s">
        <v>420</v>
      </c>
      <c r="AF394" s="152" t="s">
        <v>420</v>
      </c>
      <c r="AG394" s="152" t="s">
        <v>420</v>
      </c>
      <c r="AH394" s="152" t="s">
        <v>420</v>
      </c>
      <c r="AI394" s="152" t="s">
        <v>420</v>
      </c>
      <c r="AJ394" s="152" t="s">
        <v>420</v>
      </c>
      <c r="AK394" s="152" t="s">
        <v>420</v>
      </c>
    </row>
    <row r="395" spans="1:37" ht="15.75" x14ac:dyDescent="0.25">
      <c r="A395" s="207" t="s">
        <v>710</v>
      </c>
      <c r="B395" s="193" t="s">
        <v>424</v>
      </c>
      <c r="C395" s="238" t="s">
        <v>435</v>
      </c>
      <c r="D395" s="189" t="s">
        <v>78</v>
      </c>
      <c r="E395" s="189" t="s">
        <v>422</v>
      </c>
      <c r="F395" s="152">
        <v>0</v>
      </c>
      <c r="G395" s="152">
        <v>0</v>
      </c>
      <c r="H395" s="152">
        <v>0</v>
      </c>
      <c r="I395" s="152" t="s">
        <v>420</v>
      </c>
      <c r="J395" s="152" t="s">
        <v>420</v>
      </c>
      <c r="K395" s="152" t="s">
        <v>420</v>
      </c>
      <c r="L395" s="152" t="s">
        <v>420</v>
      </c>
      <c r="M395" s="152" t="s">
        <v>420</v>
      </c>
      <c r="N395" s="152" t="s">
        <v>420</v>
      </c>
      <c r="O395" s="152" t="s">
        <v>420</v>
      </c>
      <c r="P395" s="152" t="s">
        <v>420</v>
      </c>
      <c r="Q395" s="152" t="s">
        <v>420</v>
      </c>
      <c r="R395" s="152" t="s">
        <v>420</v>
      </c>
      <c r="S395" s="152" t="s">
        <v>420</v>
      </c>
      <c r="T395" s="152" t="s">
        <v>420</v>
      </c>
      <c r="U395" s="152" t="s">
        <v>420</v>
      </c>
      <c r="V395" s="152" t="s">
        <v>420</v>
      </c>
      <c r="W395" s="152" t="s">
        <v>420</v>
      </c>
      <c r="X395" s="152" t="s">
        <v>420</v>
      </c>
      <c r="Y395" s="152" t="s">
        <v>420</v>
      </c>
      <c r="Z395" s="152" t="s">
        <v>420</v>
      </c>
      <c r="AA395" s="152" t="s">
        <v>420</v>
      </c>
      <c r="AB395" s="152" t="s">
        <v>420</v>
      </c>
      <c r="AC395" s="152" t="s">
        <v>420</v>
      </c>
      <c r="AD395" s="152" t="s">
        <v>420</v>
      </c>
      <c r="AE395" s="152" t="s">
        <v>420</v>
      </c>
      <c r="AF395" s="152" t="s">
        <v>420</v>
      </c>
      <c r="AG395" s="152" t="s">
        <v>420</v>
      </c>
      <c r="AH395" s="152" t="s">
        <v>420</v>
      </c>
      <c r="AI395" s="152" t="s">
        <v>420</v>
      </c>
      <c r="AJ395" s="152" t="s">
        <v>420</v>
      </c>
      <c r="AK395" s="152" t="s">
        <v>420</v>
      </c>
    </row>
    <row r="396" spans="1:37" ht="15.75" x14ac:dyDescent="0.25">
      <c r="A396" s="207" t="s">
        <v>710</v>
      </c>
      <c r="B396" s="193" t="s">
        <v>424</v>
      </c>
      <c r="C396" s="238" t="s">
        <v>435</v>
      </c>
      <c r="D396" s="189" t="s">
        <v>679</v>
      </c>
      <c r="E396" s="189" t="s">
        <v>119</v>
      </c>
      <c r="F396" s="152"/>
      <c r="G396" s="152"/>
      <c r="H396" s="152"/>
      <c r="I396" s="152"/>
      <c r="J396" s="152"/>
      <c r="K396" s="152"/>
      <c r="L396" s="152"/>
      <c r="M396" s="152"/>
      <c r="N396" s="152"/>
      <c r="O396" s="152"/>
      <c r="P396" s="152"/>
      <c r="Q396" s="152" t="s">
        <v>420</v>
      </c>
      <c r="R396" s="152" t="s">
        <v>420</v>
      </c>
      <c r="S396" s="152" t="s">
        <v>420</v>
      </c>
      <c r="T396" s="152" t="s">
        <v>420</v>
      </c>
      <c r="U396" s="152" t="s">
        <v>420</v>
      </c>
      <c r="V396" s="152" t="s">
        <v>420</v>
      </c>
      <c r="W396" s="152" t="s">
        <v>420</v>
      </c>
      <c r="X396" s="152" t="s">
        <v>420</v>
      </c>
      <c r="Y396" s="152" t="s">
        <v>420</v>
      </c>
      <c r="Z396" s="152" t="s">
        <v>420</v>
      </c>
      <c r="AA396" s="152" t="s">
        <v>420</v>
      </c>
      <c r="AB396" s="152" t="s">
        <v>420</v>
      </c>
      <c r="AC396" s="152" t="s">
        <v>420</v>
      </c>
      <c r="AD396" s="152" t="s">
        <v>420</v>
      </c>
      <c r="AE396" s="152" t="s">
        <v>420</v>
      </c>
      <c r="AF396" s="152" t="s">
        <v>420</v>
      </c>
      <c r="AG396" s="152" t="s">
        <v>420</v>
      </c>
      <c r="AH396" s="152" t="s">
        <v>420</v>
      </c>
      <c r="AI396" s="152" t="s">
        <v>420</v>
      </c>
      <c r="AJ396" s="152" t="s">
        <v>420</v>
      </c>
      <c r="AK396" s="152" t="s">
        <v>420</v>
      </c>
    </row>
    <row r="397" spans="1:37" ht="15.75" x14ac:dyDescent="0.25">
      <c r="A397" s="207" t="s">
        <v>710</v>
      </c>
      <c r="B397" s="193" t="s">
        <v>424</v>
      </c>
      <c r="C397" s="238" t="s">
        <v>435</v>
      </c>
      <c r="D397" s="189" t="s">
        <v>78</v>
      </c>
      <c r="E397" s="189" t="s">
        <v>77</v>
      </c>
      <c r="F397" s="152">
        <v>0</v>
      </c>
      <c r="G397" s="152">
        <v>0</v>
      </c>
      <c r="H397" s="152">
        <v>0</v>
      </c>
      <c r="I397" s="152" t="s">
        <v>420</v>
      </c>
      <c r="J397" s="152" t="s">
        <v>420</v>
      </c>
      <c r="K397" s="152" t="s">
        <v>420</v>
      </c>
      <c r="L397" s="152" t="s">
        <v>420</v>
      </c>
      <c r="M397" s="152" t="s">
        <v>420</v>
      </c>
      <c r="N397" s="152" t="s">
        <v>420</v>
      </c>
      <c r="O397" s="152" t="s">
        <v>420</v>
      </c>
      <c r="P397" s="152" t="s">
        <v>420</v>
      </c>
      <c r="Q397" s="152" t="s">
        <v>420</v>
      </c>
      <c r="R397" s="152" t="s">
        <v>420</v>
      </c>
      <c r="S397" s="152" t="s">
        <v>420</v>
      </c>
      <c r="T397" s="152" t="s">
        <v>420</v>
      </c>
      <c r="U397" s="152" t="s">
        <v>420</v>
      </c>
      <c r="V397" s="152" t="s">
        <v>420</v>
      </c>
      <c r="W397" s="152" t="s">
        <v>420</v>
      </c>
      <c r="X397" s="152" t="s">
        <v>420</v>
      </c>
      <c r="Y397" s="152" t="s">
        <v>420</v>
      </c>
      <c r="Z397" s="152" t="s">
        <v>420</v>
      </c>
      <c r="AA397" s="152" t="s">
        <v>420</v>
      </c>
      <c r="AB397" s="152" t="s">
        <v>420</v>
      </c>
      <c r="AC397" s="152" t="s">
        <v>420</v>
      </c>
      <c r="AD397" s="152" t="s">
        <v>420</v>
      </c>
      <c r="AE397" s="152" t="s">
        <v>420</v>
      </c>
      <c r="AF397" s="152" t="s">
        <v>420</v>
      </c>
      <c r="AG397" s="152" t="s">
        <v>420</v>
      </c>
      <c r="AH397" s="152" t="s">
        <v>420</v>
      </c>
      <c r="AI397" s="152" t="s">
        <v>420</v>
      </c>
      <c r="AJ397" s="152" t="s">
        <v>420</v>
      </c>
      <c r="AK397" s="152" t="s">
        <v>420</v>
      </c>
    </row>
    <row r="398" spans="1:37" ht="15.75" x14ac:dyDescent="0.25">
      <c r="A398" s="207" t="s">
        <v>710</v>
      </c>
      <c r="B398" s="193" t="s">
        <v>424</v>
      </c>
      <c r="C398" s="238" t="s">
        <v>435</v>
      </c>
      <c r="D398" s="189" t="s">
        <v>674</v>
      </c>
      <c r="E398" s="189" t="s">
        <v>675</v>
      </c>
      <c r="F398" s="152">
        <v>0</v>
      </c>
      <c r="G398" s="152">
        <v>0</v>
      </c>
      <c r="H398" s="152">
        <v>0</v>
      </c>
      <c r="I398" s="152">
        <v>0</v>
      </c>
      <c r="J398" s="152">
        <v>0</v>
      </c>
      <c r="K398" s="152">
        <v>0</v>
      </c>
      <c r="L398" s="152">
        <v>0</v>
      </c>
      <c r="M398" s="152">
        <v>0</v>
      </c>
      <c r="N398" s="152">
        <v>0</v>
      </c>
      <c r="O398" s="152">
        <v>0</v>
      </c>
      <c r="P398" s="152">
        <v>0</v>
      </c>
      <c r="Q398" s="152">
        <v>0</v>
      </c>
      <c r="R398" s="152">
        <v>0</v>
      </c>
      <c r="S398" s="152">
        <v>0</v>
      </c>
      <c r="T398" s="152">
        <v>0</v>
      </c>
      <c r="U398" s="152">
        <v>0</v>
      </c>
      <c r="V398" s="152">
        <v>0</v>
      </c>
      <c r="W398" s="152">
        <v>0</v>
      </c>
      <c r="X398" s="152">
        <v>0</v>
      </c>
      <c r="Y398" s="152">
        <v>0</v>
      </c>
      <c r="Z398" s="152">
        <v>0</v>
      </c>
      <c r="AA398" s="152">
        <v>0</v>
      </c>
      <c r="AB398" s="152">
        <v>0</v>
      </c>
      <c r="AC398" s="152">
        <v>0</v>
      </c>
      <c r="AD398" s="152">
        <v>0</v>
      </c>
      <c r="AE398" s="152">
        <v>0</v>
      </c>
      <c r="AF398" s="152">
        <v>0</v>
      </c>
      <c r="AG398" s="152">
        <v>0</v>
      </c>
      <c r="AH398" s="152">
        <v>0</v>
      </c>
      <c r="AI398" s="152">
        <v>0</v>
      </c>
      <c r="AJ398" s="152">
        <v>0</v>
      </c>
      <c r="AK398" s="152">
        <v>0</v>
      </c>
    </row>
    <row r="399" spans="1:37" ht="16.5" thickBot="1" x14ac:dyDescent="0.3">
      <c r="A399" s="207" t="s">
        <v>710</v>
      </c>
      <c r="B399" s="193" t="s">
        <v>424</v>
      </c>
      <c r="C399" s="238" t="s">
        <v>435</v>
      </c>
      <c r="D399" s="189" t="s">
        <v>115</v>
      </c>
      <c r="E399" s="189" t="s">
        <v>423</v>
      </c>
      <c r="F399" s="152">
        <v>0</v>
      </c>
      <c r="G399" s="152">
        <v>0</v>
      </c>
      <c r="H399" s="152">
        <v>0</v>
      </c>
      <c r="I399" s="152" t="s">
        <v>420</v>
      </c>
      <c r="J399" s="152" t="s">
        <v>420</v>
      </c>
      <c r="K399" s="152" t="s">
        <v>420</v>
      </c>
      <c r="L399" s="152" t="s">
        <v>420</v>
      </c>
      <c r="M399" s="152" t="s">
        <v>420</v>
      </c>
      <c r="N399" s="152" t="s">
        <v>420</v>
      </c>
      <c r="O399" s="152" t="s">
        <v>420</v>
      </c>
      <c r="P399" s="152" t="s">
        <v>420</v>
      </c>
      <c r="Q399" s="152" t="s">
        <v>420</v>
      </c>
      <c r="R399" s="152" t="s">
        <v>420</v>
      </c>
      <c r="S399" s="152" t="s">
        <v>420</v>
      </c>
      <c r="T399" s="152" t="s">
        <v>420</v>
      </c>
      <c r="U399" s="152" t="s">
        <v>420</v>
      </c>
      <c r="V399" s="152" t="s">
        <v>420</v>
      </c>
      <c r="W399" s="152" t="s">
        <v>420</v>
      </c>
      <c r="X399" s="152" t="s">
        <v>420</v>
      </c>
      <c r="Y399" s="152" t="s">
        <v>420</v>
      </c>
      <c r="Z399" s="152" t="s">
        <v>420</v>
      </c>
      <c r="AA399" s="152" t="s">
        <v>420</v>
      </c>
      <c r="AB399" s="152" t="s">
        <v>420</v>
      </c>
      <c r="AC399" s="152" t="s">
        <v>420</v>
      </c>
      <c r="AD399" s="152" t="s">
        <v>420</v>
      </c>
      <c r="AE399" s="152" t="s">
        <v>420</v>
      </c>
      <c r="AF399" s="152" t="s">
        <v>420</v>
      </c>
      <c r="AG399" s="152" t="s">
        <v>420</v>
      </c>
      <c r="AH399" s="152" t="s">
        <v>420</v>
      </c>
      <c r="AI399" s="152" t="s">
        <v>420</v>
      </c>
      <c r="AJ399" s="152" t="s">
        <v>420</v>
      </c>
      <c r="AK399" s="152" t="s">
        <v>420</v>
      </c>
    </row>
    <row r="400" spans="1:37" ht="15.75" x14ac:dyDescent="0.25">
      <c r="A400" s="207" t="s">
        <v>736</v>
      </c>
      <c r="B400" s="193" t="s">
        <v>424</v>
      </c>
      <c r="C400" s="243" t="s">
        <v>425</v>
      </c>
      <c r="D400" s="189" t="s">
        <v>78</v>
      </c>
      <c r="E400" s="189" t="s">
        <v>147</v>
      </c>
      <c r="F400" s="149">
        <v>0</v>
      </c>
      <c r="G400" s="149">
        <v>0</v>
      </c>
      <c r="H400" s="149">
        <v>0</v>
      </c>
      <c r="I400" s="150" t="s">
        <v>420</v>
      </c>
      <c r="J400" s="149" t="s">
        <v>420</v>
      </c>
      <c r="K400" s="149" t="s">
        <v>420</v>
      </c>
      <c r="L400" s="149" t="s">
        <v>420</v>
      </c>
      <c r="M400" s="149" t="s">
        <v>420</v>
      </c>
      <c r="N400" s="149" t="s">
        <v>420</v>
      </c>
      <c r="O400" s="149" t="s">
        <v>420</v>
      </c>
      <c r="P400" s="149" t="s">
        <v>420</v>
      </c>
      <c r="Q400" s="152" t="s">
        <v>420</v>
      </c>
      <c r="R400" s="152" t="s">
        <v>420</v>
      </c>
      <c r="S400" s="152" t="s">
        <v>420</v>
      </c>
      <c r="T400" s="152" t="s">
        <v>420</v>
      </c>
      <c r="U400" s="152" t="s">
        <v>420</v>
      </c>
      <c r="V400" s="152" t="s">
        <v>420</v>
      </c>
      <c r="W400" s="152" t="s">
        <v>420</v>
      </c>
      <c r="X400" s="152" t="s">
        <v>420</v>
      </c>
      <c r="Y400" s="152" t="s">
        <v>420</v>
      </c>
      <c r="Z400" s="152" t="s">
        <v>420</v>
      </c>
      <c r="AA400" s="152" t="s">
        <v>420</v>
      </c>
      <c r="AB400" s="152" t="s">
        <v>420</v>
      </c>
      <c r="AC400" s="152" t="s">
        <v>420</v>
      </c>
      <c r="AD400" s="152" t="s">
        <v>420</v>
      </c>
      <c r="AE400" s="152" t="s">
        <v>420</v>
      </c>
      <c r="AF400" s="152" t="s">
        <v>420</v>
      </c>
      <c r="AG400" s="152" t="s">
        <v>420</v>
      </c>
      <c r="AH400" s="152" t="s">
        <v>420</v>
      </c>
      <c r="AI400" s="152" t="s">
        <v>420</v>
      </c>
      <c r="AJ400" s="152" t="s">
        <v>420</v>
      </c>
      <c r="AK400" s="152" t="s">
        <v>420</v>
      </c>
    </row>
    <row r="401" spans="1:37" ht="15.75" x14ac:dyDescent="0.25">
      <c r="A401" s="207" t="s">
        <v>736</v>
      </c>
      <c r="B401" s="193" t="s">
        <v>424</v>
      </c>
      <c r="C401" s="243" t="s">
        <v>425</v>
      </c>
      <c r="D401" s="189" t="s">
        <v>78</v>
      </c>
      <c r="E401" s="189" t="s">
        <v>278</v>
      </c>
      <c r="F401" s="152">
        <v>0</v>
      </c>
      <c r="G401" s="152">
        <v>0</v>
      </c>
      <c r="H401" s="152">
        <v>0</v>
      </c>
      <c r="I401" s="153" t="s">
        <v>420</v>
      </c>
      <c r="J401" s="152" t="s">
        <v>420</v>
      </c>
      <c r="K401" s="152" t="s">
        <v>420</v>
      </c>
      <c r="L401" s="152" t="s">
        <v>420</v>
      </c>
      <c r="M401" s="152" t="s">
        <v>420</v>
      </c>
      <c r="N401" s="152" t="s">
        <v>420</v>
      </c>
      <c r="O401" s="152" t="s">
        <v>420</v>
      </c>
      <c r="P401" s="152" t="s">
        <v>420</v>
      </c>
      <c r="Q401" s="152" t="s">
        <v>420</v>
      </c>
      <c r="R401" s="152" t="s">
        <v>420</v>
      </c>
      <c r="S401" s="152" t="s">
        <v>420</v>
      </c>
      <c r="T401" s="152" t="s">
        <v>420</v>
      </c>
      <c r="U401" s="152" t="s">
        <v>420</v>
      </c>
      <c r="V401" s="152" t="s">
        <v>420</v>
      </c>
      <c r="W401" s="152" t="s">
        <v>420</v>
      </c>
      <c r="X401" s="152" t="s">
        <v>420</v>
      </c>
      <c r="Y401" s="152" t="s">
        <v>420</v>
      </c>
      <c r="Z401" s="152" t="s">
        <v>420</v>
      </c>
      <c r="AA401" s="152" t="s">
        <v>420</v>
      </c>
      <c r="AB401" s="152" t="s">
        <v>420</v>
      </c>
      <c r="AC401" s="152" t="s">
        <v>420</v>
      </c>
      <c r="AD401" s="152" t="s">
        <v>420</v>
      </c>
      <c r="AE401" s="152" t="s">
        <v>420</v>
      </c>
      <c r="AF401" s="152" t="s">
        <v>420</v>
      </c>
      <c r="AG401" s="152" t="s">
        <v>420</v>
      </c>
      <c r="AH401" s="152" t="s">
        <v>420</v>
      </c>
      <c r="AI401" s="152" t="s">
        <v>420</v>
      </c>
      <c r="AJ401" s="152" t="s">
        <v>420</v>
      </c>
      <c r="AK401" s="152" t="s">
        <v>420</v>
      </c>
    </row>
    <row r="402" spans="1:37" ht="15.75" x14ac:dyDescent="0.25">
      <c r="A402" s="207" t="s">
        <v>736</v>
      </c>
      <c r="B402" s="193" t="s">
        <v>424</v>
      </c>
      <c r="C402" s="243" t="s">
        <v>425</v>
      </c>
      <c r="D402" s="189" t="s">
        <v>78</v>
      </c>
      <c r="E402" s="189" t="s">
        <v>112</v>
      </c>
      <c r="F402" s="152"/>
      <c r="G402" s="152"/>
      <c r="H402" s="152"/>
      <c r="I402" s="153"/>
      <c r="J402" s="152"/>
      <c r="K402" s="152"/>
      <c r="L402" s="152"/>
      <c r="M402" s="152"/>
      <c r="N402" s="152"/>
      <c r="O402" s="152"/>
      <c r="P402" s="152"/>
      <c r="Q402" s="152" t="s">
        <v>420</v>
      </c>
      <c r="R402" s="152" t="s">
        <v>420</v>
      </c>
      <c r="S402" s="152" t="s">
        <v>420</v>
      </c>
      <c r="T402" s="152" t="s">
        <v>420</v>
      </c>
      <c r="U402" s="152" t="s">
        <v>420</v>
      </c>
      <c r="V402" s="152" t="s">
        <v>420</v>
      </c>
      <c r="W402" s="152" t="s">
        <v>420</v>
      </c>
      <c r="X402" s="152" t="s">
        <v>420</v>
      </c>
      <c r="Y402" s="152" t="s">
        <v>420</v>
      </c>
      <c r="Z402" s="152" t="s">
        <v>420</v>
      </c>
      <c r="AA402" s="152" t="s">
        <v>420</v>
      </c>
      <c r="AB402" s="152" t="s">
        <v>420</v>
      </c>
      <c r="AC402" s="152" t="s">
        <v>420</v>
      </c>
      <c r="AD402" s="152" t="s">
        <v>420</v>
      </c>
      <c r="AE402" s="152" t="s">
        <v>420</v>
      </c>
      <c r="AF402" s="152" t="s">
        <v>420</v>
      </c>
      <c r="AG402" s="152" t="s">
        <v>420</v>
      </c>
      <c r="AH402" s="152" t="s">
        <v>420</v>
      </c>
      <c r="AI402" s="152" t="s">
        <v>420</v>
      </c>
      <c r="AJ402" s="152" t="s">
        <v>420</v>
      </c>
      <c r="AK402" s="152" t="s">
        <v>420</v>
      </c>
    </row>
    <row r="403" spans="1:37" ht="16.5" thickBot="1" x14ac:dyDescent="0.3">
      <c r="A403" s="207" t="s">
        <v>736</v>
      </c>
      <c r="B403" s="193" t="s">
        <v>424</v>
      </c>
      <c r="C403" s="243" t="s">
        <v>425</v>
      </c>
      <c r="D403" s="189" t="s">
        <v>115</v>
      </c>
      <c r="E403" s="189" t="s">
        <v>423</v>
      </c>
      <c r="F403" s="152">
        <v>0</v>
      </c>
      <c r="G403" s="152">
        <v>0</v>
      </c>
      <c r="H403" s="152">
        <v>0</v>
      </c>
      <c r="I403" s="153" t="s">
        <v>420</v>
      </c>
      <c r="J403" s="152" t="s">
        <v>420</v>
      </c>
      <c r="K403" s="152" t="s">
        <v>420</v>
      </c>
      <c r="L403" s="152" t="s">
        <v>420</v>
      </c>
      <c r="M403" s="152" t="s">
        <v>420</v>
      </c>
      <c r="N403" s="152" t="s">
        <v>420</v>
      </c>
      <c r="O403" s="152" t="s">
        <v>420</v>
      </c>
      <c r="P403" s="152" t="s">
        <v>420</v>
      </c>
      <c r="Q403" s="152" t="s">
        <v>420</v>
      </c>
      <c r="R403" s="152" t="s">
        <v>420</v>
      </c>
      <c r="S403" s="152" t="s">
        <v>420</v>
      </c>
      <c r="T403" s="152" t="s">
        <v>420</v>
      </c>
      <c r="U403" s="152" t="s">
        <v>420</v>
      </c>
      <c r="V403" s="152" t="s">
        <v>420</v>
      </c>
      <c r="W403" s="152" t="s">
        <v>420</v>
      </c>
      <c r="X403" s="152" t="s">
        <v>420</v>
      </c>
      <c r="Y403" s="152" t="s">
        <v>420</v>
      </c>
      <c r="Z403" s="152" t="s">
        <v>420</v>
      </c>
      <c r="AA403" s="152" t="s">
        <v>420</v>
      </c>
      <c r="AB403" s="152" t="s">
        <v>420</v>
      </c>
      <c r="AC403" s="152" t="s">
        <v>420</v>
      </c>
      <c r="AD403" s="152" t="s">
        <v>420</v>
      </c>
      <c r="AE403" s="152" t="s">
        <v>420</v>
      </c>
      <c r="AF403" s="152" t="s">
        <v>420</v>
      </c>
      <c r="AG403" s="152" t="s">
        <v>420</v>
      </c>
      <c r="AH403" s="152" t="s">
        <v>420</v>
      </c>
      <c r="AI403" s="152" t="s">
        <v>420</v>
      </c>
      <c r="AJ403" s="152" t="s">
        <v>420</v>
      </c>
      <c r="AK403" s="152" t="s">
        <v>420</v>
      </c>
    </row>
    <row r="404" spans="1:37" ht="15.75" x14ac:dyDescent="0.25">
      <c r="A404" s="207" t="s">
        <v>736</v>
      </c>
      <c r="B404" s="193" t="s">
        <v>424</v>
      </c>
      <c r="C404" s="244" t="s">
        <v>426</v>
      </c>
      <c r="D404" s="189" t="s">
        <v>78</v>
      </c>
      <c r="E404" s="189" t="s">
        <v>147</v>
      </c>
      <c r="F404" s="149">
        <v>0</v>
      </c>
      <c r="G404" s="149">
        <v>0</v>
      </c>
      <c r="H404" s="149">
        <v>0</v>
      </c>
      <c r="I404" s="150" t="s">
        <v>420</v>
      </c>
      <c r="J404" s="149" t="s">
        <v>420</v>
      </c>
      <c r="K404" s="149" t="s">
        <v>420</v>
      </c>
      <c r="L404" s="149" t="s">
        <v>420</v>
      </c>
      <c r="M404" s="149" t="s">
        <v>420</v>
      </c>
      <c r="N404" s="149" t="s">
        <v>420</v>
      </c>
      <c r="O404" s="149" t="s">
        <v>420</v>
      </c>
      <c r="P404" s="149" t="s">
        <v>420</v>
      </c>
      <c r="Q404" s="152" t="s">
        <v>420</v>
      </c>
      <c r="R404" s="152" t="s">
        <v>420</v>
      </c>
      <c r="S404" s="152" t="s">
        <v>420</v>
      </c>
      <c r="T404" s="152" t="s">
        <v>420</v>
      </c>
      <c r="U404" s="152" t="s">
        <v>420</v>
      </c>
      <c r="V404" s="152" t="s">
        <v>420</v>
      </c>
      <c r="W404" s="152" t="s">
        <v>420</v>
      </c>
      <c r="X404" s="152" t="s">
        <v>420</v>
      </c>
      <c r="Y404" s="152" t="s">
        <v>420</v>
      </c>
      <c r="Z404" s="152" t="s">
        <v>420</v>
      </c>
      <c r="AA404" s="152" t="s">
        <v>420</v>
      </c>
      <c r="AB404" s="152" t="s">
        <v>420</v>
      </c>
      <c r="AC404" s="152" t="s">
        <v>420</v>
      </c>
      <c r="AD404" s="152" t="s">
        <v>420</v>
      </c>
      <c r="AE404" s="152" t="s">
        <v>420</v>
      </c>
      <c r="AF404" s="152" t="s">
        <v>420</v>
      </c>
      <c r="AG404" s="152" t="s">
        <v>420</v>
      </c>
      <c r="AH404" s="152" t="s">
        <v>420</v>
      </c>
      <c r="AI404" s="152" t="s">
        <v>420</v>
      </c>
      <c r="AJ404" s="152" t="s">
        <v>420</v>
      </c>
      <c r="AK404" s="152" t="s">
        <v>420</v>
      </c>
    </row>
    <row r="405" spans="1:37" ht="15.75" x14ac:dyDescent="0.25">
      <c r="A405" s="207" t="s">
        <v>736</v>
      </c>
      <c r="B405" s="193" t="s">
        <v>424</v>
      </c>
      <c r="C405" s="244" t="s">
        <v>426</v>
      </c>
      <c r="D405" s="189" t="s">
        <v>78</v>
      </c>
      <c r="E405" s="189" t="s">
        <v>278</v>
      </c>
      <c r="F405" s="152">
        <v>0</v>
      </c>
      <c r="G405" s="152">
        <v>0</v>
      </c>
      <c r="H405" s="152">
        <v>0</v>
      </c>
      <c r="I405" s="153" t="s">
        <v>420</v>
      </c>
      <c r="J405" s="152" t="s">
        <v>420</v>
      </c>
      <c r="K405" s="152" t="s">
        <v>420</v>
      </c>
      <c r="L405" s="152" t="s">
        <v>420</v>
      </c>
      <c r="M405" s="152" t="s">
        <v>420</v>
      </c>
      <c r="N405" s="152" t="s">
        <v>420</v>
      </c>
      <c r="O405" s="152" t="s">
        <v>420</v>
      </c>
      <c r="P405" s="152" t="s">
        <v>420</v>
      </c>
      <c r="Q405" s="152" t="s">
        <v>420</v>
      </c>
      <c r="R405" s="152" t="s">
        <v>420</v>
      </c>
      <c r="S405" s="152" t="s">
        <v>420</v>
      </c>
      <c r="T405" s="152" t="s">
        <v>420</v>
      </c>
      <c r="U405" s="152" t="s">
        <v>420</v>
      </c>
      <c r="V405" s="152" t="s">
        <v>420</v>
      </c>
      <c r="W405" s="152" t="s">
        <v>420</v>
      </c>
      <c r="X405" s="152" t="s">
        <v>420</v>
      </c>
      <c r="Y405" s="152" t="s">
        <v>420</v>
      </c>
      <c r="Z405" s="152" t="s">
        <v>420</v>
      </c>
      <c r="AA405" s="152" t="s">
        <v>420</v>
      </c>
      <c r="AB405" s="152" t="s">
        <v>420</v>
      </c>
      <c r="AC405" s="152" t="s">
        <v>420</v>
      </c>
      <c r="AD405" s="152" t="s">
        <v>420</v>
      </c>
      <c r="AE405" s="152" t="s">
        <v>420</v>
      </c>
      <c r="AF405" s="152" t="s">
        <v>420</v>
      </c>
      <c r="AG405" s="152" t="s">
        <v>420</v>
      </c>
      <c r="AH405" s="152" t="s">
        <v>420</v>
      </c>
      <c r="AI405" s="152" t="s">
        <v>420</v>
      </c>
      <c r="AJ405" s="152" t="s">
        <v>420</v>
      </c>
      <c r="AK405" s="152" t="s">
        <v>420</v>
      </c>
    </row>
    <row r="406" spans="1:37" ht="15.75" x14ac:dyDescent="0.25">
      <c r="A406" s="207" t="s">
        <v>736</v>
      </c>
      <c r="B406" s="193" t="s">
        <v>424</v>
      </c>
      <c r="C406" s="244" t="s">
        <v>426</v>
      </c>
      <c r="D406" s="189" t="s">
        <v>78</v>
      </c>
      <c r="E406" s="189" t="s">
        <v>119</v>
      </c>
      <c r="F406" s="152"/>
      <c r="G406" s="152"/>
      <c r="H406" s="152"/>
      <c r="I406" s="153"/>
      <c r="J406" s="152"/>
      <c r="K406" s="152"/>
      <c r="L406" s="152"/>
      <c r="M406" s="152"/>
      <c r="N406" s="152"/>
      <c r="O406" s="152"/>
      <c r="P406" s="152"/>
      <c r="Q406" s="152">
        <v>0</v>
      </c>
      <c r="R406" s="152" t="s">
        <v>420</v>
      </c>
      <c r="S406" s="152" t="s">
        <v>420</v>
      </c>
      <c r="T406" s="152" t="s">
        <v>420</v>
      </c>
      <c r="U406" s="152" t="s">
        <v>420</v>
      </c>
      <c r="V406" s="152" t="s">
        <v>420</v>
      </c>
      <c r="W406" s="152" t="s">
        <v>420</v>
      </c>
      <c r="X406" s="152" t="s">
        <v>420</v>
      </c>
      <c r="Y406" s="152" t="s">
        <v>420</v>
      </c>
      <c r="Z406" s="152" t="s">
        <v>420</v>
      </c>
      <c r="AA406" s="152" t="s">
        <v>420</v>
      </c>
      <c r="AB406" s="152" t="s">
        <v>420</v>
      </c>
      <c r="AC406" s="152" t="s">
        <v>420</v>
      </c>
      <c r="AD406" s="152" t="s">
        <v>420</v>
      </c>
      <c r="AE406" s="152" t="s">
        <v>420</v>
      </c>
      <c r="AF406" s="152" t="s">
        <v>420</v>
      </c>
      <c r="AG406" s="152" t="s">
        <v>420</v>
      </c>
      <c r="AH406" s="152" t="s">
        <v>420</v>
      </c>
      <c r="AI406" s="152" t="s">
        <v>420</v>
      </c>
      <c r="AJ406" s="152" t="s">
        <v>420</v>
      </c>
      <c r="AK406" s="152" t="s">
        <v>420</v>
      </c>
    </row>
    <row r="407" spans="1:37" ht="15.75" x14ac:dyDescent="0.25">
      <c r="A407" s="207" t="s">
        <v>736</v>
      </c>
      <c r="B407" s="193" t="s">
        <v>424</v>
      </c>
      <c r="C407" s="244" t="s">
        <v>426</v>
      </c>
      <c r="D407" s="189" t="s">
        <v>78</v>
      </c>
      <c r="E407" s="189" t="s">
        <v>678</v>
      </c>
      <c r="F407" s="152"/>
      <c r="G407" s="152"/>
      <c r="H407" s="152"/>
      <c r="I407" s="153"/>
      <c r="J407" s="152"/>
      <c r="K407" s="152"/>
      <c r="L407" s="152"/>
      <c r="M407" s="152"/>
      <c r="N407" s="152"/>
      <c r="O407" s="152"/>
      <c r="P407" s="152"/>
      <c r="Q407" s="152" t="s">
        <v>420</v>
      </c>
      <c r="R407" s="152" t="s">
        <v>420</v>
      </c>
      <c r="S407" s="152" t="s">
        <v>420</v>
      </c>
      <c r="T407" s="152" t="s">
        <v>420</v>
      </c>
      <c r="U407" s="152" t="s">
        <v>420</v>
      </c>
      <c r="V407" s="152" t="s">
        <v>420</v>
      </c>
      <c r="W407" s="152" t="s">
        <v>420</v>
      </c>
      <c r="X407" s="152" t="s">
        <v>420</v>
      </c>
      <c r="Y407" s="152" t="s">
        <v>420</v>
      </c>
      <c r="Z407" s="152" t="s">
        <v>420</v>
      </c>
      <c r="AA407" s="152" t="s">
        <v>420</v>
      </c>
      <c r="AB407" s="152" t="s">
        <v>420</v>
      </c>
      <c r="AC407" s="152" t="s">
        <v>420</v>
      </c>
      <c r="AD407" s="152" t="s">
        <v>420</v>
      </c>
      <c r="AE407" s="152" t="s">
        <v>420</v>
      </c>
      <c r="AF407" s="152" t="s">
        <v>420</v>
      </c>
      <c r="AG407" s="152" t="s">
        <v>420</v>
      </c>
      <c r="AH407" s="152" t="s">
        <v>420</v>
      </c>
      <c r="AI407" s="152" t="s">
        <v>420</v>
      </c>
      <c r="AJ407" s="152" t="s">
        <v>420</v>
      </c>
      <c r="AK407" s="152" t="s">
        <v>420</v>
      </c>
    </row>
    <row r="408" spans="1:37" ht="16.5" thickBot="1" x14ac:dyDescent="0.3">
      <c r="A408" s="207" t="s">
        <v>736</v>
      </c>
      <c r="B408" s="193" t="s">
        <v>424</v>
      </c>
      <c r="C408" s="244" t="s">
        <v>426</v>
      </c>
      <c r="D408" s="189" t="s">
        <v>115</v>
      </c>
      <c r="E408" s="189" t="s">
        <v>423</v>
      </c>
      <c r="F408" s="156">
        <v>0</v>
      </c>
      <c r="G408" s="156">
        <v>0</v>
      </c>
      <c r="H408" s="156">
        <v>0</v>
      </c>
      <c r="I408" s="157" t="s">
        <v>420</v>
      </c>
      <c r="J408" s="156" t="s">
        <v>420</v>
      </c>
      <c r="K408" s="156" t="s">
        <v>420</v>
      </c>
      <c r="L408" s="156" t="s">
        <v>420</v>
      </c>
      <c r="M408" s="156" t="s">
        <v>420</v>
      </c>
      <c r="N408" s="156" t="s">
        <v>420</v>
      </c>
      <c r="O408" s="156" t="s">
        <v>420</v>
      </c>
      <c r="P408" s="156" t="s">
        <v>420</v>
      </c>
      <c r="Q408" s="152" t="s">
        <v>420</v>
      </c>
      <c r="R408" s="152" t="s">
        <v>420</v>
      </c>
      <c r="S408" s="152" t="s">
        <v>420</v>
      </c>
      <c r="T408" s="152" t="s">
        <v>420</v>
      </c>
      <c r="U408" s="152" t="s">
        <v>420</v>
      </c>
      <c r="V408" s="152" t="s">
        <v>420</v>
      </c>
      <c r="W408" s="152" t="s">
        <v>420</v>
      </c>
      <c r="X408" s="152" t="s">
        <v>420</v>
      </c>
      <c r="Y408" s="152" t="s">
        <v>420</v>
      </c>
      <c r="Z408" s="152" t="s">
        <v>420</v>
      </c>
      <c r="AA408" s="152" t="s">
        <v>420</v>
      </c>
      <c r="AB408" s="152" t="s">
        <v>420</v>
      </c>
      <c r="AC408" s="152" t="s">
        <v>420</v>
      </c>
      <c r="AD408" s="152" t="s">
        <v>420</v>
      </c>
      <c r="AE408" s="152" t="s">
        <v>420</v>
      </c>
      <c r="AF408" s="152" t="s">
        <v>420</v>
      </c>
      <c r="AG408" s="152" t="s">
        <v>420</v>
      </c>
      <c r="AH408" s="152" t="s">
        <v>420</v>
      </c>
      <c r="AI408" s="152" t="s">
        <v>420</v>
      </c>
      <c r="AJ408" s="152" t="s">
        <v>420</v>
      </c>
      <c r="AK408" s="152" t="s">
        <v>420</v>
      </c>
    </row>
    <row r="409" spans="1:37" ht="15.75" x14ac:dyDescent="0.25">
      <c r="A409" s="207" t="s">
        <v>736</v>
      </c>
      <c r="B409" s="193" t="s">
        <v>424</v>
      </c>
      <c r="C409" s="243" t="s">
        <v>427</v>
      </c>
      <c r="D409" s="189" t="s">
        <v>78</v>
      </c>
      <c r="E409" s="189" t="s">
        <v>147</v>
      </c>
      <c r="F409" s="152">
        <v>0</v>
      </c>
      <c r="G409" s="152">
        <v>0</v>
      </c>
      <c r="H409" s="152">
        <v>0</v>
      </c>
      <c r="I409" s="153" t="s">
        <v>420</v>
      </c>
      <c r="J409" s="152" t="s">
        <v>420</v>
      </c>
      <c r="K409" s="152" t="s">
        <v>420</v>
      </c>
      <c r="L409" s="152" t="s">
        <v>420</v>
      </c>
      <c r="M409" s="152" t="s">
        <v>420</v>
      </c>
      <c r="N409" s="152" t="s">
        <v>420</v>
      </c>
      <c r="O409" s="152" t="s">
        <v>420</v>
      </c>
      <c r="P409" s="152" t="s">
        <v>420</v>
      </c>
      <c r="Q409" s="152" t="s">
        <v>420</v>
      </c>
      <c r="R409" s="152" t="s">
        <v>420</v>
      </c>
      <c r="S409" s="152" t="s">
        <v>420</v>
      </c>
      <c r="T409" s="152" t="s">
        <v>420</v>
      </c>
      <c r="U409" s="152" t="s">
        <v>420</v>
      </c>
      <c r="V409" s="152" t="s">
        <v>420</v>
      </c>
      <c r="W409" s="152" t="s">
        <v>420</v>
      </c>
      <c r="X409" s="152" t="s">
        <v>420</v>
      </c>
      <c r="Y409" s="152" t="s">
        <v>420</v>
      </c>
      <c r="Z409" s="152" t="s">
        <v>420</v>
      </c>
      <c r="AA409" s="152" t="s">
        <v>420</v>
      </c>
      <c r="AB409" s="152" t="s">
        <v>420</v>
      </c>
      <c r="AC409" s="152" t="s">
        <v>420</v>
      </c>
      <c r="AD409" s="152" t="s">
        <v>420</v>
      </c>
      <c r="AE409" s="152" t="s">
        <v>420</v>
      </c>
      <c r="AF409" s="152" t="s">
        <v>420</v>
      </c>
      <c r="AG409" s="152" t="s">
        <v>420</v>
      </c>
      <c r="AH409" s="152" t="s">
        <v>420</v>
      </c>
      <c r="AI409" s="152" t="s">
        <v>420</v>
      </c>
      <c r="AJ409" s="152" t="s">
        <v>420</v>
      </c>
      <c r="AK409" s="152" t="s">
        <v>420</v>
      </c>
    </row>
    <row r="410" spans="1:37" ht="15.75" x14ac:dyDescent="0.25">
      <c r="A410" s="207" t="s">
        <v>736</v>
      </c>
      <c r="B410" s="193" t="s">
        <v>424</v>
      </c>
      <c r="C410" s="243" t="s">
        <v>427</v>
      </c>
      <c r="D410" s="189" t="s">
        <v>78</v>
      </c>
      <c r="E410" s="189" t="s">
        <v>278</v>
      </c>
      <c r="F410" s="152">
        <v>0</v>
      </c>
      <c r="G410" s="152">
        <v>0</v>
      </c>
      <c r="H410" s="152">
        <v>0</v>
      </c>
      <c r="I410" s="153" t="s">
        <v>420</v>
      </c>
      <c r="J410" s="152" t="s">
        <v>420</v>
      </c>
      <c r="K410" s="152" t="s">
        <v>420</v>
      </c>
      <c r="L410" s="152" t="s">
        <v>420</v>
      </c>
      <c r="M410" s="152" t="s">
        <v>420</v>
      </c>
      <c r="N410" s="152" t="s">
        <v>420</v>
      </c>
      <c r="O410" s="152" t="s">
        <v>420</v>
      </c>
      <c r="P410" s="152" t="s">
        <v>420</v>
      </c>
      <c r="Q410" s="152" t="s">
        <v>420</v>
      </c>
      <c r="R410" s="152" t="s">
        <v>420</v>
      </c>
      <c r="S410" s="152" t="s">
        <v>420</v>
      </c>
      <c r="T410" s="152" t="s">
        <v>420</v>
      </c>
      <c r="U410" s="152" t="s">
        <v>420</v>
      </c>
      <c r="V410" s="152" t="s">
        <v>420</v>
      </c>
      <c r="W410" s="152" t="s">
        <v>420</v>
      </c>
      <c r="X410" s="152" t="s">
        <v>420</v>
      </c>
      <c r="Y410" s="152" t="s">
        <v>420</v>
      </c>
      <c r="Z410" s="152" t="s">
        <v>420</v>
      </c>
      <c r="AA410" s="152" t="s">
        <v>420</v>
      </c>
      <c r="AB410" s="152" t="s">
        <v>420</v>
      </c>
      <c r="AC410" s="152" t="s">
        <v>420</v>
      </c>
      <c r="AD410" s="152" t="s">
        <v>420</v>
      </c>
      <c r="AE410" s="152" t="s">
        <v>420</v>
      </c>
      <c r="AF410" s="152" t="s">
        <v>420</v>
      </c>
      <c r="AG410" s="152" t="s">
        <v>420</v>
      </c>
      <c r="AH410" s="152" t="s">
        <v>420</v>
      </c>
      <c r="AI410" s="152" t="s">
        <v>420</v>
      </c>
      <c r="AJ410" s="152" t="s">
        <v>420</v>
      </c>
      <c r="AK410" s="152" t="s">
        <v>420</v>
      </c>
    </row>
    <row r="411" spans="1:37" ht="15.75" x14ac:dyDescent="0.25">
      <c r="A411" s="207" t="s">
        <v>736</v>
      </c>
      <c r="B411" s="193" t="s">
        <v>424</v>
      </c>
      <c r="C411" s="243" t="s">
        <v>427</v>
      </c>
      <c r="D411" s="189" t="s">
        <v>78</v>
      </c>
      <c r="E411" s="189" t="s">
        <v>112</v>
      </c>
      <c r="F411" s="152">
        <v>0</v>
      </c>
      <c r="G411" s="152">
        <v>0</v>
      </c>
      <c r="H411" s="152">
        <v>0</v>
      </c>
      <c r="I411" s="153">
        <v>0</v>
      </c>
      <c r="J411" s="152">
        <v>0</v>
      </c>
      <c r="K411" s="152">
        <v>0</v>
      </c>
      <c r="L411" s="152">
        <v>0</v>
      </c>
      <c r="M411" s="152">
        <v>0</v>
      </c>
      <c r="N411" s="152">
        <v>0</v>
      </c>
      <c r="O411" s="152">
        <v>0</v>
      </c>
      <c r="P411" s="152">
        <v>0</v>
      </c>
      <c r="Q411" s="152" t="s">
        <v>420</v>
      </c>
      <c r="R411" s="152" t="s">
        <v>420</v>
      </c>
      <c r="S411" s="152" t="s">
        <v>420</v>
      </c>
      <c r="T411" s="152" t="s">
        <v>420</v>
      </c>
      <c r="U411" s="152" t="s">
        <v>420</v>
      </c>
      <c r="V411" s="152" t="s">
        <v>420</v>
      </c>
      <c r="W411" s="152" t="s">
        <v>420</v>
      </c>
      <c r="X411" s="152" t="s">
        <v>420</v>
      </c>
      <c r="Y411" s="152" t="s">
        <v>420</v>
      </c>
      <c r="Z411" s="152" t="s">
        <v>420</v>
      </c>
      <c r="AA411" s="152" t="s">
        <v>420</v>
      </c>
      <c r="AB411" s="152" t="s">
        <v>420</v>
      </c>
      <c r="AC411" s="152" t="s">
        <v>420</v>
      </c>
      <c r="AD411" s="152" t="s">
        <v>420</v>
      </c>
      <c r="AE411" s="152" t="s">
        <v>420</v>
      </c>
      <c r="AF411" s="152" t="s">
        <v>420</v>
      </c>
      <c r="AG411" s="152" t="s">
        <v>420</v>
      </c>
      <c r="AH411" s="152" t="s">
        <v>420</v>
      </c>
      <c r="AI411" s="152" t="s">
        <v>420</v>
      </c>
      <c r="AJ411" s="152" t="s">
        <v>420</v>
      </c>
      <c r="AK411" s="152" t="s">
        <v>420</v>
      </c>
    </row>
    <row r="412" spans="1:37" ht="15.75" x14ac:dyDescent="0.25">
      <c r="A412" s="207" t="s">
        <v>736</v>
      </c>
      <c r="B412" s="193" t="s">
        <v>424</v>
      </c>
      <c r="C412" s="243" t="s">
        <v>427</v>
      </c>
      <c r="D412" s="189" t="s">
        <v>115</v>
      </c>
      <c r="E412" s="189" t="s">
        <v>423</v>
      </c>
      <c r="F412" s="152">
        <v>0</v>
      </c>
      <c r="G412" s="152">
        <v>0</v>
      </c>
      <c r="H412" s="152">
        <v>0</v>
      </c>
      <c r="I412" s="153" t="s">
        <v>420</v>
      </c>
      <c r="J412" s="152" t="s">
        <v>420</v>
      </c>
      <c r="K412" s="152" t="s">
        <v>420</v>
      </c>
      <c r="L412" s="152" t="s">
        <v>420</v>
      </c>
      <c r="M412" s="152" t="s">
        <v>420</v>
      </c>
      <c r="N412" s="152" t="s">
        <v>420</v>
      </c>
      <c r="O412" s="152" t="s">
        <v>420</v>
      </c>
      <c r="P412" s="152" t="s">
        <v>420</v>
      </c>
      <c r="Q412" s="152" t="s">
        <v>420</v>
      </c>
      <c r="R412" s="152" t="s">
        <v>420</v>
      </c>
      <c r="S412" s="152" t="s">
        <v>420</v>
      </c>
      <c r="T412" s="152" t="s">
        <v>420</v>
      </c>
      <c r="U412" s="152" t="s">
        <v>420</v>
      </c>
      <c r="V412" s="152" t="s">
        <v>420</v>
      </c>
      <c r="W412" s="152" t="s">
        <v>420</v>
      </c>
      <c r="X412" s="152" t="s">
        <v>420</v>
      </c>
      <c r="Y412" s="152" t="s">
        <v>420</v>
      </c>
      <c r="Z412" s="152" t="s">
        <v>420</v>
      </c>
      <c r="AA412" s="152" t="s">
        <v>420</v>
      </c>
      <c r="AB412" s="152" t="s">
        <v>420</v>
      </c>
      <c r="AC412" s="152" t="s">
        <v>420</v>
      </c>
      <c r="AD412" s="152" t="s">
        <v>420</v>
      </c>
      <c r="AE412" s="152" t="s">
        <v>420</v>
      </c>
      <c r="AF412" s="152" t="s">
        <v>420</v>
      </c>
      <c r="AG412" s="152" t="s">
        <v>420</v>
      </c>
      <c r="AH412" s="152" t="s">
        <v>420</v>
      </c>
      <c r="AI412" s="152" t="s">
        <v>420</v>
      </c>
      <c r="AJ412" s="152" t="s">
        <v>420</v>
      </c>
      <c r="AK412" s="152" t="s">
        <v>420</v>
      </c>
    </row>
    <row r="413" spans="1:37" ht="15.75" x14ac:dyDescent="0.25">
      <c r="A413" s="207" t="s">
        <v>736</v>
      </c>
      <c r="B413" s="193" t="s">
        <v>424</v>
      </c>
      <c r="C413" s="237" t="s">
        <v>428</v>
      </c>
      <c r="D413" s="189" t="s">
        <v>78</v>
      </c>
      <c r="E413" s="189" t="s">
        <v>147</v>
      </c>
      <c r="F413" s="152">
        <v>0</v>
      </c>
      <c r="G413" s="152">
        <v>0</v>
      </c>
      <c r="H413" s="152">
        <v>0</v>
      </c>
      <c r="I413" s="152" t="s">
        <v>420</v>
      </c>
      <c r="J413" s="152" t="s">
        <v>420</v>
      </c>
      <c r="K413" s="152" t="s">
        <v>420</v>
      </c>
      <c r="L413" s="152" t="s">
        <v>420</v>
      </c>
      <c r="M413" s="152" t="s">
        <v>420</v>
      </c>
      <c r="N413" s="152" t="s">
        <v>420</v>
      </c>
      <c r="O413" s="152" t="s">
        <v>420</v>
      </c>
      <c r="P413" s="152" t="s">
        <v>420</v>
      </c>
      <c r="Q413" s="152" t="s">
        <v>420</v>
      </c>
      <c r="R413" s="152" t="s">
        <v>420</v>
      </c>
      <c r="S413" s="152" t="s">
        <v>420</v>
      </c>
      <c r="T413" s="152" t="s">
        <v>420</v>
      </c>
      <c r="U413" s="152" t="s">
        <v>420</v>
      </c>
      <c r="V413" s="152" t="s">
        <v>420</v>
      </c>
      <c r="W413" s="152" t="s">
        <v>420</v>
      </c>
      <c r="X413" s="152" t="s">
        <v>420</v>
      </c>
      <c r="Y413" s="152" t="s">
        <v>420</v>
      </c>
      <c r="Z413" s="152" t="s">
        <v>420</v>
      </c>
      <c r="AA413" s="152" t="s">
        <v>420</v>
      </c>
      <c r="AB413" s="152" t="s">
        <v>420</v>
      </c>
      <c r="AC413" s="152" t="s">
        <v>420</v>
      </c>
      <c r="AD413" s="152" t="s">
        <v>420</v>
      </c>
      <c r="AE413" s="152" t="s">
        <v>420</v>
      </c>
      <c r="AF413" s="152" t="s">
        <v>420</v>
      </c>
      <c r="AG413" s="152" t="s">
        <v>420</v>
      </c>
      <c r="AH413" s="152" t="s">
        <v>420</v>
      </c>
      <c r="AI413" s="152" t="s">
        <v>420</v>
      </c>
      <c r="AJ413" s="152" t="s">
        <v>420</v>
      </c>
      <c r="AK413" s="152" t="s">
        <v>420</v>
      </c>
    </row>
    <row r="414" spans="1:37" ht="15.75" x14ac:dyDescent="0.25">
      <c r="A414" s="207" t="s">
        <v>736</v>
      </c>
      <c r="B414" s="193" t="s">
        <v>424</v>
      </c>
      <c r="C414" s="237" t="s">
        <v>428</v>
      </c>
      <c r="D414" s="189" t="s">
        <v>78</v>
      </c>
      <c r="E414" s="189" t="s">
        <v>119</v>
      </c>
      <c r="F414" s="152"/>
      <c r="G414" s="152"/>
      <c r="H414" s="152"/>
      <c r="I414" s="152"/>
      <c r="J414" s="152"/>
      <c r="K414" s="152"/>
      <c r="L414" s="152"/>
      <c r="M414" s="152"/>
      <c r="N414" s="152"/>
      <c r="O414" s="152"/>
      <c r="P414" s="152"/>
      <c r="Q414" s="152" t="s">
        <v>420</v>
      </c>
      <c r="R414" s="152" t="s">
        <v>420</v>
      </c>
      <c r="S414" s="152" t="s">
        <v>420</v>
      </c>
      <c r="T414" s="152" t="s">
        <v>420</v>
      </c>
      <c r="U414" s="152" t="s">
        <v>420</v>
      </c>
      <c r="V414" s="152" t="s">
        <v>420</v>
      </c>
      <c r="W414" s="152" t="s">
        <v>420</v>
      </c>
      <c r="X414" s="152" t="s">
        <v>420</v>
      </c>
      <c r="Y414" s="152" t="s">
        <v>420</v>
      </c>
      <c r="Z414" s="152" t="s">
        <v>420</v>
      </c>
      <c r="AA414" s="152" t="s">
        <v>420</v>
      </c>
      <c r="AB414" s="152" t="s">
        <v>420</v>
      </c>
      <c r="AC414" s="152" t="s">
        <v>420</v>
      </c>
      <c r="AD414" s="152" t="s">
        <v>420</v>
      </c>
      <c r="AE414" s="152" t="s">
        <v>420</v>
      </c>
      <c r="AF414" s="152" t="s">
        <v>420</v>
      </c>
      <c r="AG414" s="152" t="s">
        <v>420</v>
      </c>
      <c r="AH414" s="152" t="s">
        <v>420</v>
      </c>
      <c r="AI414" s="152" t="s">
        <v>420</v>
      </c>
      <c r="AJ414" s="152" t="s">
        <v>420</v>
      </c>
      <c r="AK414" s="152" t="s">
        <v>420</v>
      </c>
    </row>
    <row r="415" spans="1:37" ht="15.75" x14ac:dyDescent="0.25">
      <c r="A415" s="207" t="s">
        <v>736</v>
      </c>
      <c r="B415" s="193" t="s">
        <v>424</v>
      </c>
      <c r="C415" s="237" t="s">
        <v>428</v>
      </c>
      <c r="D415" s="189" t="s">
        <v>674</v>
      </c>
      <c r="E415" s="189" t="s">
        <v>675</v>
      </c>
      <c r="F415" s="152">
        <v>0</v>
      </c>
      <c r="G415" s="152">
        <v>0</v>
      </c>
      <c r="H415" s="152">
        <v>0</v>
      </c>
      <c r="I415" s="152">
        <v>0</v>
      </c>
      <c r="J415" s="152">
        <v>0</v>
      </c>
      <c r="K415" s="152">
        <v>0</v>
      </c>
      <c r="L415" s="152">
        <v>0</v>
      </c>
      <c r="M415" s="152">
        <v>0</v>
      </c>
      <c r="N415" s="152">
        <v>0</v>
      </c>
      <c r="O415" s="152">
        <v>0</v>
      </c>
      <c r="P415" s="152">
        <v>0</v>
      </c>
      <c r="Q415" s="152">
        <v>0</v>
      </c>
      <c r="R415" s="152">
        <v>0</v>
      </c>
      <c r="S415" s="152">
        <v>0</v>
      </c>
      <c r="T415" s="152">
        <v>0</v>
      </c>
      <c r="U415" s="152">
        <v>0</v>
      </c>
      <c r="V415" s="152">
        <v>0</v>
      </c>
      <c r="W415" s="152">
        <v>0</v>
      </c>
      <c r="X415" s="152">
        <v>0</v>
      </c>
      <c r="Y415" s="152">
        <v>0</v>
      </c>
      <c r="Z415" s="152">
        <v>0</v>
      </c>
      <c r="AA415" s="152">
        <v>0</v>
      </c>
      <c r="AB415" s="152">
        <v>0</v>
      </c>
      <c r="AC415" s="152">
        <v>0</v>
      </c>
      <c r="AD415" s="152">
        <v>0</v>
      </c>
      <c r="AE415" s="152">
        <v>0</v>
      </c>
      <c r="AF415" s="152">
        <v>0</v>
      </c>
      <c r="AG415" s="152">
        <v>0</v>
      </c>
      <c r="AH415" s="152">
        <v>0</v>
      </c>
      <c r="AI415" s="152">
        <v>0</v>
      </c>
      <c r="AJ415" s="152">
        <v>0</v>
      </c>
      <c r="AK415" s="152">
        <v>0</v>
      </c>
    </row>
    <row r="416" spans="1:37" ht="15.75" x14ac:dyDescent="0.25">
      <c r="A416" s="207" t="s">
        <v>736</v>
      </c>
      <c r="B416" s="193" t="s">
        <v>424</v>
      </c>
      <c r="C416" s="237" t="s">
        <v>428</v>
      </c>
      <c r="D416" s="189" t="s">
        <v>78</v>
      </c>
      <c r="E416" s="189" t="s">
        <v>278</v>
      </c>
      <c r="F416" s="152">
        <v>0</v>
      </c>
      <c r="G416" s="152">
        <v>0</v>
      </c>
      <c r="H416" s="152">
        <v>0</v>
      </c>
      <c r="I416" s="152" t="s">
        <v>420</v>
      </c>
      <c r="J416" s="152" t="s">
        <v>420</v>
      </c>
      <c r="K416" s="152" t="s">
        <v>420</v>
      </c>
      <c r="L416" s="152" t="s">
        <v>420</v>
      </c>
      <c r="M416" s="152" t="s">
        <v>420</v>
      </c>
      <c r="N416" s="152" t="s">
        <v>420</v>
      </c>
      <c r="O416" s="152" t="s">
        <v>420</v>
      </c>
      <c r="P416" s="152" t="s">
        <v>420</v>
      </c>
      <c r="Q416" s="152" t="s">
        <v>420</v>
      </c>
      <c r="R416" s="152" t="s">
        <v>420</v>
      </c>
      <c r="S416" s="152" t="s">
        <v>420</v>
      </c>
      <c r="T416" s="152" t="s">
        <v>420</v>
      </c>
      <c r="U416" s="152" t="s">
        <v>420</v>
      </c>
      <c r="V416" s="152" t="s">
        <v>420</v>
      </c>
      <c r="W416" s="152" t="s">
        <v>420</v>
      </c>
      <c r="X416" s="152" t="s">
        <v>420</v>
      </c>
      <c r="Y416" s="152" t="s">
        <v>420</v>
      </c>
      <c r="Z416" s="152" t="s">
        <v>420</v>
      </c>
      <c r="AA416" s="152" t="s">
        <v>420</v>
      </c>
      <c r="AB416" s="152" t="s">
        <v>420</v>
      </c>
      <c r="AC416" s="152" t="s">
        <v>420</v>
      </c>
      <c r="AD416" s="152" t="s">
        <v>420</v>
      </c>
      <c r="AE416" s="152" t="s">
        <v>420</v>
      </c>
      <c r="AF416" s="152" t="s">
        <v>420</v>
      </c>
      <c r="AG416" s="152" t="s">
        <v>420</v>
      </c>
      <c r="AH416" s="152" t="s">
        <v>420</v>
      </c>
      <c r="AI416" s="152" t="s">
        <v>420</v>
      </c>
      <c r="AJ416" s="152" t="s">
        <v>420</v>
      </c>
      <c r="AK416" s="152" t="s">
        <v>420</v>
      </c>
    </row>
    <row r="417" spans="1:37" ht="15.75" x14ac:dyDescent="0.25">
      <c r="A417" s="207" t="s">
        <v>736</v>
      </c>
      <c r="B417" s="193" t="s">
        <v>424</v>
      </c>
      <c r="C417" s="237" t="s">
        <v>428</v>
      </c>
      <c r="D417" s="189" t="s">
        <v>115</v>
      </c>
      <c r="E417" s="189" t="s">
        <v>423</v>
      </c>
      <c r="F417" s="152">
        <v>0</v>
      </c>
      <c r="G417" s="152">
        <v>0</v>
      </c>
      <c r="H417" s="152">
        <v>0</v>
      </c>
      <c r="I417" s="152" t="s">
        <v>420</v>
      </c>
      <c r="J417" s="152" t="s">
        <v>420</v>
      </c>
      <c r="K417" s="152" t="s">
        <v>420</v>
      </c>
      <c r="L417" s="152" t="s">
        <v>420</v>
      </c>
      <c r="M417" s="152" t="s">
        <v>420</v>
      </c>
      <c r="N417" s="152" t="s">
        <v>420</v>
      </c>
      <c r="O417" s="152" t="s">
        <v>420</v>
      </c>
      <c r="P417" s="152" t="s">
        <v>420</v>
      </c>
      <c r="Q417" s="152" t="s">
        <v>420</v>
      </c>
      <c r="R417" s="152" t="s">
        <v>420</v>
      </c>
      <c r="S417" s="152" t="s">
        <v>420</v>
      </c>
      <c r="T417" s="152" t="s">
        <v>420</v>
      </c>
      <c r="U417" s="152" t="s">
        <v>420</v>
      </c>
      <c r="V417" s="152" t="s">
        <v>420</v>
      </c>
      <c r="W417" s="152" t="s">
        <v>420</v>
      </c>
      <c r="X417" s="152" t="s">
        <v>420</v>
      </c>
      <c r="Y417" s="152" t="s">
        <v>420</v>
      </c>
      <c r="Z417" s="152" t="s">
        <v>420</v>
      </c>
      <c r="AA417" s="152" t="s">
        <v>420</v>
      </c>
      <c r="AB417" s="152" t="s">
        <v>420</v>
      </c>
      <c r="AC417" s="152" t="s">
        <v>420</v>
      </c>
      <c r="AD417" s="152" t="s">
        <v>420</v>
      </c>
      <c r="AE417" s="152" t="s">
        <v>420</v>
      </c>
      <c r="AF417" s="152" t="s">
        <v>420</v>
      </c>
      <c r="AG417" s="152" t="s">
        <v>420</v>
      </c>
      <c r="AH417" s="152" t="s">
        <v>420</v>
      </c>
      <c r="AI417" s="152" t="s">
        <v>420</v>
      </c>
      <c r="AJ417" s="152" t="s">
        <v>420</v>
      </c>
      <c r="AK417" s="152" t="s">
        <v>420</v>
      </c>
    </row>
    <row r="418" spans="1:37" ht="15.75" x14ac:dyDescent="0.25">
      <c r="A418" s="207" t="s">
        <v>736</v>
      </c>
      <c r="B418" s="193" t="s">
        <v>424</v>
      </c>
      <c r="C418" s="243" t="s">
        <v>429</v>
      </c>
      <c r="D418" s="189" t="s">
        <v>78</v>
      </c>
      <c r="E418" s="189" t="s">
        <v>147</v>
      </c>
      <c r="F418" s="152">
        <v>0</v>
      </c>
      <c r="G418" s="152">
        <v>0</v>
      </c>
      <c r="H418" s="152">
        <v>0</v>
      </c>
      <c r="I418" s="153" t="s">
        <v>420</v>
      </c>
      <c r="J418" s="152" t="s">
        <v>420</v>
      </c>
      <c r="K418" s="152" t="s">
        <v>420</v>
      </c>
      <c r="L418" s="152" t="s">
        <v>420</v>
      </c>
      <c r="M418" s="152" t="s">
        <v>420</v>
      </c>
      <c r="N418" s="152" t="s">
        <v>420</v>
      </c>
      <c r="O418" s="152" t="s">
        <v>420</v>
      </c>
      <c r="P418" s="152" t="s">
        <v>420</v>
      </c>
      <c r="Q418" s="152" t="s">
        <v>420</v>
      </c>
      <c r="R418" s="152" t="s">
        <v>420</v>
      </c>
      <c r="S418" s="152" t="s">
        <v>420</v>
      </c>
      <c r="T418" s="152" t="s">
        <v>420</v>
      </c>
      <c r="U418" s="152" t="s">
        <v>420</v>
      </c>
      <c r="V418" s="152" t="s">
        <v>420</v>
      </c>
      <c r="W418" s="152" t="s">
        <v>420</v>
      </c>
      <c r="X418" s="152" t="s">
        <v>420</v>
      </c>
      <c r="Y418" s="152" t="s">
        <v>420</v>
      </c>
      <c r="Z418" s="152" t="s">
        <v>420</v>
      </c>
      <c r="AA418" s="152" t="s">
        <v>420</v>
      </c>
      <c r="AB418" s="152" t="s">
        <v>420</v>
      </c>
      <c r="AC418" s="152" t="s">
        <v>420</v>
      </c>
      <c r="AD418" s="152" t="s">
        <v>420</v>
      </c>
      <c r="AE418" s="152" t="s">
        <v>420</v>
      </c>
      <c r="AF418" s="152" t="s">
        <v>420</v>
      </c>
      <c r="AG418" s="152" t="s">
        <v>420</v>
      </c>
      <c r="AH418" s="152" t="s">
        <v>420</v>
      </c>
      <c r="AI418" s="152" t="s">
        <v>420</v>
      </c>
      <c r="AJ418" s="152" t="s">
        <v>420</v>
      </c>
      <c r="AK418" s="152" t="s">
        <v>420</v>
      </c>
    </row>
    <row r="419" spans="1:37" ht="15.75" x14ac:dyDescent="0.25">
      <c r="A419" s="207" t="s">
        <v>736</v>
      </c>
      <c r="B419" s="193" t="s">
        <v>424</v>
      </c>
      <c r="C419" s="243" t="s">
        <v>429</v>
      </c>
      <c r="D419" s="189" t="s">
        <v>78</v>
      </c>
      <c r="E419" s="189" t="s">
        <v>77</v>
      </c>
      <c r="F419" s="152"/>
      <c r="G419" s="152"/>
      <c r="H419" s="152"/>
      <c r="I419" s="153"/>
      <c r="J419" s="152"/>
      <c r="K419" s="152"/>
      <c r="L419" s="152"/>
      <c r="M419" s="152"/>
      <c r="N419" s="152"/>
      <c r="O419" s="152"/>
      <c r="P419" s="152"/>
      <c r="Q419" s="152" t="s">
        <v>420</v>
      </c>
      <c r="R419" s="152" t="s">
        <v>420</v>
      </c>
      <c r="S419" s="152" t="s">
        <v>420</v>
      </c>
      <c r="T419" s="152" t="s">
        <v>420</v>
      </c>
      <c r="U419" s="152" t="s">
        <v>420</v>
      </c>
      <c r="V419" s="152" t="s">
        <v>420</v>
      </c>
      <c r="W419" s="152" t="s">
        <v>420</v>
      </c>
      <c r="X419" s="152" t="s">
        <v>420</v>
      </c>
      <c r="Y419" s="152" t="s">
        <v>420</v>
      </c>
      <c r="Z419" s="152" t="s">
        <v>420</v>
      </c>
      <c r="AA419" s="152" t="s">
        <v>420</v>
      </c>
      <c r="AB419" s="152" t="s">
        <v>420</v>
      </c>
      <c r="AC419" s="152" t="s">
        <v>420</v>
      </c>
      <c r="AD419" s="152" t="s">
        <v>420</v>
      </c>
      <c r="AE419" s="152" t="s">
        <v>420</v>
      </c>
      <c r="AF419" s="152" t="s">
        <v>420</v>
      </c>
      <c r="AG419" s="152" t="s">
        <v>420</v>
      </c>
      <c r="AH419" s="152" t="s">
        <v>420</v>
      </c>
      <c r="AI419" s="152" t="s">
        <v>420</v>
      </c>
      <c r="AJ419" s="152" t="s">
        <v>420</v>
      </c>
      <c r="AK419" s="152" t="s">
        <v>420</v>
      </c>
    </row>
    <row r="420" spans="1:37" ht="15.75" x14ac:dyDescent="0.25">
      <c r="A420" s="207" t="s">
        <v>736</v>
      </c>
      <c r="B420" s="193" t="s">
        <v>424</v>
      </c>
      <c r="C420" s="243" t="s">
        <v>429</v>
      </c>
      <c r="D420" s="189" t="s">
        <v>78</v>
      </c>
      <c r="E420" s="189" t="s">
        <v>119</v>
      </c>
      <c r="F420" s="152"/>
      <c r="G420" s="152"/>
      <c r="H420" s="152"/>
      <c r="I420" s="153"/>
      <c r="J420" s="152"/>
      <c r="K420" s="152"/>
      <c r="L420" s="152"/>
      <c r="M420" s="152"/>
      <c r="N420" s="152"/>
      <c r="O420" s="152"/>
      <c r="P420" s="152"/>
      <c r="Q420" s="152" t="s">
        <v>420</v>
      </c>
      <c r="R420" s="152" t="s">
        <v>420</v>
      </c>
      <c r="S420" s="152" t="s">
        <v>420</v>
      </c>
      <c r="T420" s="152" t="s">
        <v>420</v>
      </c>
      <c r="U420" s="152" t="s">
        <v>420</v>
      </c>
      <c r="V420" s="152" t="s">
        <v>420</v>
      </c>
      <c r="W420" s="152" t="s">
        <v>420</v>
      </c>
      <c r="X420" s="152" t="s">
        <v>420</v>
      </c>
      <c r="Y420" s="152" t="s">
        <v>420</v>
      </c>
      <c r="Z420" s="152" t="s">
        <v>420</v>
      </c>
      <c r="AA420" s="152" t="s">
        <v>420</v>
      </c>
      <c r="AB420" s="152" t="s">
        <v>420</v>
      </c>
      <c r="AC420" s="152" t="s">
        <v>420</v>
      </c>
      <c r="AD420" s="152" t="s">
        <v>420</v>
      </c>
      <c r="AE420" s="152" t="s">
        <v>420</v>
      </c>
      <c r="AF420" s="152" t="s">
        <v>420</v>
      </c>
      <c r="AG420" s="152" t="s">
        <v>420</v>
      </c>
      <c r="AH420" s="152" t="s">
        <v>420</v>
      </c>
      <c r="AI420" s="152" t="s">
        <v>420</v>
      </c>
      <c r="AJ420" s="152" t="s">
        <v>420</v>
      </c>
      <c r="AK420" s="152" t="s">
        <v>420</v>
      </c>
    </row>
    <row r="421" spans="1:37" ht="15.75" x14ac:dyDescent="0.25">
      <c r="A421" s="207" t="s">
        <v>736</v>
      </c>
      <c r="B421" s="193" t="s">
        <v>424</v>
      </c>
      <c r="C421" s="243" t="s">
        <v>429</v>
      </c>
      <c r="D421" s="189" t="s">
        <v>78</v>
      </c>
      <c r="E421" s="189" t="s">
        <v>278</v>
      </c>
      <c r="F421" s="152">
        <v>0</v>
      </c>
      <c r="G421" s="152">
        <v>0</v>
      </c>
      <c r="H421" s="152">
        <v>0</v>
      </c>
      <c r="I421" s="153" t="s">
        <v>420</v>
      </c>
      <c r="J421" s="152" t="s">
        <v>420</v>
      </c>
      <c r="K421" s="152" t="s">
        <v>420</v>
      </c>
      <c r="L421" s="152" t="s">
        <v>420</v>
      </c>
      <c r="M421" s="152" t="s">
        <v>420</v>
      </c>
      <c r="N421" s="152" t="s">
        <v>420</v>
      </c>
      <c r="O421" s="152" t="s">
        <v>420</v>
      </c>
      <c r="P421" s="152" t="s">
        <v>420</v>
      </c>
      <c r="Q421" s="152" t="s">
        <v>420</v>
      </c>
      <c r="R421" s="152" t="s">
        <v>420</v>
      </c>
      <c r="S421" s="152" t="s">
        <v>420</v>
      </c>
      <c r="T421" s="152" t="s">
        <v>420</v>
      </c>
      <c r="U421" s="152" t="s">
        <v>420</v>
      </c>
      <c r="V421" s="152" t="s">
        <v>420</v>
      </c>
      <c r="W421" s="152" t="s">
        <v>420</v>
      </c>
      <c r="X421" s="152" t="s">
        <v>420</v>
      </c>
      <c r="Y421" s="152" t="s">
        <v>420</v>
      </c>
      <c r="Z421" s="152" t="s">
        <v>420</v>
      </c>
      <c r="AA421" s="152" t="s">
        <v>420</v>
      </c>
      <c r="AB421" s="152" t="s">
        <v>420</v>
      </c>
      <c r="AC421" s="152" t="s">
        <v>420</v>
      </c>
      <c r="AD421" s="152" t="s">
        <v>420</v>
      </c>
      <c r="AE421" s="152" t="s">
        <v>420</v>
      </c>
      <c r="AF421" s="152" t="s">
        <v>420</v>
      </c>
      <c r="AG421" s="152" t="s">
        <v>420</v>
      </c>
      <c r="AH421" s="152" t="s">
        <v>420</v>
      </c>
      <c r="AI421" s="152" t="s">
        <v>420</v>
      </c>
      <c r="AJ421" s="152" t="s">
        <v>420</v>
      </c>
      <c r="AK421" s="152" t="s">
        <v>420</v>
      </c>
    </row>
    <row r="422" spans="1:37" ht="16.5" thickBot="1" x14ac:dyDescent="0.3">
      <c r="A422" s="207" t="s">
        <v>736</v>
      </c>
      <c r="B422" s="193" t="s">
        <v>424</v>
      </c>
      <c r="C422" s="243" t="s">
        <v>429</v>
      </c>
      <c r="D422" s="189" t="s">
        <v>115</v>
      </c>
      <c r="E422" s="189" t="s">
        <v>423</v>
      </c>
      <c r="F422" s="152">
        <v>0</v>
      </c>
      <c r="G422" s="152">
        <v>0</v>
      </c>
      <c r="H422" s="152">
        <v>0</v>
      </c>
      <c r="I422" s="157" t="s">
        <v>420</v>
      </c>
      <c r="J422" s="156" t="s">
        <v>420</v>
      </c>
      <c r="K422" s="156" t="s">
        <v>420</v>
      </c>
      <c r="L422" s="156" t="s">
        <v>420</v>
      </c>
      <c r="M422" s="156" t="s">
        <v>420</v>
      </c>
      <c r="N422" s="156" t="s">
        <v>420</v>
      </c>
      <c r="O422" s="156" t="s">
        <v>420</v>
      </c>
      <c r="P422" s="156" t="s">
        <v>420</v>
      </c>
      <c r="Q422" s="152" t="s">
        <v>420</v>
      </c>
      <c r="R422" s="152" t="s">
        <v>420</v>
      </c>
      <c r="S422" s="152" t="s">
        <v>420</v>
      </c>
      <c r="T422" s="152" t="s">
        <v>420</v>
      </c>
      <c r="U422" s="152" t="s">
        <v>420</v>
      </c>
      <c r="V422" s="152" t="s">
        <v>420</v>
      </c>
      <c r="W422" s="152" t="s">
        <v>420</v>
      </c>
      <c r="X422" s="152" t="s">
        <v>420</v>
      </c>
      <c r="Y422" s="152" t="s">
        <v>420</v>
      </c>
      <c r="Z422" s="152" t="s">
        <v>420</v>
      </c>
      <c r="AA422" s="152" t="s">
        <v>420</v>
      </c>
      <c r="AB422" s="152" t="s">
        <v>420</v>
      </c>
      <c r="AC422" s="152" t="s">
        <v>420</v>
      </c>
      <c r="AD422" s="152" t="s">
        <v>420</v>
      </c>
      <c r="AE422" s="152" t="s">
        <v>420</v>
      </c>
      <c r="AF422" s="152" t="s">
        <v>420</v>
      </c>
      <c r="AG422" s="152" t="s">
        <v>420</v>
      </c>
      <c r="AH422" s="152" t="s">
        <v>420</v>
      </c>
      <c r="AI422" s="152" t="s">
        <v>420</v>
      </c>
      <c r="AJ422" s="152" t="s">
        <v>420</v>
      </c>
      <c r="AK422" s="152" t="s">
        <v>420</v>
      </c>
    </row>
    <row r="423" spans="1:37" ht="15.75" x14ac:dyDescent="0.25">
      <c r="A423" s="207" t="s">
        <v>736</v>
      </c>
      <c r="B423" s="193" t="s">
        <v>424</v>
      </c>
      <c r="C423" s="237" t="s">
        <v>430</v>
      </c>
      <c r="D423" s="189" t="s">
        <v>78</v>
      </c>
      <c r="E423" s="189" t="s">
        <v>147</v>
      </c>
      <c r="F423" s="152">
        <v>0</v>
      </c>
      <c r="G423" s="152">
        <v>0</v>
      </c>
      <c r="H423" s="152">
        <v>0</v>
      </c>
      <c r="I423" s="152" t="s">
        <v>420</v>
      </c>
      <c r="J423" s="152" t="s">
        <v>420</v>
      </c>
      <c r="K423" s="152" t="s">
        <v>420</v>
      </c>
      <c r="L423" s="152" t="s">
        <v>420</v>
      </c>
      <c r="M423" s="152" t="s">
        <v>420</v>
      </c>
      <c r="N423" s="152" t="s">
        <v>420</v>
      </c>
      <c r="O423" s="152" t="s">
        <v>420</v>
      </c>
      <c r="P423" s="152" t="s">
        <v>420</v>
      </c>
      <c r="Q423" s="152" t="s">
        <v>420</v>
      </c>
      <c r="R423" s="152" t="s">
        <v>420</v>
      </c>
      <c r="S423" s="152" t="s">
        <v>420</v>
      </c>
      <c r="T423" s="152" t="s">
        <v>420</v>
      </c>
      <c r="U423" s="152" t="s">
        <v>420</v>
      </c>
      <c r="V423" s="152" t="s">
        <v>420</v>
      </c>
      <c r="W423" s="152" t="s">
        <v>420</v>
      </c>
      <c r="X423" s="152" t="s">
        <v>420</v>
      </c>
      <c r="Y423" s="152" t="s">
        <v>420</v>
      </c>
      <c r="Z423" s="152" t="s">
        <v>420</v>
      </c>
      <c r="AA423" s="152" t="s">
        <v>420</v>
      </c>
      <c r="AB423" s="152" t="s">
        <v>420</v>
      </c>
      <c r="AC423" s="152" t="s">
        <v>420</v>
      </c>
      <c r="AD423" s="152" t="s">
        <v>420</v>
      </c>
      <c r="AE423" s="152" t="s">
        <v>420</v>
      </c>
      <c r="AF423" s="152" t="s">
        <v>420</v>
      </c>
      <c r="AG423" s="152" t="s">
        <v>420</v>
      </c>
      <c r="AH423" s="152" t="s">
        <v>420</v>
      </c>
      <c r="AI423" s="152" t="s">
        <v>420</v>
      </c>
      <c r="AJ423" s="152" t="s">
        <v>420</v>
      </c>
      <c r="AK423" s="152" t="s">
        <v>420</v>
      </c>
    </row>
    <row r="424" spans="1:37" ht="15.75" x14ac:dyDescent="0.25">
      <c r="A424" s="207" t="s">
        <v>736</v>
      </c>
      <c r="B424" s="193" t="s">
        <v>424</v>
      </c>
      <c r="C424" s="237" t="s">
        <v>430</v>
      </c>
      <c r="D424" s="189" t="s">
        <v>78</v>
      </c>
      <c r="E424" s="189" t="s">
        <v>278</v>
      </c>
      <c r="F424" s="152">
        <v>0</v>
      </c>
      <c r="G424" s="152">
        <v>0</v>
      </c>
      <c r="H424" s="152">
        <v>0</v>
      </c>
      <c r="I424" s="152" t="s">
        <v>420</v>
      </c>
      <c r="J424" s="152" t="s">
        <v>420</v>
      </c>
      <c r="K424" s="152" t="s">
        <v>420</v>
      </c>
      <c r="L424" s="152" t="s">
        <v>420</v>
      </c>
      <c r="M424" s="152" t="s">
        <v>420</v>
      </c>
      <c r="N424" s="152" t="s">
        <v>420</v>
      </c>
      <c r="O424" s="152" t="s">
        <v>420</v>
      </c>
      <c r="P424" s="152" t="s">
        <v>420</v>
      </c>
      <c r="Q424" s="152" t="s">
        <v>420</v>
      </c>
      <c r="R424" s="152" t="s">
        <v>420</v>
      </c>
      <c r="S424" s="152" t="s">
        <v>420</v>
      </c>
      <c r="T424" s="152" t="s">
        <v>420</v>
      </c>
      <c r="U424" s="152" t="s">
        <v>420</v>
      </c>
      <c r="V424" s="152" t="s">
        <v>420</v>
      </c>
      <c r="W424" s="152" t="s">
        <v>420</v>
      </c>
      <c r="X424" s="152" t="s">
        <v>420</v>
      </c>
      <c r="Y424" s="152" t="s">
        <v>420</v>
      </c>
      <c r="Z424" s="152" t="s">
        <v>420</v>
      </c>
      <c r="AA424" s="152" t="s">
        <v>420</v>
      </c>
      <c r="AB424" s="152" t="s">
        <v>420</v>
      </c>
      <c r="AC424" s="152" t="s">
        <v>420</v>
      </c>
      <c r="AD424" s="152" t="s">
        <v>420</v>
      </c>
      <c r="AE424" s="152" t="s">
        <v>420</v>
      </c>
      <c r="AF424" s="152" t="s">
        <v>420</v>
      </c>
      <c r="AG424" s="152" t="s">
        <v>420</v>
      </c>
      <c r="AH424" s="152" t="s">
        <v>420</v>
      </c>
      <c r="AI424" s="152" t="s">
        <v>420</v>
      </c>
      <c r="AJ424" s="152" t="s">
        <v>420</v>
      </c>
      <c r="AK424" s="152" t="s">
        <v>420</v>
      </c>
    </row>
    <row r="425" spans="1:37" ht="15.75" x14ac:dyDescent="0.25">
      <c r="A425" s="207" t="s">
        <v>736</v>
      </c>
      <c r="B425" s="193" t="s">
        <v>424</v>
      </c>
      <c r="C425" s="237" t="s">
        <v>430</v>
      </c>
      <c r="D425" s="189" t="s">
        <v>674</v>
      </c>
      <c r="E425" s="189" t="s">
        <v>675</v>
      </c>
      <c r="F425" s="152">
        <v>0</v>
      </c>
      <c r="G425" s="152">
        <v>0</v>
      </c>
      <c r="H425" s="152">
        <v>0</v>
      </c>
      <c r="I425" s="152">
        <v>0</v>
      </c>
      <c r="J425" s="152">
        <v>0</v>
      </c>
      <c r="K425" s="152">
        <v>0</v>
      </c>
      <c r="L425" s="152">
        <v>0</v>
      </c>
      <c r="M425" s="152">
        <v>0</v>
      </c>
      <c r="N425" s="152">
        <v>0</v>
      </c>
      <c r="O425" s="152">
        <v>0</v>
      </c>
      <c r="P425" s="152">
        <v>0</v>
      </c>
      <c r="Q425" s="152" t="s">
        <v>420</v>
      </c>
      <c r="R425" s="152" t="s">
        <v>420</v>
      </c>
      <c r="S425" s="152" t="s">
        <v>420</v>
      </c>
      <c r="T425" s="152" t="s">
        <v>420</v>
      </c>
      <c r="U425" s="152" t="s">
        <v>420</v>
      </c>
      <c r="V425" s="152" t="s">
        <v>420</v>
      </c>
      <c r="W425" s="152" t="s">
        <v>420</v>
      </c>
      <c r="X425" s="152" t="s">
        <v>420</v>
      </c>
      <c r="Y425" s="152" t="s">
        <v>420</v>
      </c>
      <c r="Z425" s="152" t="s">
        <v>420</v>
      </c>
      <c r="AA425" s="152" t="s">
        <v>420</v>
      </c>
      <c r="AB425" s="152" t="s">
        <v>420</v>
      </c>
      <c r="AC425" s="152" t="s">
        <v>420</v>
      </c>
      <c r="AD425" s="152" t="s">
        <v>420</v>
      </c>
      <c r="AE425" s="152" t="s">
        <v>420</v>
      </c>
      <c r="AF425" s="152" t="s">
        <v>420</v>
      </c>
      <c r="AG425" s="152" t="s">
        <v>420</v>
      </c>
      <c r="AH425" s="152" t="s">
        <v>420</v>
      </c>
      <c r="AI425" s="152" t="s">
        <v>420</v>
      </c>
      <c r="AJ425" s="152" t="s">
        <v>420</v>
      </c>
      <c r="AK425" s="152" t="s">
        <v>420</v>
      </c>
    </row>
    <row r="426" spans="1:37" ht="15.75" x14ac:dyDescent="0.25">
      <c r="A426" s="207" t="s">
        <v>736</v>
      </c>
      <c r="B426" s="193" t="s">
        <v>424</v>
      </c>
      <c r="C426" s="237" t="s">
        <v>430</v>
      </c>
      <c r="D426" s="189" t="s">
        <v>115</v>
      </c>
      <c r="E426" s="189" t="s">
        <v>423</v>
      </c>
      <c r="F426" s="152">
        <v>0</v>
      </c>
      <c r="G426" s="152">
        <v>0</v>
      </c>
      <c r="H426" s="152">
        <v>0</v>
      </c>
      <c r="I426" s="152" t="s">
        <v>420</v>
      </c>
      <c r="J426" s="152" t="s">
        <v>420</v>
      </c>
      <c r="K426" s="152" t="s">
        <v>420</v>
      </c>
      <c r="L426" s="152" t="s">
        <v>420</v>
      </c>
      <c r="M426" s="152" t="s">
        <v>420</v>
      </c>
      <c r="N426" s="152" t="s">
        <v>420</v>
      </c>
      <c r="O426" s="152" t="s">
        <v>420</v>
      </c>
      <c r="P426" s="152" t="s">
        <v>420</v>
      </c>
      <c r="Q426" s="152" t="s">
        <v>420</v>
      </c>
      <c r="R426" s="152" t="s">
        <v>420</v>
      </c>
      <c r="S426" s="152" t="s">
        <v>420</v>
      </c>
      <c r="T426" s="152" t="s">
        <v>420</v>
      </c>
      <c r="U426" s="152" t="s">
        <v>420</v>
      </c>
      <c r="V426" s="152" t="s">
        <v>420</v>
      </c>
      <c r="W426" s="152" t="s">
        <v>420</v>
      </c>
      <c r="X426" s="152" t="s">
        <v>420</v>
      </c>
      <c r="Y426" s="152" t="s">
        <v>420</v>
      </c>
      <c r="Z426" s="152" t="s">
        <v>420</v>
      </c>
      <c r="AA426" s="152" t="s">
        <v>420</v>
      </c>
      <c r="AB426" s="152" t="s">
        <v>420</v>
      </c>
      <c r="AC426" s="152" t="s">
        <v>420</v>
      </c>
      <c r="AD426" s="152" t="s">
        <v>420</v>
      </c>
      <c r="AE426" s="152" t="s">
        <v>420</v>
      </c>
      <c r="AF426" s="152" t="s">
        <v>420</v>
      </c>
      <c r="AG426" s="152" t="s">
        <v>420</v>
      </c>
      <c r="AH426" s="152" t="s">
        <v>420</v>
      </c>
      <c r="AI426" s="152" t="s">
        <v>420</v>
      </c>
      <c r="AJ426" s="152" t="s">
        <v>420</v>
      </c>
      <c r="AK426" s="152" t="s">
        <v>420</v>
      </c>
    </row>
    <row r="427" spans="1:37" ht="15.75" x14ac:dyDescent="0.25">
      <c r="A427" s="207" t="s">
        <v>736</v>
      </c>
      <c r="B427" s="193" t="s">
        <v>424</v>
      </c>
      <c r="C427" s="243" t="s">
        <v>431</v>
      </c>
      <c r="D427" s="189" t="s">
        <v>78</v>
      </c>
      <c r="E427" s="189" t="s">
        <v>147</v>
      </c>
      <c r="F427" s="152">
        <v>0</v>
      </c>
      <c r="G427" s="152">
        <v>0</v>
      </c>
      <c r="H427" s="152">
        <v>0</v>
      </c>
      <c r="I427" s="153" t="s">
        <v>420</v>
      </c>
      <c r="J427" s="152" t="s">
        <v>420</v>
      </c>
      <c r="K427" s="152" t="s">
        <v>420</v>
      </c>
      <c r="L427" s="152" t="s">
        <v>420</v>
      </c>
      <c r="M427" s="152" t="s">
        <v>420</v>
      </c>
      <c r="N427" s="152" t="s">
        <v>420</v>
      </c>
      <c r="O427" s="152" t="s">
        <v>420</v>
      </c>
      <c r="P427" s="152" t="s">
        <v>420</v>
      </c>
      <c r="Q427" s="152" t="s">
        <v>420</v>
      </c>
      <c r="R427" s="152" t="s">
        <v>420</v>
      </c>
      <c r="S427" s="152" t="s">
        <v>420</v>
      </c>
      <c r="T427" s="152" t="s">
        <v>420</v>
      </c>
      <c r="U427" s="152" t="s">
        <v>420</v>
      </c>
      <c r="V427" s="152" t="s">
        <v>420</v>
      </c>
      <c r="W427" s="152" t="s">
        <v>420</v>
      </c>
      <c r="X427" s="152" t="s">
        <v>420</v>
      </c>
      <c r="Y427" s="152" t="s">
        <v>420</v>
      </c>
      <c r="Z427" s="152" t="s">
        <v>420</v>
      </c>
      <c r="AA427" s="152" t="s">
        <v>420</v>
      </c>
      <c r="AB427" s="152" t="s">
        <v>420</v>
      </c>
      <c r="AC427" s="152" t="s">
        <v>420</v>
      </c>
      <c r="AD427" s="152" t="s">
        <v>420</v>
      </c>
      <c r="AE427" s="152" t="s">
        <v>420</v>
      </c>
      <c r="AF427" s="152" t="s">
        <v>420</v>
      </c>
      <c r="AG427" s="152" t="s">
        <v>420</v>
      </c>
      <c r="AH427" s="152" t="s">
        <v>420</v>
      </c>
      <c r="AI427" s="152" t="s">
        <v>420</v>
      </c>
      <c r="AJ427" s="152" t="s">
        <v>420</v>
      </c>
      <c r="AK427" s="152" t="s">
        <v>420</v>
      </c>
    </row>
    <row r="428" spans="1:37" ht="15.75" x14ac:dyDescent="0.25">
      <c r="A428" s="207" t="s">
        <v>736</v>
      </c>
      <c r="B428" s="193" t="s">
        <v>424</v>
      </c>
      <c r="C428" s="243" t="s">
        <v>431</v>
      </c>
      <c r="D428" s="189" t="s">
        <v>78</v>
      </c>
      <c r="E428" s="189" t="s">
        <v>278</v>
      </c>
      <c r="F428" s="152">
        <v>0</v>
      </c>
      <c r="G428" s="152">
        <v>0</v>
      </c>
      <c r="H428" s="152">
        <v>0</v>
      </c>
      <c r="I428" s="153" t="s">
        <v>420</v>
      </c>
      <c r="J428" s="152" t="s">
        <v>420</v>
      </c>
      <c r="K428" s="152" t="s">
        <v>420</v>
      </c>
      <c r="L428" s="152" t="s">
        <v>420</v>
      </c>
      <c r="M428" s="152" t="s">
        <v>420</v>
      </c>
      <c r="N428" s="152" t="s">
        <v>420</v>
      </c>
      <c r="O428" s="152" t="s">
        <v>420</v>
      </c>
      <c r="P428" s="152" t="s">
        <v>420</v>
      </c>
      <c r="Q428" s="152">
        <v>79000</v>
      </c>
      <c r="R428" s="152">
        <v>79000</v>
      </c>
      <c r="S428" s="152">
        <v>79000</v>
      </c>
      <c r="T428" s="152">
        <v>79000</v>
      </c>
      <c r="U428" s="152">
        <v>79000</v>
      </c>
      <c r="V428" s="152">
        <v>79000</v>
      </c>
      <c r="W428" s="152">
        <v>79000</v>
      </c>
      <c r="X428" s="152">
        <v>79000</v>
      </c>
      <c r="Y428" s="152">
        <v>79000</v>
      </c>
      <c r="Z428" s="152">
        <v>79000</v>
      </c>
      <c r="AA428" s="152">
        <v>79000</v>
      </c>
      <c r="AB428" s="152">
        <v>79000</v>
      </c>
      <c r="AC428" s="152">
        <v>79000</v>
      </c>
      <c r="AD428" s="152">
        <v>79000</v>
      </c>
      <c r="AE428" s="152">
        <v>79000</v>
      </c>
      <c r="AF428" s="152">
        <v>79000</v>
      </c>
      <c r="AG428" s="152">
        <v>79000</v>
      </c>
      <c r="AH428" s="152">
        <v>79000</v>
      </c>
      <c r="AI428" s="152">
        <v>79000</v>
      </c>
      <c r="AJ428" s="152">
        <v>79000</v>
      </c>
      <c r="AK428" s="152">
        <v>79000</v>
      </c>
    </row>
    <row r="429" spans="1:37" ht="15.75" x14ac:dyDescent="0.25">
      <c r="A429" s="207" t="s">
        <v>736</v>
      </c>
      <c r="B429" s="193" t="s">
        <v>424</v>
      </c>
      <c r="C429" s="243" t="s">
        <v>431</v>
      </c>
      <c r="D429" s="189" t="s">
        <v>78</v>
      </c>
      <c r="E429" s="189" t="s">
        <v>422</v>
      </c>
      <c r="F429" s="152"/>
      <c r="G429" s="152"/>
      <c r="H429" s="152"/>
      <c r="I429" s="153"/>
      <c r="J429" s="152"/>
      <c r="K429" s="152"/>
      <c r="L429" s="152"/>
      <c r="M429" s="152"/>
      <c r="N429" s="152"/>
      <c r="O429" s="152"/>
      <c r="P429" s="152"/>
      <c r="Q429" s="152" t="s">
        <v>420</v>
      </c>
      <c r="R429" s="152" t="s">
        <v>420</v>
      </c>
      <c r="S429" s="152" t="s">
        <v>420</v>
      </c>
      <c r="T429" s="152" t="s">
        <v>420</v>
      </c>
      <c r="U429" s="152" t="s">
        <v>420</v>
      </c>
      <c r="V429" s="152" t="s">
        <v>420</v>
      </c>
      <c r="W429" s="152" t="s">
        <v>420</v>
      </c>
      <c r="X429" s="152" t="s">
        <v>420</v>
      </c>
      <c r="Y429" s="152" t="s">
        <v>420</v>
      </c>
      <c r="Z429" s="152" t="s">
        <v>420</v>
      </c>
      <c r="AA429" s="152" t="s">
        <v>420</v>
      </c>
      <c r="AB429" s="152" t="s">
        <v>420</v>
      </c>
      <c r="AC429" s="152" t="s">
        <v>420</v>
      </c>
      <c r="AD429" s="152" t="s">
        <v>420</v>
      </c>
      <c r="AE429" s="152" t="s">
        <v>420</v>
      </c>
      <c r="AF429" s="152" t="s">
        <v>420</v>
      </c>
      <c r="AG429" s="152" t="s">
        <v>420</v>
      </c>
      <c r="AH429" s="152" t="s">
        <v>420</v>
      </c>
      <c r="AI429" s="152" t="s">
        <v>420</v>
      </c>
      <c r="AJ429" s="152" t="s">
        <v>420</v>
      </c>
      <c r="AK429" s="152" t="s">
        <v>420</v>
      </c>
    </row>
    <row r="430" spans="1:37" ht="15.75" x14ac:dyDescent="0.25">
      <c r="A430" s="207" t="s">
        <v>736</v>
      </c>
      <c r="B430" s="193" t="s">
        <v>424</v>
      </c>
      <c r="C430" s="243" t="s">
        <v>431</v>
      </c>
      <c r="D430" s="189" t="s">
        <v>679</v>
      </c>
      <c r="E430" s="189" t="s">
        <v>119</v>
      </c>
      <c r="F430" s="152"/>
      <c r="G430" s="152"/>
      <c r="H430" s="152"/>
      <c r="I430" s="153"/>
      <c r="J430" s="152"/>
      <c r="K430" s="152"/>
      <c r="L430" s="152"/>
      <c r="M430" s="152"/>
      <c r="N430" s="152"/>
      <c r="O430" s="152"/>
      <c r="P430" s="152"/>
      <c r="Q430" s="152" t="s">
        <v>420</v>
      </c>
      <c r="R430" s="152" t="s">
        <v>420</v>
      </c>
      <c r="S430" s="152" t="s">
        <v>420</v>
      </c>
      <c r="T430" s="152" t="s">
        <v>420</v>
      </c>
      <c r="U430" s="152" t="s">
        <v>420</v>
      </c>
      <c r="V430" s="152" t="s">
        <v>420</v>
      </c>
      <c r="W430" s="152" t="s">
        <v>420</v>
      </c>
      <c r="X430" s="152" t="s">
        <v>420</v>
      </c>
      <c r="Y430" s="152" t="s">
        <v>420</v>
      </c>
      <c r="Z430" s="152" t="s">
        <v>420</v>
      </c>
      <c r="AA430" s="152" t="s">
        <v>420</v>
      </c>
      <c r="AB430" s="152" t="s">
        <v>420</v>
      </c>
      <c r="AC430" s="152" t="s">
        <v>420</v>
      </c>
      <c r="AD430" s="152" t="s">
        <v>420</v>
      </c>
      <c r="AE430" s="152" t="s">
        <v>420</v>
      </c>
      <c r="AF430" s="152" t="s">
        <v>420</v>
      </c>
      <c r="AG430" s="152" t="s">
        <v>420</v>
      </c>
      <c r="AH430" s="152" t="s">
        <v>420</v>
      </c>
      <c r="AI430" s="152" t="s">
        <v>420</v>
      </c>
      <c r="AJ430" s="152" t="s">
        <v>420</v>
      </c>
      <c r="AK430" s="152" t="s">
        <v>420</v>
      </c>
    </row>
    <row r="431" spans="1:37" ht="15.75" x14ac:dyDescent="0.25">
      <c r="A431" s="207" t="s">
        <v>736</v>
      </c>
      <c r="B431" s="193" t="s">
        <v>424</v>
      </c>
      <c r="C431" s="243" t="s">
        <v>431</v>
      </c>
      <c r="D431" s="189" t="s">
        <v>78</v>
      </c>
      <c r="E431" s="189" t="s">
        <v>77</v>
      </c>
      <c r="F431" s="152">
        <v>0</v>
      </c>
      <c r="G431" s="152">
        <v>0</v>
      </c>
      <c r="H431" s="152">
        <v>0</v>
      </c>
      <c r="I431" s="153" t="s">
        <v>420</v>
      </c>
      <c r="J431" s="152" t="s">
        <v>420</v>
      </c>
      <c r="K431" s="152" t="s">
        <v>420</v>
      </c>
      <c r="L431" s="152" t="s">
        <v>420</v>
      </c>
      <c r="M431" s="152" t="s">
        <v>420</v>
      </c>
      <c r="N431" s="152" t="s">
        <v>420</v>
      </c>
      <c r="O431" s="152" t="s">
        <v>420</v>
      </c>
      <c r="P431" s="152" t="s">
        <v>420</v>
      </c>
      <c r="Q431" s="152" t="s">
        <v>420</v>
      </c>
      <c r="R431" s="152" t="s">
        <v>420</v>
      </c>
      <c r="S431" s="152" t="s">
        <v>420</v>
      </c>
      <c r="T431" s="152" t="s">
        <v>420</v>
      </c>
      <c r="U431" s="152" t="s">
        <v>420</v>
      </c>
      <c r="V431" s="152" t="s">
        <v>420</v>
      </c>
      <c r="W431" s="152" t="s">
        <v>420</v>
      </c>
      <c r="X431" s="152" t="s">
        <v>420</v>
      </c>
      <c r="Y431" s="152" t="s">
        <v>420</v>
      </c>
      <c r="Z431" s="152" t="s">
        <v>420</v>
      </c>
      <c r="AA431" s="152" t="s">
        <v>420</v>
      </c>
      <c r="AB431" s="152" t="s">
        <v>420</v>
      </c>
      <c r="AC431" s="152" t="s">
        <v>420</v>
      </c>
      <c r="AD431" s="152" t="s">
        <v>420</v>
      </c>
      <c r="AE431" s="152" t="s">
        <v>420</v>
      </c>
      <c r="AF431" s="152" t="s">
        <v>420</v>
      </c>
      <c r="AG431" s="152" t="s">
        <v>420</v>
      </c>
      <c r="AH431" s="152" t="s">
        <v>420</v>
      </c>
      <c r="AI431" s="152" t="s">
        <v>420</v>
      </c>
      <c r="AJ431" s="152" t="s">
        <v>420</v>
      </c>
      <c r="AK431" s="152" t="s">
        <v>420</v>
      </c>
    </row>
    <row r="432" spans="1:37" ht="16.5" thickBot="1" x14ac:dyDescent="0.3">
      <c r="A432" s="207" t="s">
        <v>736</v>
      </c>
      <c r="B432" s="193" t="s">
        <v>424</v>
      </c>
      <c r="C432" s="243" t="s">
        <v>431</v>
      </c>
      <c r="D432" s="189" t="s">
        <v>115</v>
      </c>
      <c r="E432" s="189" t="s">
        <v>423</v>
      </c>
      <c r="F432" s="156">
        <v>0</v>
      </c>
      <c r="G432" s="156">
        <v>0</v>
      </c>
      <c r="H432" s="156">
        <v>0</v>
      </c>
      <c r="I432" s="157" t="s">
        <v>420</v>
      </c>
      <c r="J432" s="156" t="s">
        <v>420</v>
      </c>
      <c r="K432" s="156" t="s">
        <v>420</v>
      </c>
      <c r="L432" s="156" t="s">
        <v>420</v>
      </c>
      <c r="M432" s="156" t="s">
        <v>420</v>
      </c>
      <c r="N432" s="156" t="s">
        <v>420</v>
      </c>
      <c r="O432" s="156" t="s">
        <v>420</v>
      </c>
      <c r="P432" s="156" t="s">
        <v>420</v>
      </c>
      <c r="Q432" s="152" t="s">
        <v>420</v>
      </c>
      <c r="R432" s="152" t="s">
        <v>420</v>
      </c>
      <c r="S432" s="152" t="s">
        <v>420</v>
      </c>
      <c r="T432" s="152" t="s">
        <v>420</v>
      </c>
      <c r="U432" s="152" t="s">
        <v>420</v>
      </c>
      <c r="V432" s="152" t="s">
        <v>420</v>
      </c>
      <c r="W432" s="152" t="s">
        <v>420</v>
      </c>
      <c r="X432" s="152" t="s">
        <v>420</v>
      </c>
      <c r="Y432" s="152" t="s">
        <v>420</v>
      </c>
      <c r="Z432" s="152" t="s">
        <v>420</v>
      </c>
      <c r="AA432" s="152" t="s">
        <v>420</v>
      </c>
      <c r="AB432" s="152" t="s">
        <v>420</v>
      </c>
      <c r="AC432" s="152" t="s">
        <v>420</v>
      </c>
      <c r="AD432" s="152" t="s">
        <v>420</v>
      </c>
      <c r="AE432" s="152" t="s">
        <v>420</v>
      </c>
      <c r="AF432" s="152" t="s">
        <v>420</v>
      </c>
      <c r="AG432" s="152" t="s">
        <v>420</v>
      </c>
      <c r="AH432" s="152" t="s">
        <v>420</v>
      </c>
      <c r="AI432" s="152" t="s">
        <v>420</v>
      </c>
      <c r="AJ432" s="152" t="s">
        <v>420</v>
      </c>
      <c r="AK432" s="152" t="s">
        <v>420</v>
      </c>
    </row>
    <row r="433" spans="1:37" ht="15.75" x14ac:dyDescent="0.25">
      <c r="A433" s="207" t="s">
        <v>736</v>
      </c>
      <c r="B433" s="193" t="s">
        <v>424</v>
      </c>
      <c r="C433" s="245" t="s">
        <v>432</v>
      </c>
      <c r="D433" s="189" t="s">
        <v>78</v>
      </c>
      <c r="E433" s="189" t="s">
        <v>147</v>
      </c>
      <c r="F433" s="149">
        <v>0</v>
      </c>
      <c r="G433" s="149">
        <v>0</v>
      </c>
      <c r="H433" s="149">
        <v>0</v>
      </c>
      <c r="I433" s="150" t="s">
        <v>420</v>
      </c>
      <c r="J433" s="149" t="s">
        <v>420</v>
      </c>
      <c r="K433" s="149" t="s">
        <v>420</v>
      </c>
      <c r="L433" s="149" t="s">
        <v>420</v>
      </c>
      <c r="M433" s="149" t="s">
        <v>420</v>
      </c>
      <c r="N433" s="149" t="s">
        <v>420</v>
      </c>
      <c r="O433" s="149" t="s">
        <v>420</v>
      </c>
      <c r="P433" s="149" t="s">
        <v>420</v>
      </c>
      <c r="Q433" s="152" t="s">
        <v>420</v>
      </c>
      <c r="R433" s="152" t="s">
        <v>420</v>
      </c>
      <c r="S433" s="152" t="s">
        <v>420</v>
      </c>
      <c r="T433" s="152" t="s">
        <v>420</v>
      </c>
      <c r="U433" s="152" t="s">
        <v>420</v>
      </c>
      <c r="V433" s="152" t="s">
        <v>420</v>
      </c>
      <c r="W433" s="152" t="s">
        <v>420</v>
      </c>
      <c r="X433" s="152" t="s">
        <v>420</v>
      </c>
      <c r="Y433" s="152" t="s">
        <v>420</v>
      </c>
      <c r="Z433" s="152" t="s">
        <v>420</v>
      </c>
      <c r="AA433" s="152" t="s">
        <v>420</v>
      </c>
      <c r="AB433" s="152" t="s">
        <v>420</v>
      </c>
      <c r="AC433" s="152" t="s">
        <v>420</v>
      </c>
      <c r="AD433" s="152" t="s">
        <v>420</v>
      </c>
      <c r="AE433" s="152" t="s">
        <v>420</v>
      </c>
      <c r="AF433" s="152" t="s">
        <v>420</v>
      </c>
      <c r="AG433" s="152" t="s">
        <v>420</v>
      </c>
      <c r="AH433" s="152" t="s">
        <v>420</v>
      </c>
      <c r="AI433" s="152" t="s">
        <v>420</v>
      </c>
      <c r="AJ433" s="152" t="s">
        <v>420</v>
      </c>
      <c r="AK433" s="152" t="s">
        <v>420</v>
      </c>
    </row>
    <row r="434" spans="1:37" ht="15.75" x14ac:dyDescent="0.25">
      <c r="A434" s="207" t="s">
        <v>736</v>
      </c>
      <c r="B434" s="193" t="s">
        <v>424</v>
      </c>
      <c r="C434" s="245" t="s">
        <v>432</v>
      </c>
      <c r="D434" s="189" t="s">
        <v>78</v>
      </c>
      <c r="E434" s="189" t="s">
        <v>278</v>
      </c>
      <c r="F434" s="152">
        <v>0</v>
      </c>
      <c r="G434" s="152">
        <v>0</v>
      </c>
      <c r="H434" s="152">
        <v>0</v>
      </c>
      <c r="I434" s="153" t="s">
        <v>420</v>
      </c>
      <c r="J434" s="152" t="s">
        <v>420</v>
      </c>
      <c r="K434" s="152" t="s">
        <v>420</v>
      </c>
      <c r="L434" s="152" t="s">
        <v>420</v>
      </c>
      <c r="M434" s="152" t="s">
        <v>420</v>
      </c>
      <c r="N434" s="152" t="s">
        <v>420</v>
      </c>
      <c r="O434" s="152" t="s">
        <v>420</v>
      </c>
      <c r="P434" s="152" t="s">
        <v>420</v>
      </c>
      <c r="Q434" s="152" t="s">
        <v>420</v>
      </c>
      <c r="R434" s="152" t="s">
        <v>420</v>
      </c>
      <c r="S434" s="152" t="s">
        <v>420</v>
      </c>
      <c r="T434" s="152" t="s">
        <v>420</v>
      </c>
      <c r="U434" s="152" t="s">
        <v>420</v>
      </c>
      <c r="V434" s="152" t="s">
        <v>420</v>
      </c>
      <c r="W434" s="152" t="s">
        <v>420</v>
      </c>
      <c r="X434" s="152" t="s">
        <v>420</v>
      </c>
      <c r="Y434" s="152" t="s">
        <v>420</v>
      </c>
      <c r="Z434" s="152" t="s">
        <v>420</v>
      </c>
      <c r="AA434" s="152" t="s">
        <v>420</v>
      </c>
      <c r="AB434" s="152" t="s">
        <v>420</v>
      </c>
      <c r="AC434" s="152" t="s">
        <v>420</v>
      </c>
      <c r="AD434" s="152" t="s">
        <v>420</v>
      </c>
      <c r="AE434" s="152" t="s">
        <v>420</v>
      </c>
      <c r="AF434" s="152" t="s">
        <v>420</v>
      </c>
      <c r="AG434" s="152" t="s">
        <v>420</v>
      </c>
      <c r="AH434" s="152" t="s">
        <v>420</v>
      </c>
      <c r="AI434" s="152" t="s">
        <v>420</v>
      </c>
      <c r="AJ434" s="152" t="s">
        <v>420</v>
      </c>
      <c r="AK434" s="152" t="s">
        <v>420</v>
      </c>
    </row>
    <row r="435" spans="1:37" ht="15.75" x14ac:dyDescent="0.25">
      <c r="A435" s="207" t="s">
        <v>736</v>
      </c>
      <c r="B435" s="193" t="s">
        <v>424</v>
      </c>
      <c r="C435" s="245" t="s">
        <v>432</v>
      </c>
      <c r="D435" s="189" t="s">
        <v>78</v>
      </c>
      <c r="E435" s="189" t="s">
        <v>77</v>
      </c>
      <c r="F435" s="152">
        <v>0</v>
      </c>
      <c r="G435" s="152">
        <v>0</v>
      </c>
      <c r="H435" s="152">
        <v>0</v>
      </c>
      <c r="I435" s="153" t="s">
        <v>420</v>
      </c>
      <c r="J435" s="152" t="s">
        <v>420</v>
      </c>
      <c r="K435" s="152" t="s">
        <v>420</v>
      </c>
      <c r="L435" s="152" t="s">
        <v>420</v>
      </c>
      <c r="M435" s="152" t="s">
        <v>420</v>
      </c>
      <c r="N435" s="152" t="s">
        <v>420</v>
      </c>
      <c r="O435" s="152" t="s">
        <v>420</v>
      </c>
      <c r="P435" s="152" t="s">
        <v>420</v>
      </c>
      <c r="Q435" s="152" t="s">
        <v>420</v>
      </c>
      <c r="R435" s="152" t="s">
        <v>420</v>
      </c>
      <c r="S435" s="152" t="s">
        <v>420</v>
      </c>
      <c r="T435" s="152" t="s">
        <v>420</v>
      </c>
      <c r="U435" s="152" t="s">
        <v>420</v>
      </c>
      <c r="V435" s="152" t="s">
        <v>420</v>
      </c>
      <c r="W435" s="152" t="s">
        <v>420</v>
      </c>
      <c r="X435" s="152" t="s">
        <v>420</v>
      </c>
      <c r="Y435" s="152" t="s">
        <v>420</v>
      </c>
      <c r="Z435" s="152" t="s">
        <v>420</v>
      </c>
      <c r="AA435" s="152" t="s">
        <v>420</v>
      </c>
      <c r="AB435" s="152" t="s">
        <v>420</v>
      </c>
      <c r="AC435" s="152" t="s">
        <v>420</v>
      </c>
      <c r="AD435" s="152" t="s">
        <v>420</v>
      </c>
      <c r="AE435" s="152" t="s">
        <v>420</v>
      </c>
      <c r="AF435" s="152" t="s">
        <v>420</v>
      </c>
      <c r="AG435" s="152" t="s">
        <v>420</v>
      </c>
      <c r="AH435" s="152" t="s">
        <v>420</v>
      </c>
      <c r="AI435" s="152" t="s">
        <v>420</v>
      </c>
      <c r="AJ435" s="152" t="s">
        <v>420</v>
      </c>
      <c r="AK435" s="152" t="s">
        <v>420</v>
      </c>
    </row>
    <row r="436" spans="1:37" ht="16.5" thickBot="1" x14ac:dyDescent="0.3">
      <c r="A436" s="207" t="s">
        <v>736</v>
      </c>
      <c r="B436" s="193" t="s">
        <v>424</v>
      </c>
      <c r="C436" s="245" t="s">
        <v>432</v>
      </c>
      <c r="D436" s="189" t="s">
        <v>115</v>
      </c>
      <c r="E436" s="189" t="s">
        <v>423</v>
      </c>
      <c r="F436" s="156">
        <v>0</v>
      </c>
      <c r="G436" s="156">
        <v>0</v>
      </c>
      <c r="H436" s="156">
        <v>0</v>
      </c>
      <c r="I436" s="157" t="s">
        <v>420</v>
      </c>
      <c r="J436" s="156" t="s">
        <v>420</v>
      </c>
      <c r="K436" s="156" t="s">
        <v>420</v>
      </c>
      <c r="L436" s="156" t="s">
        <v>420</v>
      </c>
      <c r="M436" s="156" t="s">
        <v>420</v>
      </c>
      <c r="N436" s="156" t="s">
        <v>420</v>
      </c>
      <c r="O436" s="156" t="s">
        <v>420</v>
      </c>
      <c r="P436" s="156" t="s">
        <v>420</v>
      </c>
      <c r="Q436" s="152" t="s">
        <v>420</v>
      </c>
      <c r="R436" s="152" t="s">
        <v>420</v>
      </c>
      <c r="S436" s="152" t="s">
        <v>420</v>
      </c>
      <c r="T436" s="152" t="s">
        <v>420</v>
      </c>
      <c r="U436" s="152" t="s">
        <v>420</v>
      </c>
      <c r="V436" s="152" t="s">
        <v>420</v>
      </c>
      <c r="W436" s="152" t="s">
        <v>420</v>
      </c>
      <c r="X436" s="152" t="s">
        <v>420</v>
      </c>
      <c r="Y436" s="152" t="s">
        <v>420</v>
      </c>
      <c r="Z436" s="152" t="s">
        <v>420</v>
      </c>
      <c r="AA436" s="152" t="s">
        <v>420</v>
      </c>
      <c r="AB436" s="152" t="s">
        <v>420</v>
      </c>
      <c r="AC436" s="152" t="s">
        <v>420</v>
      </c>
      <c r="AD436" s="152" t="s">
        <v>420</v>
      </c>
      <c r="AE436" s="152" t="s">
        <v>420</v>
      </c>
      <c r="AF436" s="152" t="s">
        <v>420</v>
      </c>
      <c r="AG436" s="152" t="s">
        <v>420</v>
      </c>
      <c r="AH436" s="152" t="s">
        <v>420</v>
      </c>
      <c r="AI436" s="152" t="s">
        <v>420</v>
      </c>
      <c r="AJ436" s="152" t="s">
        <v>420</v>
      </c>
      <c r="AK436" s="152" t="s">
        <v>420</v>
      </c>
    </row>
    <row r="437" spans="1:37" ht="15.75" x14ac:dyDescent="0.25">
      <c r="A437" s="207" t="s">
        <v>736</v>
      </c>
      <c r="B437" s="193" t="s">
        <v>424</v>
      </c>
      <c r="C437" s="243" t="s">
        <v>433</v>
      </c>
      <c r="D437" s="189" t="s">
        <v>78</v>
      </c>
      <c r="E437" s="189" t="s">
        <v>147</v>
      </c>
      <c r="F437" s="149">
        <v>0</v>
      </c>
      <c r="G437" s="149">
        <v>0</v>
      </c>
      <c r="H437" s="149">
        <v>0</v>
      </c>
      <c r="I437" s="150" t="s">
        <v>420</v>
      </c>
      <c r="J437" s="149" t="s">
        <v>420</v>
      </c>
      <c r="K437" s="149" t="s">
        <v>420</v>
      </c>
      <c r="L437" s="149" t="s">
        <v>420</v>
      </c>
      <c r="M437" s="149" t="s">
        <v>420</v>
      </c>
      <c r="N437" s="149" t="s">
        <v>420</v>
      </c>
      <c r="O437" s="149" t="s">
        <v>420</v>
      </c>
      <c r="P437" s="149" t="s">
        <v>420</v>
      </c>
      <c r="Q437" s="152" t="s">
        <v>420</v>
      </c>
      <c r="R437" s="152" t="s">
        <v>420</v>
      </c>
      <c r="S437" s="152" t="s">
        <v>420</v>
      </c>
      <c r="T437" s="152" t="s">
        <v>420</v>
      </c>
      <c r="U437" s="152" t="s">
        <v>420</v>
      </c>
      <c r="V437" s="152" t="s">
        <v>420</v>
      </c>
      <c r="W437" s="152" t="s">
        <v>420</v>
      </c>
      <c r="X437" s="152" t="s">
        <v>420</v>
      </c>
      <c r="Y437" s="152" t="s">
        <v>420</v>
      </c>
      <c r="Z437" s="152" t="s">
        <v>420</v>
      </c>
      <c r="AA437" s="152" t="s">
        <v>420</v>
      </c>
      <c r="AB437" s="152" t="s">
        <v>420</v>
      </c>
      <c r="AC437" s="152" t="s">
        <v>420</v>
      </c>
      <c r="AD437" s="152" t="s">
        <v>420</v>
      </c>
      <c r="AE437" s="152" t="s">
        <v>420</v>
      </c>
      <c r="AF437" s="152" t="s">
        <v>420</v>
      </c>
      <c r="AG437" s="152" t="s">
        <v>420</v>
      </c>
      <c r="AH437" s="152" t="s">
        <v>420</v>
      </c>
      <c r="AI437" s="152" t="s">
        <v>420</v>
      </c>
      <c r="AJ437" s="152" t="s">
        <v>420</v>
      </c>
      <c r="AK437" s="152" t="s">
        <v>420</v>
      </c>
    </row>
    <row r="438" spans="1:37" ht="15.75" x14ac:dyDescent="0.25">
      <c r="A438" s="207" t="s">
        <v>736</v>
      </c>
      <c r="B438" s="193" t="s">
        <v>424</v>
      </c>
      <c r="C438" s="243" t="s">
        <v>433</v>
      </c>
      <c r="D438" s="189" t="s">
        <v>78</v>
      </c>
      <c r="E438" s="189" t="s">
        <v>278</v>
      </c>
      <c r="F438" s="152">
        <v>0</v>
      </c>
      <c r="G438" s="152">
        <v>0</v>
      </c>
      <c r="H438" s="152">
        <v>0</v>
      </c>
      <c r="I438" s="153" t="s">
        <v>420</v>
      </c>
      <c r="J438" s="152" t="s">
        <v>420</v>
      </c>
      <c r="K438" s="152" t="s">
        <v>420</v>
      </c>
      <c r="L438" s="152" t="s">
        <v>420</v>
      </c>
      <c r="M438" s="152" t="s">
        <v>420</v>
      </c>
      <c r="N438" s="152" t="s">
        <v>420</v>
      </c>
      <c r="O438" s="152" t="s">
        <v>420</v>
      </c>
      <c r="P438" s="152" t="s">
        <v>420</v>
      </c>
      <c r="Q438" s="152" t="s">
        <v>420</v>
      </c>
      <c r="R438" s="152" t="s">
        <v>420</v>
      </c>
      <c r="S438" s="152" t="s">
        <v>420</v>
      </c>
      <c r="T438" s="152" t="s">
        <v>420</v>
      </c>
      <c r="U438" s="152" t="s">
        <v>420</v>
      </c>
      <c r="V438" s="152" t="s">
        <v>420</v>
      </c>
      <c r="W438" s="152" t="s">
        <v>420</v>
      </c>
      <c r="X438" s="152" t="s">
        <v>420</v>
      </c>
      <c r="Y438" s="152" t="s">
        <v>420</v>
      </c>
      <c r="Z438" s="152" t="s">
        <v>420</v>
      </c>
      <c r="AA438" s="152" t="s">
        <v>420</v>
      </c>
      <c r="AB438" s="152" t="s">
        <v>420</v>
      </c>
      <c r="AC438" s="152" t="s">
        <v>420</v>
      </c>
      <c r="AD438" s="152" t="s">
        <v>420</v>
      </c>
      <c r="AE438" s="152" t="s">
        <v>420</v>
      </c>
      <c r="AF438" s="152" t="s">
        <v>420</v>
      </c>
      <c r="AG438" s="152" t="s">
        <v>420</v>
      </c>
      <c r="AH438" s="152" t="s">
        <v>420</v>
      </c>
      <c r="AI438" s="152" t="s">
        <v>420</v>
      </c>
      <c r="AJ438" s="152" t="s">
        <v>420</v>
      </c>
      <c r="AK438" s="152" t="s">
        <v>420</v>
      </c>
    </row>
    <row r="439" spans="1:37" ht="15.75" x14ac:dyDescent="0.25">
      <c r="A439" s="207" t="s">
        <v>736</v>
      </c>
      <c r="B439" s="193" t="s">
        <v>424</v>
      </c>
      <c r="C439" s="243" t="s">
        <v>433</v>
      </c>
      <c r="D439" s="189" t="s">
        <v>78</v>
      </c>
      <c r="E439" s="189" t="s">
        <v>119</v>
      </c>
      <c r="F439" s="152"/>
      <c r="G439" s="152"/>
      <c r="H439" s="152"/>
      <c r="I439" s="153"/>
      <c r="J439" s="152"/>
      <c r="K439" s="152"/>
      <c r="L439" s="152"/>
      <c r="M439" s="152"/>
      <c r="N439" s="152"/>
      <c r="O439" s="152"/>
      <c r="P439" s="152"/>
      <c r="Q439" s="152" t="s">
        <v>420</v>
      </c>
      <c r="R439" s="152" t="s">
        <v>420</v>
      </c>
      <c r="S439" s="152" t="s">
        <v>420</v>
      </c>
      <c r="T439" s="152" t="s">
        <v>420</v>
      </c>
      <c r="U439" s="152" t="s">
        <v>420</v>
      </c>
      <c r="V439" s="152" t="s">
        <v>420</v>
      </c>
      <c r="W439" s="152" t="s">
        <v>420</v>
      </c>
      <c r="X439" s="152" t="s">
        <v>420</v>
      </c>
      <c r="Y439" s="152" t="s">
        <v>420</v>
      </c>
      <c r="Z439" s="152" t="s">
        <v>420</v>
      </c>
      <c r="AA439" s="152" t="s">
        <v>420</v>
      </c>
      <c r="AB439" s="152" t="s">
        <v>420</v>
      </c>
      <c r="AC439" s="152" t="s">
        <v>420</v>
      </c>
      <c r="AD439" s="152" t="s">
        <v>420</v>
      </c>
      <c r="AE439" s="152" t="s">
        <v>420</v>
      </c>
      <c r="AF439" s="152" t="s">
        <v>420</v>
      </c>
      <c r="AG439" s="152" t="s">
        <v>420</v>
      </c>
      <c r="AH439" s="152" t="s">
        <v>420</v>
      </c>
      <c r="AI439" s="152" t="s">
        <v>420</v>
      </c>
      <c r="AJ439" s="152" t="s">
        <v>420</v>
      </c>
      <c r="AK439" s="152" t="s">
        <v>420</v>
      </c>
    </row>
    <row r="440" spans="1:37" ht="15.75" x14ac:dyDescent="0.25">
      <c r="A440" s="207" t="s">
        <v>736</v>
      </c>
      <c r="B440" s="193" t="s">
        <v>424</v>
      </c>
      <c r="C440" s="243" t="s">
        <v>433</v>
      </c>
      <c r="D440" s="189" t="s">
        <v>78</v>
      </c>
      <c r="E440" s="189" t="s">
        <v>680</v>
      </c>
      <c r="F440" s="152"/>
      <c r="G440" s="152"/>
      <c r="H440" s="152"/>
      <c r="I440" s="153"/>
      <c r="J440" s="152"/>
      <c r="K440" s="152"/>
      <c r="L440" s="152"/>
      <c r="M440" s="152"/>
      <c r="N440" s="152"/>
      <c r="O440" s="152"/>
      <c r="P440" s="152"/>
      <c r="Q440" s="152" t="s">
        <v>420</v>
      </c>
      <c r="R440" s="152" t="s">
        <v>420</v>
      </c>
      <c r="S440" s="152" t="s">
        <v>420</v>
      </c>
      <c r="T440" s="152" t="s">
        <v>420</v>
      </c>
      <c r="U440" s="152" t="s">
        <v>420</v>
      </c>
      <c r="V440" s="152" t="s">
        <v>420</v>
      </c>
      <c r="W440" s="152" t="s">
        <v>420</v>
      </c>
      <c r="X440" s="152" t="s">
        <v>420</v>
      </c>
      <c r="Y440" s="152" t="s">
        <v>420</v>
      </c>
      <c r="Z440" s="152" t="s">
        <v>420</v>
      </c>
      <c r="AA440" s="152" t="s">
        <v>420</v>
      </c>
      <c r="AB440" s="152" t="s">
        <v>420</v>
      </c>
      <c r="AC440" s="152" t="s">
        <v>420</v>
      </c>
      <c r="AD440" s="152" t="s">
        <v>420</v>
      </c>
      <c r="AE440" s="152" t="s">
        <v>420</v>
      </c>
      <c r="AF440" s="152" t="s">
        <v>420</v>
      </c>
      <c r="AG440" s="152" t="s">
        <v>420</v>
      </c>
      <c r="AH440" s="152" t="s">
        <v>420</v>
      </c>
      <c r="AI440" s="152" t="s">
        <v>420</v>
      </c>
      <c r="AJ440" s="152" t="s">
        <v>420</v>
      </c>
      <c r="AK440" s="152" t="s">
        <v>420</v>
      </c>
    </row>
    <row r="441" spans="1:37" ht="15.75" x14ac:dyDescent="0.25">
      <c r="A441" s="207" t="s">
        <v>736</v>
      </c>
      <c r="B441" s="193" t="s">
        <v>424</v>
      </c>
      <c r="C441" s="243" t="s">
        <v>433</v>
      </c>
      <c r="D441" s="189" t="s">
        <v>78</v>
      </c>
      <c r="E441" s="189" t="s">
        <v>422</v>
      </c>
      <c r="F441" s="152">
        <v>0</v>
      </c>
      <c r="G441" s="152">
        <v>0</v>
      </c>
      <c r="H441" s="152">
        <v>0</v>
      </c>
      <c r="I441" s="153" t="s">
        <v>420</v>
      </c>
      <c r="J441" s="152" t="s">
        <v>420</v>
      </c>
      <c r="K441" s="152" t="s">
        <v>420</v>
      </c>
      <c r="L441" s="152" t="s">
        <v>420</v>
      </c>
      <c r="M441" s="152" t="s">
        <v>420</v>
      </c>
      <c r="N441" s="152" t="s">
        <v>420</v>
      </c>
      <c r="O441" s="152" t="s">
        <v>420</v>
      </c>
      <c r="P441" s="152" t="s">
        <v>420</v>
      </c>
      <c r="Q441" s="152" t="s">
        <v>420</v>
      </c>
      <c r="R441" s="152" t="s">
        <v>420</v>
      </c>
      <c r="S441" s="152" t="s">
        <v>420</v>
      </c>
      <c r="T441" s="152" t="s">
        <v>420</v>
      </c>
      <c r="U441" s="152" t="s">
        <v>420</v>
      </c>
      <c r="V441" s="152" t="s">
        <v>420</v>
      </c>
      <c r="W441" s="152" t="s">
        <v>420</v>
      </c>
      <c r="X441" s="152" t="s">
        <v>420</v>
      </c>
      <c r="Y441" s="152" t="s">
        <v>420</v>
      </c>
      <c r="Z441" s="152" t="s">
        <v>420</v>
      </c>
      <c r="AA441" s="152" t="s">
        <v>420</v>
      </c>
      <c r="AB441" s="152" t="s">
        <v>420</v>
      </c>
      <c r="AC441" s="152" t="s">
        <v>420</v>
      </c>
      <c r="AD441" s="152" t="s">
        <v>420</v>
      </c>
      <c r="AE441" s="152" t="s">
        <v>420</v>
      </c>
      <c r="AF441" s="152" t="s">
        <v>420</v>
      </c>
      <c r="AG441" s="152" t="s">
        <v>420</v>
      </c>
      <c r="AH441" s="152" t="s">
        <v>420</v>
      </c>
      <c r="AI441" s="152" t="s">
        <v>420</v>
      </c>
      <c r="AJ441" s="152" t="s">
        <v>420</v>
      </c>
      <c r="AK441" s="152" t="s">
        <v>420</v>
      </c>
    </row>
    <row r="442" spans="1:37" ht="16.5" thickBot="1" x14ac:dyDescent="0.3">
      <c r="A442" s="207" t="s">
        <v>736</v>
      </c>
      <c r="B442" s="193" t="s">
        <v>424</v>
      </c>
      <c r="C442" s="243" t="s">
        <v>433</v>
      </c>
      <c r="D442" s="189" t="s">
        <v>115</v>
      </c>
      <c r="E442" s="189" t="s">
        <v>423</v>
      </c>
      <c r="F442" s="156">
        <v>0</v>
      </c>
      <c r="G442" s="156">
        <v>0</v>
      </c>
      <c r="H442" s="156">
        <v>0</v>
      </c>
      <c r="I442" s="157" t="s">
        <v>420</v>
      </c>
      <c r="J442" s="156" t="s">
        <v>420</v>
      </c>
      <c r="K442" s="156" t="s">
        <v>420</v>
      </c>
      <c r="L442" s="156" t="s">
        <v>420</v>
      </c>
      <c r="M442" s="156" t="s">
        <v>420</v>
      </c>
      <c r="N442" s="156" t="s">
        <v>420</v>
      </c>
      <c r="O442" s="156" t="s">
        <v>420</v>
      </c>
      <c r="P442" s="156" t="s">
        <v>420</v>
      </c>
      <c r="Q442" s="152" t="s">
        <v>420</v>
      </c>
      <c r="R442" s="152" t="s">
        <v>420</v>
      </c>
      <c r="S442" s="152" t="s">
        <v>420</v>
      </c>
      <c r="T442" s="152" t="s">
        <v>420</v>
      </c>
      <c r="U442" s="152" t="s">
        <v>420</v>
      </c>
      <c r="V442" s="152" t="s">
        <v>420</v>
      </c>
      <c r="W442" s="152" t="s">
        <v>420</v>
      </c>
      <c r="X442" s="152" t="s">
        <v>420</v>
      </c>
      <c r="Y442" s="152" t="s">
        <v>420</v>
      </c>
      <c r="Z442" s="152" t="s">
        <v>420</v>
      </c>
      <c r="AA442" s="152" t="s">
        <v>420</v>
      </c>
      <c r="AB442" s="152" t="s">
        <v>420</v>
      </c>
      <c r="AC442" s="152" t="s">
        <v>420</v>
      </c>
      <c r="AD442" s="152" t="s">
        <v>420</v>
      </c>
      <c r="AE442" s="152" t="s">
        <v>420</v>
      </c>
      <c r="AF442" s="152" t="s">
        <v>420</v>
      </c>
      <c r="AG442" s="152" t="s">
        <v>420</v>
      </c>
      <c r="AH442" s="152" t="s">
        <v>420</v>
      </c>
      <c r="AI442" s="152" t="s">
        <v>420</v>
      </c>
      <c r="AJ442" s="152" t="s">
        <v>420</v>
      </c>
      <c r="AK442" s="152" t="s">
        <v>420</v>
      </c>
    </row>
    <row r="443" spans="1:37" ht="15.75" x14ac:dyDescent="0.25">
      <c r="A443" s="207" t="s">
        <v>736</v>
      </c>
      <c r="B443" s="193" t="s">
        <v>424</v>
      </c>
      <c r="C443" s="245" t="s">
        <v>434</v>
      </c>
      <c r="D443" s="189" t="s">
        <v>78</v>
      </c>
      <c r="E443" s="189" t="s">
        <v>77</v>
      </c>
      <c r="F443" s="149">
        <v>0</v>
      </c>
      <c r="G443" s="149">
        <v>0</v>
      </c>
      <c r="H443" s="149">
        <v>0</v>
      </c>
      <c r="I443" s="150" t="s">
        <v>420</v>
      </c>
      <c r="J443" s="149" t="s">
        <v>420</v>
      </c>
      <c r="K443" s="149" t="s">
        <v>420</v>
      </c>
      <c r="L443" s="149" t="s">
        <v>420</v>
      </c>
      <c r="M443" s="149" t="s">
        <v>420</v>
      </c>
      <c r="N443" s="149" t="s">
        <v>420</v>
      </c>
      <c r="O443" s="149" t="s">
        <v>420</v>
      </c>
      <c r="P443" s="149" t="s">
        <v>420</v>
      </c>
      <c r="Q443" s="152" t="s">
        <v>420</v>
      </c>
      <c r="R443" s="152" t="s">
        <v>420</v>
      </c>
      <c r="S443" s="152" t="s">
        <v>420</v>
      </c>
      <c r="T443" s="152" t="s">
        <v>420</v>
      </c>
      <c r="U443" s="152" t="s">
        <v>420</v>
      </c>
      <c r="V443" s="152" t="s">
        <v>420</v>
      </c>
      <c r="W443" s="152" t="s">
        <v>420</v>
      </c>
      <c r="X443" s="152" t="s">
        <v>420</v>
      </c>
      <c r="Y443" s="152" t="s">
        <v>420</v>
      </c>
      <c r="Z443" s="152" t="s">
        <v>420</v>
      </c>
      <c r="AA443" s="152" t="s">
        <v>420</v>
      </c>
      <c r="AB443" s="152" t="s">
        <v>420</v>
      </c>
      <c r="AC443" s="152" t="s">
        <v>420</v>
      </c>
      <c r="AD443" s="152" t="s">
        <v>420</v>
      </c>
      <c r="AE443" s="152" t="s">
        <v>420</v>
      </c>
      <c r="AF443" s="152" t="s">
        <v>420</v>
      </c>
      <c r="AG443" s="152" t="s">
        <v>420</v>
      </c>
      <c r="AH443" s="152" t="s">
        <v>420</v>
      </c>
      <c r="AI443" s="152" t="s">
        <v>420</v>
      </c>
      <c r="AJ443" s="152" t="s">
        <v>420</v>
      </c>
      <c r="AK443" s="152" t="s">
        <v>420</v>
      </c>
    </row>
    <row r="444" spans="1:37" ht="15.75" x14ac:dyDescent="0.25">
      <c r="A444" s="207" t="s">
        <v>736</v>
      </c>
      <c r="B444" s="193" t="s">
        <v>424</v>
      </c>
      <c r="C444" s="243" t="s">
        <v>434</v>
      </c>
      <c r="D444" s="189" t="s">
        <v>78</v>
      </c>
      <c r="E444" s="189" t="s">
        <v>147</v>
      </c>
      <c r="F444" s="152">
        <v>0</v>
      </c>
      <c r="G444" s="152">
        <v>0</v>
      </c>
      <c r="H444" s="152">
        <v>0</v>
      </c>
      <c r="I444" s="152" t="s">
        <v>420</v>
      </c>
      <c r="J444" s="152" t="s">
        <v>420</v>
      </c>
      <c r="K444" s="152" t="s">
        <v>420</v>
      </c>
      <c r="L444" s="152" t="s">
        <v>420</v>
      </c>
      <c r="M444" s="152" t="s">
        <v>420</v>
      </c>
      <c r="N444" s="152" t="s">
        <v>420</v>
      </c>
      <c r="O444" s="152" t="s">
        <v>420</v>
      </c>
      <c r="P444" s="152" t="s">
        <v>420</v>
      </c>
      <c r="Q444" s="152" t="s">
        <v>420</v>
      </c>
      <c r="R444" s="152" t="s">
        <v>420</v>
      </c>
      <c r="S444" s="152" t="s">
        <v>420</v>
      </c>
      <c r="T444" s="152" t="s">
        <v>420</v>
      </c>
      <c r="U444" s="152" t="s">
        <v>420</v>
      </c>
      <c r="V444" s="152" t="s">
        <v>420</v>
      </c>
      <c r="W444" s="152" t="s">
        <v>420</v>
      </c>
      <c r="X444" s="152" t="s">
        <v>420</v>
      </c>
      <c r="Y444" s="152" t="s">
        <v>420</v>
      </c>
      <c r="Z444" s="152" t="s">
        <v>420</v>
      </c>
      <c r="AA444" s="152" t="s">
        <v>420</v>
      </c>
      <c r="AB444" s="152" t="s">
        <v>420</v>
      </c>
      <c r="AC444" s="152" t="s">
        <v>420</v>
      </c>
      <c r="AD444" s="152" t="s">
        <v>420</v>
      </c>
      <c r="AE444" s="152" t="s">
        <v>420</v>
      </c>
      <c r="AF444" s="152" t="s">
        <v>420</v>
      </c>
      <c r="AG444" s="152" t="s">
        <v>420</v>
      </c>
      <c r="AH444" s="152" t="s">
        <v>420</v>
      </c>
      <c r="AI444" s="152" t="s">
        <v>420</v>
      </c>
      <c r="AJ444" s="152" t="s">
        <v>420</v>
      </c>
      <c r="AK444" s="152" t="s">
        <v>420</v>
      </c>
    </row>
    <row r="445" spans="1:37" ht="15.75" x14ac:dyDescent="0.25">
      <c r="A445" s="207" t="s">
        <v>736</v>
      </c>
      <c r="B445" s="193" t="s">
        <v>424</v>
      </c>
      <c r="C445" s="245" t="s">
        <v>434</v>
      </c>
      <c r="D445" s="189" t="s">
        <v>78</v>
      </c>
      <c r="E445" s="189" t="s">
        <v>278</v>
      </c>
      <c r="F445" s="152">
        <v>0</v>
      </c>
      <c r="G445" s="152">
        <v>0</v>
      </c>
      <c r="H445" s="152">
        <v>0</v>
      </c>
      <c r="I445" s="153" t="s">
        <v>420</v>
      </c>
      <c r="J445" s="152" t="s">
        <v>420</v>
      </c>
      <c r="K445" s="152" t="s">
        <v>420</v>
      </c>
      <c r="L445" s="152" t="s">
        <v>420</v>
      </c>
      <c r="M445" s="152" t="s">
        <v>420</v>
      </c>
      <c r="N445" s="152" t="s">
        <v>420</v>
      </c>
      <c r="O445" s="152" t="s">
        <v>420</v>
      </c>
      <c r="P445" s="152" t="s">
        <v>420</v>
      </c>
      <c r="Q445" s="152">
        <v>0</v>
      </c>
      <c r="R445" s="152">
        <v>0</v>
      </c>
      <c r="S445" s="152">
        <v>0</v>
      </c>
      <c r="T445" s="152">
        <v>0</v>
      </c>
      <c r="U445" s="152">
        <v>0</v>
      </c>
      <c r="V445" s="152">
        <v>0</v>
      </c>
      <c r="W445" s="152">
        <v>0</v>
      </c>
      <c r="X445" s="152">
        <v>0</v>
      </c>
      <c r="Y445" s="152">
        <v>0</v>
      </c>
      <c r="Z445" s="152">
        <v>0</v>
      </c>
      <c r="AA445" s="152">
        <v>0</v>
      </c>
      <c r="AB445" s="152">
        <v>0</v>
      </c>
      <c r="AC445" s="152">
        <v>0</v>
      </c>
      <c r="AD445" s="152">
        <v>0</v>
      </c>
      <c r="AE445" s="152">
        <v>0</v>
      </c>
      <c r="AF445" s="152">
        <v>0</v>
      </c>
      <c r="AG445" s="152">
        <v>0</v>
      </c>
      <c r="AH445" s="152">
        <v>0</v>
      </c>
      <c r="AI445" s="152">
        <v>0</v>
      </c>
      <c r="AJ445" s="152">
        <v>0</v>
      </c>
      <c r="AK445" s="152">
        <v>0</v>
      </c>
    </row>
    <row r="446" spans="1:37" ht="15.75" x14ac:dyDescent="0.25">
      <c r="A446" s="207" t="s">
        <v>736</v>
      </c>
      <c r="B446" s="193" t="s">
        <v>424</v>
      </c>
      <c r="C446" s="238" t="s">
        <v>429</v>
      </c>
      <c r="D446" s="189" t="s">
        <v>674</v>
      </c>
      <c r="E446" s="189" t="s">
        <v>675</v>
      </c>
      <c r="F446" s="152">
        <v>0</v>
      </c>
      <c r="G446" s="152">
        <v>0</v>
      </c>
      <c r="H446" s="152">
        <v>0</v>
      </c>
      <c r="I446" s="152">
        <v>0</v>
      </c>
      <c r="J446" s="152">
        <v>0</v>
      </c>
      <c r="K446" s="152">
        <v>0</v>
      </c>
      <c r="L446" s="152">
        <v>0</v>
      </c>
      <c r="M446" s="152">
        <v>0</v>
      </c>
      <c r="N446" s="152">
        <v>0</v>
      </c>
      <c r="O446" s="152">
        <v>0</v>
      </c>
      <c r="P446" s="152">
        <v>0</v>
      </c>
      <c r="Q446" s="152" t="s">
        <v>420</v>
      </c>
      <c r="R446" s="152" t="s">
        <v>420</v>
      </c>
      <c r="S446" s="152" t="s">
        <v>420</v>
      </c>
      <c r="T446" s="152" t="s">
        <v>420</v>
      </c>
      <c r="U446" s="152" t="s">
        <v>420</v>
      </c>
      <c r="V446" s="152" t="s">
        <v>420</v>
      </c>
      <c r="W446" s="152" t="s">
        <v>420</v>
      </c>
      <c r="X446" s="152" t="s">
        <v>420</v>
      </c>
      <c r="Y446" s="152" t="s">
        <v>420</v>
      </c>
      <c r="Z446" s="152" t="s">
        <v>420</v>
      </c>
      <c r="AA446" s="152" t="s">
        <v>420</v>
      </c>
      <c r="AB446" s="152" t="s">
        <v>420</v>
      </c>
      <c r="AC446" s="152" t="s">
        <v>420</v>
      </c>
      <c r="AD446" s="152" t="s">
        <v>420</v>
      </c>
      <c r="AE446" s="152" t="s">
        <v>420</v>
      </c>
      <c r="AF446" s="152" t="s">
        <v>420</v>
      </c>
      <c r="AG446" s="152" t="s">
        <v>420</v>
      </c>
      <c r="AH446" s="152" t="s">
        <v>420</v>
      </c>
      <c r="AI446" s="152" t="s">
        <v>420</v>
      </c>
      <c r="AJ446" s="152" t="s">
        <v>420</v>
      </c>
      <c r="AK446" s="152" t="s">
        <v>420</v>
      </c>
    </row>
    <row r="447" spans="1:37" ht="15.75" x14ac:dyDescent="0.25">
      <c r="A447" s="207" t="s">
        <v>736</v>
      </c>
      <c r="B447" s="193" t="s">
        <v>424</v>
      </c>
      <c r="C447" s="238" t="s">
        <v>435</v>
      </c>
      <c r="D447" s="189" t="s">
        <v>78</v>
      </c>
      <c r="E447" s="189" t="s">
        <v>147</v>
      </c>
      <c r="F447" s="152">
        <v>0</v>
      </c>
      <c r="G447" s="152">
        <v>0</v>
      </c>
      <c r="H447" s="152">
        <v>0</v>
      </c>
      <c r="I447" s="152" t="s">
        <v>420</v>
      </c>
      <c r="J447" s="152" t="s">
        <v>420</v>
      </c>
      <c r="K447" s="152" t="s">
        <v>420</v>
      </c>
      <c r="L447" s="152" t="s">
        <v>420</v>
      </c>
      <c r="M447" s="152" t="s">
        <v>420</v>
      </c>
      <c r="N447" s="152" t="s">
        <v>420</v>
      </c>
      <c r="O447" s="152" t="s">
        <v>420</v>
      </c>
      <c r="P447" s="152" t="s">
        <v>420</v>
      </c>
      <c r="Q447" s="152" t="s">
        <v>420</v>
      </c>
      <c r="R447" s="152" t="s">
        <v>420</v>
      </c>
      <c r="S447" s="152" t="s">
        <v>420</v>
      </c>
      <c r="T447" s="152" t="s">
        <v>420</v>
      </c>
      <c r="U447" s="152" t="s">
        <v>420</v>
      </c>
      <c r="V447" s="152" t="s">
        <v>420</v>
      </c>
      <c r="W447" s="152" t="s">
        <v>420</v>
      </c>
      <c r="X447" s="152" t="s">
        <v>420</v>
      </c>
      <c r="Y447" s="152" t="s">
        <v>420</v>
      </c>
      <c r="Z447" s="152" t="s">
        <v>420</v>
      </c>
      <c r="AA447" s="152" t="s">
        <v>420</v>
      </c>
      <c r="AB447" s="152" t="s">
        <v>420</v>
      </c>
      <c r="AC447" s="152" t="s">
        <v>420</v>
      </c>
      <c r="AD447" s="152" t="s">
        <v>420</v>
      </c>
      <c r="AE447" s="152" t="s">
        <v>420</v>
      </c>
      <c r="AF447" s="152" t="s">
        <v>420</v>
      </c>
      <c r="AG447" s="152" t="s">
        <v>420</v>
      </c>
      <c r="AH447" s="152" t="s">
        <v>420</v>
      </c>
      <c r="AI447" s="152" t="s">
        <v>420</v>
      </c>
      <c r="AJ447" s="152" t="s">
        <v>420</v>
      </c>
      <c r="AK447" s="152" t="s">
        <v>420</v>
      </c>
    </row>
    <row r="448" spans="1:37" ht="15.75" x14ac:dyDescent="0.25">
      <c r="A448" s="207" t="s">
        <v>736</v>
      </c>
      <c r="B448" s="193" t="s">
        <v>424</v>
      </c>
      <c r="C448" s="238" t="s">
        <v>435</v>
      </c>
      <c r="D448" s="189" t="s">
        <v>78</v>
      </c>
      <c r="E448" s="189" t="s">
        <v>278</v>
      </c>
      <c r="F448" s="152">
        <v>0</v>
      </c>
      <c r="G448" s="152">
        <v>0</v>
      </c>
      <c r="H448" s="152">
        <v>0</v>
      </c>
      <c r="I448" s="152" t="s">
        <v>420</v>
      </c>
      <c r="J448" s="152" t="s">
        <v>420</v>
      </c>
      <c r="K448" s="152" t="s">
        <v>420</v>
      </c>
      <c r="L448" s="152" t="s">
        <v>420</v>
      </c>
      <c r="M448" s="152" t="s">
        <v>420</v>
      </c>
      <c r="N448" s="152" t="s">
        <v>420</v>
      </c>
      <c r="O448" s="152" t="s">
        <v>420</v>
      </c>
      <c r="P448" s="152" t="s">
        <v>420</v>
      </c>
      <c r="Q448" s="152" t="s">
        <v>420</v>
      </c>
      <c r="R448" s="152" t="s">
        <v>420</v>
      </c>
      <c r="S448" s="152" t="s">
        <v>420</v>
      </c>
      <c r="T448" s="152" t="s">
        <v>420</v>
      </c>
      <c r="U448" s="152" t="s">
        <v>420</v>
      </c>
      <c r="V448" s="152" t="s">
        <v>420</v>
      </c>
      <c r="W448" s="152" t="s">
        <v>420</v>
      </c>
      <c r="X448" s="152" t="s">
        <v>420</v>
      </c>
      <c r="Y448" s="152" t="s">
        <v>420</v>
      </c>
      <c r="Z448" s="152" t="s">
        <v>420</v>
      </c>
      <c r="AA448" s="152" t="s">
        <v>420</v>
      </c>
      <c r="AB448" s="152" t="s">
        <v>420</v>
      </c>
      <c r="AC448" s="152" t="s">
        <v>420</v>
      </c>
      <c r="AD448" s="152" t="s">
        <v>420</v>
      </c>
      <c r="AE448" s="152" t="s">
        <v>420</v>
      </c>
      <c r="AF448" s="152" t="s">
        <v>420</v>
      </c>
      <c r="AG448" s="152" t="s">
        <v>420</v>
      </c>
      <c r="AH448" s="152" t="s">
        <v>420</v>
      </c>
      <c r="AI448" s="152" t="s">
        <v>420</v>
      </c>
      <c r="AJ448" s="152" t="s">
        <v>420</v>
      </c>
      <c r="AK448" s="152" t="s">
        <v>420</v>
      </c>
    </row>
    <row r="449" spans="1:37" ht="15.75" x14ac:dyDescent="0.25">
      <c r="A449" s="207" t="s">
        <v>736</v>
      </c>
      <c r="B449" s="193" t="s">
        <v>424</v>
      </c>
      <c r="C449" s="238" t="s">
        <v>435</v>
      </c>
      <c r="D449" s="189" t="s">
        <v>78</v>
      </c>
      <c r="E449" s="189" t="s">
        <v>422</v>
      </c>
      <c r="F449" s="152">
        <v>0</v>
      </c>
      <c r="G449" s="152">
        <v>0</v>
      </c>
      <c r="H449" s="152">
        <v>0</v>
      </c>
      <c r="I449" s="152" t="s">
        <v>420</v>
      </c>
      <c r="J449" s="152" t="s">
        <v>420</v>
      </c>
      <c r="K449" s="152" t="s">
        <v>420</v>
      </c>
      <c r="L449" s="152" t="s">
        <v>420</v>
      </c>
      <c r="M449" s="152" t="s">
        <v>420</v>
      </c>
      <c r="N449" s="152" t="s">
        <v>420</v>
      </c>
      <c r="O449" s="152" t="s">
        <v>420</v>
      </c>
      <c r="P449" s="152" t="s">
        <v>420</v>
      </c>
      <c r="Q449" s="152" t="s">
        <v>420</v>
      </c>
      <c r="R449" s="152" t="s">
        <v>420</v>
      </c>
      <c r="S449" s="152" t="s">
        <v>420</v>
      </c>
      <c r="T449" s="152" t="s">
        <v>420</v>
      </c>
      <c r="U449" s="152" t="s">
        <v>420</v>
      </c>
      <c r="V449" s="152" t="s">
        <v>420</v>
      </c>
      <c r="W449" s="152" t="s">
        <v>420</v>
      </c>
      <c r="X449" s="152" t="s">
        <v>420</v>
      </c>
      <c r="Y449" s="152" t="s">
        <v>420</v>
      </c>
      <c r="Z449" s="152" t="s">
        <v>420</v>
      </c>
      <c r="AA449" s="152" t="s">
        <v>420</v>
      </c>
      <c r="AB449" s="152" t="s">
        <v>420</v>
      </c>
      <c r="AC449" s="152" t="s">
        <v>420</v>
      </c>
      <c r="AD449" s="152" t="s">
        <v>420</v>
      </c>
      <c r="AE449" s="152" t="s">
        <v>420</v>
      </c>
      <c r="AF449" s="152" t="s">
        <v>420</v>
      </c>
      <c r="AG449" s="152" t="s">
        <v>420</v>
      </c>
      <c r="AH449" s="152" t="s">
        <v>420</v>
      </c>
      <c r="AI449" s="152" t="s">
        <v>420</v>
      </c>
      <c r="AJ449" s="152" t="s">
        <v>420</v>
      </c>
      <c r="AK449" s="152" t="s">
        <v>420</v>
      </c>
    </row>
    <row r="450" spans="1:37" ht="15.75" x14ac:dyDescent="0.25">
      <c r="A450" s="207" t="s">
        <v>736</v>
      </c>
      <c r="B450" s="193" t="s">
        <v>424</v>
      </c>
      <c r="C450" s="238" t="s">
        <v>435</v>
      </c>
      <c r="D450" s="189" t="s">
        <v>679</v>
      </c>
      <c r="E450" s="189" t="s">
        <v>119</v>
      </c>
      <c r="F450" s="152"/>
      <c r="G450" s="152"/>
      <c r="H450" s="152"/>
      <c r="I450" s="152"/>
      <c r="J450" s="152"/>
      <c r="K450" s="152"/>
      <c r="L450" s="152"/>
      <c r="M450" s="152"/>
      <c r="N450" s="152"/>
      <c r="O450" s="152"/>
      <c r="P450" s="152"/>
      <c r="Q450" s="152" t="s">
        <v>420</v>
      </c>
      <c r="R450" s="152" t="s">
        <v>420</v>
      </c>
      <c r="S450" s="152" t="s">
        <v>420</v>
      </c>
      <c r="T450" s="152" t="s">
        <v>420</v>
      </c>
      <c r="U450" s="152" t="s">
        <v>420</v>
      </c>
      <c r="V450" s="152" t="s">
        <v>420</v>
      </c>
      <c r="W450" s="152" t="s">
        <v>420</v>
      </c>
      <c r="X450" s="152" t="s">
        <v>420</v>
      </c>
      <c r="Y450" s="152" t="s">
        <v>420</v>
      </c>
      <c r="Z450" s="152" t="s">
        <v>420</v>
      </c>
      <c r="AA450" s="152" t="s">
        <v>420</v>
      </c>
      <c r="AB450" s="152" t="s">
        <v>420</v>
      </c>
      <c r="AC450" s="152" t="s">
        <v>420</v>
      </c>
      <c r="AD450" s="152" t="s">
        <v>420</v>
      </c>
      <c r="AE450" s="152" t="s">
        <v>420</v>
      </c>
      <c r="AF450" s="152" t="s">
        <v>420</v>
      </c>
      <c r="AG450" s="152" t="s">
        <v>420</v>
      </c>
      <c r="AH450" s="152" t="s">
        <v>420</v>
      </c>
      <c r="AI450" s="152" t="s">
        <v>420</v>
      </c>
      <c r="AJ450" s="152" t="s">
        <v>420</v>
      </c>
      <c r="AK450" s="152" t="s">
        <v>420</v>
      </c>
    </row>
    <row r="451" spans="1:37" ht="15.75" x14ac:dyDescent="0.25">
      <c r="A451" s="207" t="s">
        <v>736</v>
      </c>
      <c r="B451" s="193" t="s">
        <v>424</v>
      </c>
      <c r="C451" s="238" t="s">
        <v>435</v>
      </c>
      <c r="D451" s="189" t="s">
        <v>78</v>
      </c>
      <c r="E451" s="189" t="s">
        <v>77</v>
      </c>
      <c r="F451" s="152">
        <v>0</v>
      </c>
      <c r="G451" s="152">
        <v>0</v>
      </c>
      <c r="H451" s="152">
        <v>0</v>
      </c>
      <c r="I451" s="152" t="s">
        <v>420</v>
      </c>
      <c r="J451" s="152" t="s">
        <v>420</v>
      </c>
      <c r="K451" s="152" t="s">
        <v>420</v>
      </c>
      <c r="L451" s="152" t="s">
        <v>420</v>
      </c>
      <c r="M451" s="152" t="s">
        <v>420</v>
      </c>
      <c r="N451" s="152" t="s">
        <v>420</v>
      </c>
      <c r="O451" s="152" t="s">
        <v>420</v>
      </c>
      <c r="P451" s="152" t="s">
        <v>420</v>
      </c>
      <c r="Q451" s="152" t="s">
        <v>420</v>
      </c>
      <c r="R451" s="152" t="s">
        <v>420</v>
      </c>
      <c r="S451" s="152" t="s">
        <v>420</v>
      </c>
      <c r="T451" s="152" t="s">
        <v>420</v>
      </c>
      <c r="U451" s="152" t="s">
        <v>420</v>
      </c>
      <c r="V451" s="152" t="s">
        <v>420</v>
      </c>
      <c r="W451" s="152" t="s">
        <v>420</v>
      </c>
      <c r="X451" s="152" t="s">
        <v>420</v>
      </c>
      <c r="Y451" s="152" t="s">
        <v>420</v>
      </c>
      <c r="Z451" s="152" t="s">
        <v>420</v>
      </c>
      <c r="AA451" s="152" t="s">
        <v>420</v>
      </c>
      <c r="AB451" s="152" t="s">
        <v>420</v>
      </c>
      <c r="AC451" s="152" t="s">
        <v>420</v>
      </c>
      <c r="AD451" s="152" t="s">
        <v>420</v>
      </c>
      <c r="AE451" s="152" t="s">
        <v>420</v>
      </c>
      <c r="AF451" s="152" t="s">
        <v>420</v>
      </c>
      <c r="AG451" s="152" t="s">
        <v>420</v>
      </c>
      <c r="AH451" s="152" t="s">
        <v>420</v>
      </c>
      <c r="AI451" s="152" t="s">
        <v>420</v>
      </c>
      <c r="AJ451" s="152" t="s">
        <v>420</v>
      </c>
      <c r="AK451" s="152" t="s">
        <v>420</v>
      </c>
    </row>
    <row r="452" spans="1:37" ht="15.75" x14ac:dyDescent="0.25">
      <c r="A452" s="207" t="s">
        <v>736</v>
      </c>
      <c r="B452" s="193" t="s">
        <v>424</v>
      </c>
      <c r="C452" s="238" t="s">
        <v>435</v>
      </c>
      <c r="D452" s="189" t="s">
        <v>674</v>
      </c>
      <c r="E452" s="189" t="s">
        <v>675</v>
      </c>
      <c r="F452" s="152">
        <v>0</v>
      </c>
      <c r="G452" s="152">
        <v>0</v>
      </c>
      <c r="H452" s="152">
        <v>0</v>
      </c>
      <c r="I452" s="152">
        <v>0</v>
      </c>
      <c r="J452" s="152">
        <v>0</v>
      </c>
      <c r="K452" s="152">
        <v>0</v>
      </c>
      <c r="L452" s="152">
        <v>0</v>
      </c>
      <c r="M452" s="152">
        <v>0</v>
      </c>
      <c r="N452" s="152">
        <v>0</v>
      </c>
      <c r="O452" s="152">
        <v>0</v>
      </c>
      <c r="P452" s="152">
        <v>0</v>
      </c>
      <c r="Q452" s="152" t="s">
        <v>420</v>
      </c>
      <c r="R452" s="152" t="s">
        <v>420</v>
      </c>
      <c r="S452" s="152" t="s">
        <v>420</v>
      </c>
      <c r="T452" s="152" t="s">
        <v>420</v>
      </c>
      <c r="U452" s="152" t="s">
        <v>420</v>
      </c>
      <c r="V452" s="152" t="s">
        <v>420</v>
      </c>
      <c r="W452" s="152" t="s">
        <v>420</v>
      </c>
      <c r="X452" s="152" t="s">
        <v>420</v>
      </c>
      <c r="Y452" s="152" t="s">
        <v>420</v>
      </c>
      <c r="Z452" s="152" t="s">
        <v>420</v>
      </c>
      <c r="AA452" s="152" t="s">
        <v>420</v>
      </c>
      <c r="AB452" s="152" t="s">
        <v>420</v>
      </c>
      <c r="AC452" s="152" t="s">
        <v>420</v>
      </c>
      <c r="AD452" s="152" t="s">
        <v>420</v>
      </c>
      <c r="AE452" s="152" t="s">
        <v>420</v>
      </c>
      <c r="AF452" s="152" t="s">
        <v>420</v>
      </c>
      <c r="AG452" s="152" t="s">
        <v>420</v>
      </c>
      <c r="AH452" s="152" t="s">
        <v>420</v>
      </c>
      <c r="AI452" s="152" t="s">
        <v>420</v>
      </c>
      <c r="AJ452" s="152" t="s">
        <v>420</v>
      </c>
      <c r="AK452" s="152" t="s">
        <v>420</v>
      </c>
    </row>
    <row r="453" spans="1:37" ht="16.5" thickBot="1" x14ac:dyDescent="0.3">
      <c r="A453" s="207" t="s">
        <v>736</v>
      </c>
      <c r="B453" s="193" t="s">
        <v>424</v>
      </c>
      <c r="C453" s="238" t="s">
        <v>435</v>
      </c>
      <c r="D453" s="189" t="s">
        <v>115</v>
      </c>
      <c r="E453" s="189" t="s">
        <v>423</v>
      </c>
      <c r="F453" s="152">
        <v>0</v>
      </c>
      <c r="G453" s="152">
        <v>0</v>
      </c>
      <c r="H453" s="152">
        <v>0</v>
      </c>
      <c r="I453" s="152" t="s">
        <v>420</v>
      </c>
      <c r="J453" s="152" t="s">
        <v>420</v>
      </c>
      <c r="K453" s="152" t="s">
        <v>420</v>
      </c>
      <c r="L453" s="152" t="s">
        <v>420</v>
      </c>
      <c r="M453" s="152" t="s">
        <v>420</v>
      </c>
      <c r="N453" s="152" t="s">
        <v>420</v>
      </c>
      <c r="O453" s="152" t="s">
        <v>420</v>
      </c>
      <c r="P453" s="152" t="s">
        <v>420</v>
      </c>
      <c r="Q453" s="152" t="s">
        <v>420</v>
      </c>
      <c r="R453" s="152" t="s">
        <v>420</v>
      </c>
      <c r="S453" s="152" t="s">
        <v>420</v>
      </c>
      <c r="T453" s="152" t="s">
        <v>420</v>
      </c>
      <c r="U453" s="152" t="s">
        <v>420</v>
      </c>
      <c r="V453" s="152" t="s">
        <v>420</v>
      </c>
      <c r="W453" s="152" t="s">
        <v>420</v>
      </c>
      <c r="X453" s="152" t="s">
        <v>420</v>
      </c>
      <c r="Y453" s="152" t="s">
        <v>420</v>
      </c>
      <c r="Z453" s="152" t="s">
        <v>420</v>
      </c>
      <c r="AA453" s="152" t="s">
        <v>420</v>
      </c>
      <c r="AB453" s="152" t="s">
        <v>420</v>
      </c>
      <c r="AC453" s="152" t="s">
        <v>420</v>
      </c>
      <c r="AD453" s="152" t="s">
        <v>420</v>
      </c>
      <c r="AE453" s="152" t="s">
        <v>420</v>
      </c>
      <c r="AF453" s="152" t="s">
        <v>420</v>
      </c>
      <c r="AG453" s="152" t="s">
        <v>420</v>
      </c>
      <c r="AH453" s="152" t="s">
        <v>420</v>
      </c>
      <c r="AI453" s="152" t="s">
        <v>420</v>
      </c>
      <c r="AJ453" s="152" t="s">
        <v>420</v>
      </c>
      <c r="AK453" s="152" t="s">
        <v>420</v>
      </c>
    </row>
    <row r="454" spans="1:37" ht="15.75" x14ac:dyDescent="0.25">
      <c r="A454" s="207" t="s">
        <v>738</v>
      </c>
      <c r="B454" s="193" t="s">
        <v>424</v>
      </c>
      <c r="C454" s="243" t="s">
        <v>425</v>
      </c>
      <c r="D454" s="189" t="s">
        <v>78</v>
      </c>
      <c r="E454" s="189" t="s">
        <v>147</v>
      </c>
      <c r="F454" s="149">
        <v>0</v>
      </c>
      <c r="G454" s="149">
        <v>0</v>
      </c>
      <c r="H454" s="149">
        <v>0</v>
      </c>
      <c r="I454" s="150" t="s">
        <v>420</v>
      </c>
      <c r="J454" s="149" t="s">
        <v>420</v>
      </c>
      <c r="K454" s="149" t="s">
        <v>420</v>
      </c>
      <c r="L454" s="149" t="s">
        <v>420</v>
      </c>
      <c r="M454" s="149" t="s">
        <v>420</v>
      </c>
      <c r="N454" s="149" t="s">
        <v>420</v>
      </c>
      <c r="O454" s="149" t="s">
        <v>420</v>
      </c>
      <c r="P454" s="149" t="s">
        <v>420</v>
      </c>
      <c r="Q454" s="152">
        <v>787</v>
      </c>
      <c r="R454" s="152" t="s">
        <v>420</v>
      </c>
      <c r="S454" s="152" t="s">
        <v>420</v>
      </c>
      <c r="T454" s="152" t="s">
        <v>420</v>
      </c>
      <c r="U454" s="152" t="s">
        <v>420</v>
      </c>
      <c r="V454" s="152" t="s">
        <v>420</v>
      </c>
      <c r="W454" s="152" t="s">
        <v>420</v>
      </c>
      <c r="X454" s="152" t="s">
        <v>420</v>
      </c>
      <c r="Y454" s="152" t="s">
        <v>420</v>
      </c>
      <c r="Z454" s="152" t="s">
        <v>420</v>
      </c>
      <c r="AA454" s="152" t="s">
        <v>420</v>
      </c>
      <c r="AB454" s="152" t="s">
        <v>420</v>
      </c>
      <c r="AC454" s="152" t="s">
        <v>420</v>
      </c>
      <c r="AD454" s="152" t="s">
        <v>420</v>
      </c>
      <c r="AE454" s="152" t="s">
        <v>420</v>
      </c>
      <c r="AF454" s="152" t="s">
        <v>420</v>
      </c>
      <c r="AG454" s="152" t="s">
        <v>420</v>
      </c>
      <c r="AH454" s="152" t="s">
        <v>420</v>
      </c>
      <c r="AI454" s="152" t="s">
        <v>420</v>
      </c>
      <c r="AJ454" s="152" t="s">
        <v>420</v>
      </c>
      <c r="AK454" s="152" t="s">
        <v>420</v>
      </c>
    </row>
    <row r="455" spans="1:37" ht="15.75" x14ac:dyDescent="0.25">
      <c r="A455" s="207" t="s">
        <v>738</v>
      </c>
      <c r="B455" s="193" t="s">
        <v>424</v>
      </c>
      <c r="C455" s="243" t="s">
        <v>425</v>
      </c>
      <c r="D455" s="189" t="s">
        <v>78</v>
      </c>
      <c r="E455" s="189" t="s">
        <v>278</v>
      </c>
      <c r="F455" s="152">
        <v>0</v>
      </c>
      <c r="G455" s="152">
        <v>0</v>
      </c>
      <c r="H455" s="152">
        <v>0</v>
      </c>
      <c r="I455" s="153" t="s">
        <v>420</v>
      </c>
      <c r="J455" s="152" t="s">
        <v>420</v>
      </c>
      <c r="K455" s="152" t="s">
        <v>420</v>
      </c>
      <c r="L455" s="152" t="s">
        <v>420</v>
      </c>
      <c r="M455" s="152" t="s">
        <v>420</v>
      </c>
      <c r="N455" s="152" t="s">
        <v>420</v>
      </c>
      <c r="O455" s="152" t="s">
        <v>420</v>
      </c>
      <c r="P455" s="152" t="s">
        <v>420</v>
      </c>
      <c r="Q455" s="152">
        <v>8389</v>
      </c>
      <c r="R455" s="152" t="s">
        <v>420</v>
      </c>
      <c r="S455" s="152" t="s">
        <v>420</v>
      </c>
      <c r="T455" s="152" t="s">
        <v>420</v>
      </c>
      <c r="U455" s="152" t="s">
        <v>420</v>
      </c>
      <c r="V455" s="152" t="s">
        <v>420</v>
      </c>
      <c r="W455" s="152" t="s">
        <v>420</v>
      </c>
      <c r="X455" s="152" t="s">
        <v>420</v>
      </c>
      <c r="Y455" s="152" t="s">
        <v>420</v>
      </c>
      <c r="Z455" s="152" t="s">
        <v>420</v>
      </c>
      <c r="AA455" s="152" t="s">
        <v>420</v>
      </c>
      <c r="AB455" s="152" t="s">
        <v>420</v>
      </c>
      <c r="AC455" s="152" t="s">
        <v>420</v>
      </c>
      <c r="AD455" s="152" t="s">
        <v>420</v>
      </c>
      <c r="AE455" s="152" t="s">
        <v>420</v>
      </c>
      <c r="AF455" s="152" t="s">
        <v>420</v>
      </c>
      <c r="AG455" s="152" t="s">
        <v>420</v>
      </c>
      <c r="AH455" s="152" t="s">
        <v>420</v>
      </c>
      <c r="AI455" s="152" t="s">
        <v>420</v>
      </c>
      <c r="AJ455" s="152" t="s">
        <v>420</v>
      </c>
      <c r="AK455" s="152" t="s">
        <v>420</v>
      </c>
    </row>
    <row r="456" spans="1:37" ht="15.75" x14ac:dyDescent="0.25">
      <c r="A456" s="207" t="s">
        <v>738</v>
      </c>
      <c r="B456" s="193" t="s">
        <v>424</v>
      </c>
      <c r="C456" s="243" t="s">
        <v>425</v>
      </c>
      <c r="D456" s="189" t="s">
        <v>78</v>
      </c>
      <c r="E456" s="189" t="s">
        <v>112</v>
      </c>
      <c r="F456" s="152"/>
      <c r="G456" s="152"/>
      <c r="H456" s="152"/>
      <c r="I456" s="153"/>
      <c r="J456" s="152"/>
      <c r="K456" s="152"/>
      <c r="L456" s="152"/>
      <c r="M456" s="152"/>
      <c r="N456" s="152"/>
      <c r="O456" s="152"/>
      <c r="P456" s="152"/>
      <c r="Q456" s="152" t="s">
        <v>420</v>
      </c>
      <c r="R456" s="152" t="s">
        <v>420</v>
      </c>
      <c r="S456" s="152" t="s">
        <v>420</v>
      </c>
      <c r="T456" s="152" t="s">
        <v>420</v>
      </c>
      <c r="U456" s="152" t="s">
        <v>420</v>
      </c>
      <c r="V456" s="152" t="s">
        <v>420</v>
      </c>
      <c r="W456" s="152" t="s">
        <v>420</v>
      </c>
      <c r="X456" s="152" t="s">
        <v>420</v>
      </c>
      <c r="Y456" s="152" t="s">
        <v>420</v>
      </c>
      <c r="Z456" s="152" t="s">
        <v>420</v>
      </c>
      <c r="AA456" s="152" t="s">
        <v>420</v>
      </c>
      <c r="AB456" s="152" t="s">
        <v>420</v>
      </c>
      <c r="AC456" s="152" t="s">
        <v>420</v>
      </c>
      <c r="AD456" s="152" t="s">
        <v>420</v>
      </c>
      <c r="AE456" s="152" t="s">
        <v>420</v>
      </c>
      <c r="AF456" s="152" t="s">
        <v>420</v>
      </c>
      <c r="AG456" s="152" t="s">
        <v>420</v>
      </c>
      <c r="AH456" s="152" t="s">
        <v>420</v>
      </c>
      <c r="AI456" s="152" t="s">
        <v>420</v>
      </c>
      <c r="AJ456" s="152" t="s">
        <v>420</v>
      </c>
      <c r="AK456" s="152" t="s">
        <v>420</v>
      </c>
    </row>
    <row r="457" spans="1:37" ht="16.5" thickBot="1" x14ac:dyDescent="0.3">
      <c r="A457" s="207" t="s">
        <v>738</v>
      </c>
      <c r="B457" s="193" t="s">
        <v>424</v>
      </c>
      <c r="C457" s="243" t="s">
        <v>425</v>
      </c>
      <c r="D457" s="189" t="s">
        <v>115</v>
      </c>
      <c r="E457" s="189" t="s">
        <v>423</v>
      </c>
      <c r="F457" s="152">
        <v>0</v>
      </c>
      <c r="G457" s="152">
        <v>0</v>
      </c>
      <c r="H457" s="152">
        <v>0</v>
      </c>
      <c r="I457" s="153" t="s">
        <v>420</v>
      </c>
      <c r="J457" s="152" t="s">
        <v>420</v>
      </c>
      <c r="K457" s="152" t="s">
        <v>420</v>
      </c>
      <c r="L457" s="152" t="s">
        <v>420</v>
      </c>
      <c r="M457" s="152" t="s">
        <v>420</v>
      </c>
      <c r="N457" s="152" t="s">
        <v>420</v>
      </c>
      <c r="O457" s="152" t="s">
        <v>420</v>
      </c>
      <c r="P457" s="152" t="s">
        <v>420</v>
      </c>
      <c r="Q457" s="152" t="s">
        <v>420</v>
      </c>
      <c r="R457" s="152" t="s">
        <v>420</v>
      </c>
      <c r="S457" s="152" t="s">
        <v>420</v>
      </c>
      <c r="T457" s="152" t="s">
        <v>420</v>
      </c>
      <c r="U457" s="152" t="s">
        <v>420</v>
      </c>
      <c r="V457" s="152" t="s">
        <v>420</v>
      </c>
      <c r="W457" s="152" t="s">
        <v>420</v>
      </c>
      <c r="X457" s="152" t="s">
        <v>420</v>
      </c>
      <c r="Y457" s="152" t="s">
        <v>420</v>
      </c>
      <c r="Z457" s="152" t="s">
        <v>420</v>
      </c>
      <c r="AA457" s="152" t="s">
        <v>420</v>
      </c>
      <c r="AB457" s="152" t="s">
        <v>420</v>
      </c>
      <c r="AC457" s="152" t="s">
        <v>420</v>
      </c>
      <c r="AD457" s="152" t="s">
        <v>420</v>
      </c>
      <c r="AE457" s="152" t="s">
        <v>420</v>
      </c>
      <c r="AF457" s="152" t="s">
        <v>420</v>
      </c>
      <c r="AG457" s="152" t="s">
        <v>420</v>
      </c>
      <c r="AH457" s="152" t="s">
        <v>420</v>
      </c>
      <c r="AI457" s="152" t="s">
        <v>420</v>
      </c>
      <c r="AJ457" s="152" t="s">
        <v>420</v>
      </c>
      <c r="AK457" s="152" t="s">
        <v>420</v>
      </c>
    </row>
    <row r="458" spans="1:37" ht="15.75" x14ac:dyDescent="0.25">
      <c r="A458" s="207" t="s">
        <v>738</v>
      </c>
      <c r="B458" s="193" t="s">
        <v>424</v>
      </c>
      <c r="C458" s="244" t="s">
        <v>426</v>
      </c>
      <c r="D458" s="189" t="s">
        <v>78</v>
      </c>
      <c r="E458" s="189" t="s">
        <v>147</v>
      </c>
      <c r="F458" s="149">
        <v>0</v>
      </c>
      <c r="G458" s="149">
        <v>0</v>
      </c>
      <c r="H458" s="149">
        <v>0</v>
      </c>
      <c r="I458" s="150" t="s">
        <v>420</v>
      </c>
      <c r="J458" s="149" t="s">
        <v>420</v>
      </c>
      <c r="K458" s="149" t="s">
        <v>420</v>
      </c>
      <c r="L458" s="149" t="s">
        <v>420</v>
      </c>
      <c r="M458" s="149" t="s">
        <v>420</v>
      </c>
      <c r="N458" s="149" t="s">
        <v>420</v>
      </c>
      <c r="O458" s="149" t="s">
        <v>420</v>
      </c>
      <c r="P458" s="149" t="s">
        <v>420</v>
      </c>
      <c r="Q458" s="152">
        <v>5610</v>
      </c>
      <c r="R458" s="152" t="s">
        <v>420</v>
      </c>
      <c r="S458" s="152" t="s">
        <v>420</v>
      </c>
      <c r="T458" s="152" t="s">
        <v>420</v>
      </c>
      <c r="U458" s="152" t="s">
        <v>420</v>
      </c>
      <c r="V458" s="152" t="s">
        <v>420</v>
      </c>
      <c r="W458" s="152" t="s">
        <v>420</v>
      </c>
      <c r="X458" s="152" t="s">
        <v>420</v>
      </c>
      <c r="Y458" s="152" t="s">
        <v>420</v>
      </c>
      <c r="Z458" s="152" t="s">
        <v>420</v>
      </c>
      <c r="AA458" s="152" t="s">
        <v>420</v>
      </c>
      <c r="AB458" s="152" t="s">
        <v>420</v>
      </c>
      <c r="AC458" s="152" t="s">
        <v>420</v>
      </c>
      <c r="AD458" s="152" t="s">
        <v>420</v>
      </c>
      <c r="AE458" s="152" t="s">
        <v>420</v>
      </c>
      <c r="AF458" s="152" t="s">
        <v>420</v>
      </c>
      <c r="AG458" s="152" t="s">
        <v>420</v>
      </c>
      <c r="AH458" s="152" t="s">
        <v>420</v>
      </c>
      <c r="AI458" s="152" t="s">
        <v>420</v>
      </c>
      <c r="AJ458" s="152" t="s">
        <v>420</v>
      </c>
      <c r="AK458" s="152" t="s">
        <v>420</v>
      </c>
    </row>
    <row r="459" spans="1:37" ht="15.75" x14ac:dyDescent="0.25">
      <c r="A459" s="207" t="s">
        <v>738</v>
      </c>
      <c r="B459" s="193" t="s">
        <v>424</v>
      </c>
      <c r="C459" s="244" t="s">
        <v>426</v>
      </c>
      <c r="D459" s="189" t="s">
        <v>78</v>
      </c>
      <c r="E459" s="189" t="s">
        <v>278</v>
      </c>
      <c r="F459" s="152">
        <v>0</v>
      </c>
      <c r="G459" s="152">
        <v>0</v>
      </c>
      <c r="H459" s="152">
        <v>0</v>
      </c>
      <c r="I459" s="153" t="s">
        <v>420</v>
      </c>
      <c r="J459" s="152" t="s">
        <v>420</v>
      </c>
      <c r="K459" s="152" t="s">
        <v>420</v>
      </c>
      <c r="L459" s="152" t="s">
        <v>420</v>
      </c>
      <c r="M459" s="152" t="s">
        <v>420</v>
      </c>
      <c r="N459" s="152" t="s">
        <v>420</v>
      </c>
      <c r="O459" s="152" t="s">
        <v>420</v>
      </c>
      <c r="P459" s="152" t="s">
        <v>420</v>
      </c>
      <c r="Q459" s="152">
        <v>3031</v>
      </c>
      <c r="R459" s="152" t="s">
        <v>420</v>
      </c>
      <c r="S459" s="152" t="s">
        <v>420</v>
      </c>
      <c r="T459" s="152" t="s">
        <v>420</v>
      </c>
      <c r="U459" s="152" t="s">
        <v>420</v>
      </c>
      <c r="V459" s="152" t="s">
        <v>420</v>
      </c>
      <c r="W459" s="152" t="s">
        <v>420</v>
      </c>
      <c r="X459" s="152" t="s">
        <v>420</v>
      </c>
      <c r="Y459" s="152" t="s">
        <v>420</v>
      </c>
      <c r="Z459" s="152" t="s">
        <v>420</v>
      </c>
      <c r="AA459" s="152" t="s">
        <v>420</v>
      </c>
      <c r="AB459" s="152" t="s">
        <v>420</v>
      </c>
      <c r="AC459" s="152" t="s">
        <v>420</v>
      </c>
      <c r="AD459" s="152" t="s">
        <v>420</v>
      </c>
      <c r="AE459" s="152" t="s">
        <v>420</v>
      </c>
      <c r="AF459" s="152" t="s">
        <v>420</v>
      </c>
      <c r="AG459" s="152" t="s">
        <v>420</v>
      </c>
      <c r="AH459" s="152" t="s">
        <v>420</v>
      </c>
      <c r="AI459" s="152" t="s">
        <v>420</v>
      </c>
      <c r="AJ459" s="152" t="s">
        <v>420</v>
      </c>
      <c r="AK459" s="152" t="s">
        <v>420</v>
      </c>
    </row>
    <row r="460" spans="1:37" ht="15.75" x14ac:dyDescent="0.25">
      <c r="A460" s="207" t="s">
        <v>738</v>
      </c>
      <c r="B460" s="193" t="s">
        <v>424</v>
      </c>
      <c r="C460" s="244" t="s">
        <v>426</v>
      </c>
      <c r="D460" s="189" t="s">
        <v>78</v>
      </c>
      <c r="E460" s="189" t="s">
        <v>119</v>
      </c>
      <c r="F460" s="152"/>
      <c r="G460" s="152"/>
      <c r="H460" s="152"/>
      <c r="I460" s="153"/>
      <c r="J460" s="152"/>
      <c r="K460" s="152"/>
      <c r="L460" s="152"/>
      <c r="M460" s="152"/>
      <c r="N460" s="152"/>
      <c r="O460" s="152"/>
      <c r="P460" s="152"/>
      <c r="Q460" s="152">
        <v>0</v>
      </c>
      <c r="R460" s="152" t="s">
        <v>420</v>
      </c>
      <c r="S460" s="152" t="s">
        <v>420</v>
      </c>
      <c r="T460" s="152" t="s">
        <v>420</v>
      </c>
      <c r="U460" s="152" t="s">
        <v>420</v>
      </c>
      <c r="V460" s="152" t="s">
        <v>420</v>
      </c>
      <c r="W460" s="152" t="s">
        <v>420</v>
      </c>
      <c r="X460" s="152" t="s">
        <v>420</v>
      </c>
      <c r="Y460" s="152" t="s">
        <v>420</v>
      </c>
      <c r="Z460" s="152" t="s">
        <v>420</v>
      </c>
      <c r="AA460" s="152" t="s">
        <v>420</v>
      </c>
      <c r="AB460" s="152" t="s">
        <v>420</v>
      </c>
      <c r="AC460" s="152" t="s">
        <v>420</v>
      </c>
      <c r="AD460" s="152" t="s">
        <v>420</v>
      </c>
      <c r="AE460" s="152" t="s">
        <v>420</v>
      </c>
      <c r="AF460" s="152" t="s">
        <v>420</v>
      </c>
      <c r="AG460" s="152" t="s">
        <v>420</v>
      </c>
      <c r="AH460" s="152" t="s">
        <v>420</v>
      </c>
      <c r="AI460" s="152" t="s">
        <v>420</v>
      </c>
      <c r="AJ460" s="152" t="s">
        <v>420</v>
      </c>
      <c r="AK460" s="152" t="s">
        <v>420</v>
      </c>
    </row>
    <row r="461" spans="1:37" ht="15.75" x14ac:dyDescent="0.25">
      <c r="A461" s="207" t="s">
        <v>738</v>
      </c>
      <c r="B461" s="193" t="s">
        <v>424</v>
      </c>
      <c r="C461" s="244" t="s">
        <v>426</v>
      </c>
      <c r="D461" s="189" t="s">
        <v>78</v>
      </c>
      <c r="E461" s="189" t="s">
        <v>678</v>
      </c>
      <c r="F461" s="152"/>
      <c r="G461" s="152"/>
      <c r="H461" s="152"/>
      <c r="I461" s="153"/>
      <c r="J461" s="152"/>
      <c r="K461" s="152"/>
      <c r="L461" s="152"/>
      <c r="M461" s="152"/>
      <c r="N461" s="152"/>
      <c r="O461" s="152"/>
      <c r="P461" s="152"/>
      <c r="Q461" s="152" t="s">
        <v>420</v>
      </c>
      <c r="R461" s="152" t="s">
        <v>420</v>
      </c>
      <c r="S461" s="152" t="s">
        <v>420</v>
      </c>
      <c r="T461" s="152" t="s">
        <v>420</v>
      </c>
      <c r="U461" s="152" t="s">
        <v>420</v>
      </c>
      <c r="V461" s="152" t="s">
        <v>420</v>
      </c>
      <c r="W461" s="152" t="s">
        <v>420</v>
      </c>
      <c r="X461" s="152" t="s">
        <v>420</v>
      </c>
      <c r="Y461" s="152" t="s">
        <v>420</v>
      </c>
      <c r="Z461" s="152" t="s">
        <v>420</v>
      </c>
      <c r="AA461" s="152" t="s">
        <v>420</v>
      </c>
      <c r="AB461" s="152" t="s">
        <v>420</v>
      </c>
      <c r="AC461" s="152" t="s">
        <v>420</v>
      </c>
      <c r="AD461" s="152" t="s">
        <v>420</v>
      </c>
      <c r="AE461" s="152" t="s">
        <v>420</v>
      </c>
      <c r="AF461" s="152" t="s">
        <v>420</v>
      </c>
      <c r="AG461" s="152" t="s">
        <v>420</v>
      </c>
      <c r="AH461" s="152" t="s">
        <v>420</v>
      </c>
      <c r="AI461" s="152" t="s">
        <v>420</v>
      </c>
      <c r="AJ461" s="152" t="s">
        <v>420</v>
      </c>
      <c r="AK461" s="152" t="s">
        <v>420</v>
      </c>
    </row>
    <row r="462" spans="1:37" ht="16.5" thickBot="1" x14ac:dyDescent="0.3">
      <c r="A462" s="207" t="s">
        <v>738</v>
      </c>
      <c r="B462" s="193" t="s">
        <v>424</v>
      </c>
      <c r="C462" s="244" t="s">
        <v>426</v>
      </c>
      <c r="D462" s="189" t="s">
        <v>115</v>
      </c>
      <c r="E462" s="189" t="s">
        <v>423</v>
      </c>
      <c r="F462" s="156">
        <v>0</v>
      </c>
      <c r="G462" s="156">
        <v>0</v>
      </c>
      <c r="H462" s="156">
        <v>0</v>
      </c>
      <c r="I462" s="157" t="s">
        <v>420</v>
      </c>
      <c r="J462" s="156" t="s">
        <v>420</v>
      </c>
      <c r="K462" s="156" t="s">
        <v>420</v>
      </c>
      <c r="L462" s="156" t="s">
        <v>420</v>
      </c>
      <c r="M462" s="156" t="s">
        <v>420</v>
      </c>
      <c r="N462" s="156" t="s">
        <v>420</v>
      </c>
      <c r="O462" s="156" t="s">
        <v>420</v>
      </c>
      <c r="P462" s="156" t="s">
        <v>420</v>
      </c>
      <c r="Q462" s="152" t="s">
        <v>420</v>
      </c>
      <c r="R462" s="152" t="s">
        <v>420</v>
      </c>
      <c r="S462" s="152" t="s">
        <v>420</v>
      </c>
      <c r="T462" s="152" t="s">
        <v>420</v>
      </c>
      <c r="U462" s="152" t="s">
        <v>420</v>
      </c>
      <c r="V462" s="152" t="s">
        <v>420</v>
      </c>
      <c r="W462" s="152" t="s">
        <v>420</v>
      </c>
      <c r="X462" s="152" t="s">
        <v>420</v>
      </c>
      <c r="Y462" s="152" t="s">
        <v>420</v>
      </c>
      <c r="Z462" s="152" t="s">
        <v>420</v>
      </c>
      <c r="AA462" s="152" t="s">
        <v>420</v>
      </c>
      <c r="AB462" s="152" t="s">
        <v>420</v>
      </c>
      <c r="AC462" s="152" t="s">
        <v>420</v>
      </c>
      <c r="AD462" s="152" t="s">
        <v>420</v>
      </c>
      <c r="AE462" s="152" t="s">
        <v>420</v>
      </c>
      <c r="AF462" s="152" t="s">
        <v>420</v>
      </c>
      <c r="AG462" s="152" t="s">
        <v>420</v>
      </c>
      <c r="AH462" s="152" t="s">
        <v>420</v>
      </c>
      <c r="AI462" s="152" t="s">
        <v>420</v>
      </c>
      <c r="AJ462" s="152" t="s">
        <v>420</v>
      </c>
      <c r="AK462" s="152" t="s">
        <v>420</v>
      </c>
    </row>
    <row r="463" spans="1:37" ht="15.75" x14ac:dyDescent="0.25">
      <c r="A463" s="207" t="s">
        <v>738</v>
      </c>
      <c r="B463" s="193" t="s">
        <v>424</v>
      </c>
      <c r="C463" s="243" t="s">
        <v>427</v>
      </c>
      <c r="D463" s="189" t="s">
        <v>78</v>
      </c>
      <c r="E463" s="189" t="s">
        <v>147</v>
      </c>
      <c r="F463" s="152">
        <v>0</v>
      </c>
      <c r="G463" s="152">
        <v>0</v>
      </c>
      <c r="H463" s="152">
        <v>0</v>
      </c>
      <c r="I463" s="153" t="s">
        <v>420</v>
      </c>
      <c r="J463" s="152" t="s">
        <v>420</v>
      </c>
      <c r="K463" s="152" t="s">
        <v>420</v>
      </c>
      <c r="L463" s="152" t="s">
        <v>420</v>
      </c>
      <c r="M463" s="152" t="s">
        <v>420</v>
      </c>
      <c r="N463" s="152" t="s">
        <v>420</v>
      </c>
      <c r="O463" s="152" t="s">
        <v>420</v>
      </c>
      <c r="P463" s="152" t="s">
        <v>420</v>
      </c>
      <c r="Q463" s="152">
        <v>400</v>
      </c>
      <c r="R463" s="152" t="s">
        <v>420</v>
      </c>
      <c r="S463" s="152" t="s">
        <v>420</v>
      </c>
      <c r="T463" s="152" t="s">
        <v>420</v>
      </c>
      <c r="U463" s="152" t="s">
        <v>420</v>
      </c>
      <c r="V463" s="152" t="s">
        <v>420</v>
      </c>
      <c r="W463" s="152" t="s">
        <v>420</v>
      </c>
      <c r="X463" s="152" t="s">
        <v>420</v>
      </c>
      <c r="Y463" s="152" t="s">
        <v>420</v>
      </c>
      <c r="Z463" s="152" t="s">
        <v>420</v>
      </c>
      <c r="AA463" s="152" t="s">
        <v>420</v>
      </c>
      <c r="AB463" s="152" t="s">
        <v>420</v>
      </c>
      <c r="AC463" s="152" t="s">
        <v>420</v>
      </c>
      <c r="AD463" s="152" t="s">
        <v>420</v>
      </c>
      <c r="AE463" s="152" t="s">
        <v>420</v>
      </c>
      <c r="AF463" s="152" t="s">
        <v>420</v>
      </c>
      <c r="AG463" s="152" t="s">
        <v>420</v>
      </c>
      <c r="AH463" s="152" t="s">
        <v>420</v>
      </c>
      <c r="AI463" s="152" t="s">
        <v>420</v>
      </c>
      <c r="AJ463" s="152" t="s">
        <v>420</v>
      </c>
      <c r="AK463" s="152" t="s">
        <v>420</v>
      </c>
    </row>
    <row r="464" spans="1:37" ht="15.75" x14ac:dyDescent="0.25">
      <c r="A464" s="207" t="s">
        <v>738</v>
      </c>
      <c r="B464" s="193" t="s">
        <v>424</v>
      </c>
      <c r="C464" s="243" t="s">
        <v>427</v>
      </c>
      <c r="D464" s="189" t="s">
        <v>78</v>
      </c>
      <c r="E464" s="189" t="s">
        <v>278</v>
      </c>
      <c r="F464" s="152">
        <v>0</v>
      </c>
      <c r="G464" s="152">
        <v>0</v>
      </c>
      <c r="H464" s="152">
        <v>0</v>
      </c>
      <c r="I464" s="153" t="s">
        <v>420</v>
      </c>
      <c r="J464" s="152" t="s">
        <v>420</v>
      </c>
      <c r="K464" s="152" t="s">
        <v>420</v>
      </c>
      <c r="L464" s="152" t="s">
        <v>420</v>
      </c>
      <c r="M464" s="152" t="s">
        <v>420</v>
      </c>
      <c r="N464" s="152" t="s">
        <v>420</v>
      </c>
      <c r="O464" s="152" t="s">
        <v>420</v>
      </c>
      <c r="P464" s="152" t="s">
        <v>420</v>
      </c>
      <c r="Q464" s="152">
        <v>8329</v>
      </c>
      <c r="R464" s="152" t="s">
        <v>420</v>
      </c>
      <c r="S464" s="152" t="s">
        <v>420</v>
      </c>
      <c r="T464" s="152" t="s">
        <v>420</v>
      </c>
      <c r="U464" s="152" t="s">
        <v>420</v>
      </c>
      <c r="V464" s="152" t="s">
        <v>420</v>
      </c>
      <c r="W464" s="152" t="s">
        <v>420</v>
      </c>
      <c r="X464" s="152" t="s">
        <v>420</v>
      </c>
      <c r="Y464" s="152" t="s">
        <v>420</v>
      </c>
      <c r="Z464" s="152" t="s">
        <v>420</v>
      </c>
      <c r="AA464" s="152" t="s">
        <v>420</v>
      </c>
      <c r="AB464" s="152" t="s">
        <v>420</v>
      </c>
      <c r="AC464" s="152" t="s">
        <v>420</v>
      </c>
      <c r="AD464" s="152" t="s">
        <v>420</v>
      </c>
      <c r="AE464" s="152" t="s">
        <v>420</v>
      </c>
      <c r="AF464" s="152" t="s">
        <v>420</v>
      </c>
      <c r="AG464" s="152" t="s">
        <v>420</v>
      </c>
      <c r="AH464" s="152" t="s">
        <v>420</v>
      </c>
      <c r="AI464" s="152" t="s">
        <v>420</v>
      </c>
      <c r="AJ464" s="152" t="s">
        <v>420</v>
      </c>
      <c r="AK464" s="152" t="s">
        <v>420</v>
      </c>
    </row>
    <row r="465" spans="1:37" ht="15.75" x14ac:dyDescent="0.25">
      <c r="A465" s="207" t="s">
        <v>738</v>
      </c>
      <c r="B465" s="193" t="s">
        <v>424</v>
      </c>
      <c r="C465" s="243" t="s">
        <v>427</v>
      </c>
      <c r="D465" s="189" t="s">
        <v>78</v>
      </c>
      <c r="E465" s="189" t="s">
        <v>112</v>
      </c>
      <c r="F465" s="152">
        <v>0</v>
      </c>
      <c r="G465" s="152">
        <v>0</v>
      </c>
      <c r="H465" s="152">
        <v>0</v>
      </c>
      <c r="I465" s="153">
        <v>0</v>
      </c>
      <c r="J465" s="152">
        <v>0</v>
      </c>
      <c r="K465" s="152">
        <v>0</v>
      </c>
      <c r="L465" s="152">
        <v>0</v>
      </c>
      <c r="M465" s="152">
        <v>0</v>
      </c>
      <c r="N465" s="152">
        <v>0</v>
      </c>
      <c r="O465" s="152">
        <v>0</v>
      </c>
      <c r="P465" s="152">
        <v>0</v>
      </c>
      <c r="Q465" s="152" t="s">
        <v>420</v>
      </c>
      <c r="R465" s="152" t="s">
        <v>420</v>
      </c>
      <c r="S465" s="152" t="s">
        <v>420</v>
      </c>
      <c r="T465" s="152" t="s">
        <v>420</v>
      </c>
      <c r="U465" s="152" t="s">
        <v>420</v>
      </c>
      <c r="V465" s="152" t="s">
        <v>420</v>
      </c>
      <c r="W465" s="152" t="s">
        <v>420</v>
      </c>
      <c r="X465" s="152" t="s">
        <v>420</v>
      </c>
      <c r="Y465" s="152" t="s">
        <v>420</v>
      </c>
      <c r="Z465" s="152" t="s">
        <v>420</v>
      </c>
      <c r="AA465" s="152" t="s">
        <v>420</v>
      </c>
      <c r="AB465" s="152" t="s">
        <v>420</v>
      </c>
      <c r="AC465" s="152" t="s">
        <v>420</v>
      </c>
      <c r="AD465" s="152" t="s">
        <v>420</v>
      </c>
      <c r="AE465" s="152" t="s">
        <v>420</v>
      </c>
      <c r="AF465" s="152" t="s">
        <v>420</v>
      </c>
      <c r="AG465" s="152" t="s">
        <v>420</v>
      </c>
      <c r="AH465" s="152" t="s">
        <v>420</v>
      </c>
      <c r="AI465" s="152" t="s">
        <v>420</v>
      </c>
      <c r="AJ465" s="152" t="s">
        <v>420</v>
      </c>
      <c r="AK465" s="152" t="s">
        <v>420</v>
      </c>
    </row>
    <row r="466" spans="1:37" ht="15.75" x14ac:dyDescent="0.25">
      <c r="A466" s="207" t="s">
        <v>738</v>
      </c>
      <c r="B466" s="193" t="s">
        <v>424</v>
      </c>
      <c r="C466" s="243" t="s">
        <v>427</v>
      </c>
      <c r="D466" s="189" t="s">
        <v>115</v>
      </c>
      <c r="E466" s="189" t="s">
        <v>423</v>
      </c>
      <c r="F466" s="152">
        <v>0</v>
      </c>
      <c r="G466" s="152">
        <v>0</v>
      </c>
      <c r="H466" s="152">
        <v>0</v>
      </c>
      <c r="I466" s="153" t="s">
        <v>420</v>
      </c>
      <c r="J466" s="152" t="s">
        <v>420</v>
      </c>
      <c r="K466" s="152" t="s">
        <v>420</v>
      </c>
      <c r="L466" s="152" t="s">
        <v>420</v>
      </c>
      <c r="M466" s="152" t="s">
        <v>420</v>
      </c>
      <c r="N466" s="152" t="s">
        <v>420</v>
      </c>
      <c r="O466" s="152" t="s">
        <v>420</v>
      </c>
      <c r="P466" s="152" t="s">
        <v>420</v>
      </c>
      <c r="Q466" s="152" t="s">
        <v>420</v>
      </c>
      <c r="R466" s="152" t="s">
        <v>420</v>
      </c>
      <c r="S466" s="152" t="s">
        <v>420</v>
      </c>
      <c r="T466" s="152" t="s">
        <v>420</v>
      </c>
      <c r="U466" s="152" t="s">
        <v>420</v>
      </c>
      <c r="V466" s="152" t="s">
        <v>420</v>
      </c>
      <c r="W466" s="152" t="s">
        <v>420</v>
      </c>
      <c r="X466" s="152" t="s">
        <v>420</v>
      </c>
      <c r="Y466" s="152" t="s">
        <v>420</v>
      </c>
      <c r="Z466" s="152" t="s">
        <v>420</v>
      </c>
      <c r="AA466" s="152" t="s">
        <v>420</v>
      </c>
      <c r="AB466" s="152" t="s">
        <v>420</v>
      </c>
      <c r="AC466" s="152" t="s">
        <v>420</v>
      </c>
      <c r="AD466" s="152" t="s">
        <v>420</v>
      </c>
      <c r="AE466" s="152" t="s">
        <v>420</v>
      </c>
      <c r="AF466" s="152" t="s">
        <v>420</v>
      </c>
      <c r="AG466" s="152" t="s">
        <v>420</v>
      </c>
      <c r="AH466" s="152" t="s">
        <v>420</v>
      </c>
      <c r="AI466" s="152" t="s">
        <v>420</v>
      </c>
      <c r="AJ466" s="152" t="s">
        <v>420</v>
      </c>
      <c r="AK466" s="152" t="s">
        <v>420</v>
      </c>
    </row>
    <row r="467" spans="1:37" ht="15.75" x14ac:dyDescent="0.25">
      <c r="A467" s="207" t="s">
        <v>738</v>
      </c>
      <c r="B467" s="193" t="s">
        <v>424</v>
      </c>
      <c r="C467" s="237" t="s">
        <v>428</v>
      </c>
      <c r="D467" s="189" t="s">
        <v>78</v>
      </c>
      <c r="E467" s="189" t="s">
        <v>147</v>
      </c>
      <c r="F467" s="152">
        <v>0</v>
      </c>
      <c r="G467" s="152">
        <v>0</v>
      </c>
      <c r="H467" s="152">
        <v>0</v>
      </c>
      <c r="I467" s="152" t="s">
        <v>420</v>
      </c>
      <c r="J467" s="152" t="s">
        <v>420</v>
      </c>
      <c r="K467" s="152" t="s">
        <v>420</v>
      </c>
      <c r="L467" s="152" t="s">
        <v>420</v>
      </c>
      <c r="M467" s="152" t="s">
        <v>420</v>
      </c>
      <c r="N467" s="152" t="s">
        <v>420</v>
      </c>
      <c r="O467" s="152" t="s">
        <v>420</v>
      </c>
      <c r="P467" s="152" t="s">
        <v>420</v>
      </c>
      <c r="Q467" s="152">
        <v>800</v>
      </c>
      <c r="R467" s="152" t="s">
        <v>420</v>
      </c>
      <c r="S467" s="152" t="s">
        <v>420</v>
      </c>
      <c r="T467" s="152" t="s">
        <v>420</v>
      </c>
      <c r="U467" s="152" t="s">
        <v>420</v>
      </c>
      <c r="V467" s="152" t="s">
        <v>420</v>
      </c>
      <c r="W467" s="152" t="s">
        <v>420</v>
      </c>
      <c r="X467" s="152" t="s">
        <v>420</v>
      </c>
      <c r="Y467" s="152" t="s">
        <v>420</v>
      </c>
      <c r="Z467" s="152" t="s">
        <v>420</v>
      </c>
      <c r="AA467" s="152" t="s">
        <v>420</v>
      </c>
      <c r="AB467" s="152" t="s">
        <v>420</v>
      </c>
      <c r="AC467" s="152" t="s">
        <v>420</v>
      </c>
      <c r="AD467" s="152" t="s">
        <v>420</v>
      </c>
      <c r="AE467" s="152" t="s">
        <v>420</v>
      </c>
      <c r="AF467" s="152" t="s">
        <v>420</v>
      </c>
      <c r="AG467" s="152" t="s">
        <v>420</v>
      </c>
      <c r="AH467" s="152" t="s">
        <v>420</v>
      </c>
      <c r="AI467" s="152" t="s">
        <v>420</v>
      </c>
      <c r="AJ467" s="152" t="s">
        <v>420</v>
      </c>
      <c r="AK467" s="152" t="s">
        <v>420</v>
      </c>
    </row>
    <row r="468" spans="1:37" ht="15.75" x14ac:dyDescent="0.25">
      <c r="A468" s="207" t="s">
        <v>738</v>
      </c>
      <c r="B468" s="193" t="s">
        <v>424</v>
      </c>
      <c r="C468" s="237" t="s">
        <v>428</v>
      </c>
      <c r="D468" s="189" t="s">
        <v>78</v>
      </c>
      <c r="E468" s="189" t="s">
        <v>119</v>
      </c>
      <c r="F468" s="152"/>
      <c r="G468" s="152"/>
      <c r="H468" s="152"/>
      <c r="I468" s="152"/>
      <c r="J468" s="152"/>
      <c r="K468" s="152"/>
      <c r="L468" s="152"/>
      <c r="M468" s="152"/>
      <c r="N468" s="152"/>
      <c r="O468" s="152"/>
      <c r="P468" s="152"/>
      <c r="Q468" s="152" t="s">
        <v>420</v>
      </c>
      <c r="R468" s="152" t="s">
        <v>420</v>
      </c>
      <c r="S468" s="152" t="s">
        <v>420</v>
      </c>
      <c r="T468" s="152" t="s">
        <v>420</v>
      </c>
      <c r="U468" s="152" t="s">
        <v>420</v>
      </c>
      <c r="V468" s="152" t="s">
        <v>420</v>
      </c>
      <c r="W468" s="152" t="s">
        <v>420</v>
      </c>
      <c r="X468" s="152" t="s">
        <v>420</v>
      </c>
      <c r="Y468" s="152" t="s">
        <v>420</v>
      </c>
      <c r="Z468" s="152" t="s">
        <v>420</v>
      </c>
      <c r="AA468" s="152" t="s">
        <v>420</v>
      </c>
      <c r="AB468" s="152" t="s">
        <v>420</v>
      </c>
      <c r="AC468" s="152" t="s">
        <v>420</v>
      </c>
      <c r="AD468" s="152" t="s">
        <v>420</v>
      </c>
      <c r="AE468" s="152" t="s">
        <v>420</v>
      </c>
      <c r="AF468" s="152" t="s">
        <v>420</v>
      </c>
      <c r="AG468" s="152" t="s">
        <v>420</v>
      </c>
      <c r="AH468" s="152" t="s">
        <v>420</v>
      </c>
      <c r="AI468" s="152" t="s">
        <v>420</v>
      </c>
      <c r="AJ468" s="152" t="s">
        <v>420</v>
      </c>
      <c r="AK468" s="152" t="s">
        <v>420</v>
      </c>
    </row>
    <row r="469" spans="1:37" ht="15.75" x14ac:dyDescent="0.25">
      <c r="A469" s="207" t="s">
        <v>738</v>
      </c>
      <c r="B469" s="193" t="s">
        <v>424</v>
      </c>
      <c r="C469" s="237" t="s">
        <v>428</v>
      </c>
      <c r="D469" s="189" t="s">
        <v>674</v>
      </c>
      <c r="E469" s="189" t="s">
        <v>675</v>
      </c>
      <c r="F469" s="152">
        <v>0</v>
      </c>
      <c r="G469" s="152">
        <v>0</v>
      </c>
      <c r="H469" s="152">
        <v>0</v>
      </c>
      <c r="I469" s="152">
        <v>0</v>
      </c>
      <c r="J469" s="152">
        <v>0</v>
      </c>
      <c r="K469" s="152">
        <v>0</v>
      </c>
      <c r="L469" s="152">
        <v>0</v>
      </c>
      <c r="M469" s="152">
        <v>0</v>
      </c>
      <c r="N469" s="152">
        <v>0</v>
      </c>
      <c r="O469" s="152">
        <v>0</v>
      </c>
      <c r="P469" s="152">
        <v>0</v>
      </c>
      <c r="Q469" s="152">
        <v>0</v>
      </c>
      <c r="R469" s="152">
        <v>0</v>
      </c>
      <c r="S469" s="152">
        <v>0</v>
      </c>
      <c r="T469" s="152">
        <v>0</v>
      </c>
      <c r="U469" s="152">
        <v>0</v>
      </c>
      <c r="V469" s="152">
        <v>0</v>
      </c>
      <c r="W469" s="152">
        <v>0</v>
      </c>
      <c r="X469" s="152">
        <v>0</v>
      </c>
      <c r="Y469" s="152">
        <v>0</v>
      </c>
      <c r="Z469" s="152">
        <v>0</v>
      </c>
      <c r="AA469" s="152">
        <v>0</v>
      </c>
      <c r="AB469" s="152">
        <v>0</v>
      </c>
      <c r="AC469" s="152">
        <v>0</v>
      </c>
      <c r="AD469" s="152">
        <v>0</v>
      </c>
      <c r="AE469" s="152">
        <v>0</v>
      </c>
      <c r="AF469" s="152">
        <v>0</v>
      </c>
      <c r="AG469" s="152">
        <v>0</v>
      </c>
      <c r="AH469" s="152">
        <v>0</v>
      </c>
      <c r="AI469" s="152">
        <v>0</v>
      </c>
      <c r="AJ469" s="152">
        <v>0</v>
      </c>
      <c r="AK469" s="152">
        <v>0</v>
      </c>
    </row>
    <row r="470" spans="1:37" ht="15.75" x14ac:dyDescent="0.25">
      <c r="A470" s="207" t="s">
        <v>738</v>
      </c>
      <c r="B470" s="193" t="s">
        <v>424</v>
      </c>
      <c r="C470" s="237" t="s">
        <v>428</v>
      </c>
      <c r="D470" s="189" t="s">
        <v>78</v>
      </c>
      <c r="E470" s="189" t="s">
        <v>278</v>
      </c>
      <c r="F470" s="152">
        <v>0</v>
      </c>
      <c r="G470" s="152">
        <v>0</v>
      </c>
      <c r="H470" s="152">
        <v>0</v>
      </c>
      <c r="I470" s="152" t="s">
        <v>420</v>
      </c>
      <c r="J470" s="152" t="s">
        <v>420</v>
      </c>
      <c r="K470" s="152" t="s">
        <v>420</v>
      </c>
      <c r="L470" s="152" t="s">
        <v>420</v>
      </c>
      <c r="M470" s="152" t="s">
        <v>420</v>
      </c>
      <c r="N470" s="152" t="s">
        <v>420</v>
      </c>
      <c r="O470" s="152" t="s">
        <v>420</v>
      </c>
      <c r="P470" s="152" t="s">
        <v>420</v>
      </c>
      <c r="Q470" s="152">
        <v>1200</v>
      </c>
      <c r="R470" s="152" t="s">
        <v>420</v>
      </c>
      <c r="S470" s="152" t="s">
        <v>420</v>
      </c>
      <c r="T470" s="152" t="s">
        <v>420</v>
      </c>
      <c r="U470" s="152" t="s">
        <v>420</v>
      </c>
      <c r="V470" s="152" t="s">
        <v>420</v>
      </c>
      <c r="W470" s="152" t="s">
        <v>420</v>
      </c>
      <c r="X470" s="152" t="s">
        <v>420</v>
      </c>
      <c r="Y470" s="152" t="s">
        <v>420</v>
      </c>
      <c r="Z470" s="152" t="s">
        <v>420</v>
      </c>
      <c r="AA470" s="152" t="s">
        <v>420</v>
      </c>
      <c r="AB470" s="152" t="s">
        <v>420</v>
      </c>
      <c r="AC470" s="152" t="s">
        <v>420</v>
      </c>
      <c r="AD470" s="152" t="s">
        <v>420</v>
      </c>
      <c r="AE470" s="152" t="s">
        <v>420</v>
      </c>
      <c r="AF470" s="152" t="s">
        <v>420</v>
      </c>
      <c r="AG470" s="152" t="s">
        <v>420</v>
      </c>
      <c r="AH470" s="152" t="s">
        <v>420</v>
      </c>
      <c r="AI470" s="152" t="s">
        <v>420</v>
      </c>
      <c r="AJ470" s="152" t="s">
        <v>420</v>
      </c>
      <c r="AK470" s="152" t="s">
        <v>420</v>
      </c>
    </row>
    <row r="471" spans="1:37" ht="15.75" x14ac:dyDescent="0.25">
      <c r="A471" s="207" t="s">
        <v>738</v>
      </c>
      <c r="B471" s="193" t="s">
        <v>424</v>
      </c>
      <c r="C471" s="237" t="s">
        <v>428</v>
      </c>
      <c r="D471" s="189" t="s">
        <v>115</v>
      </c>
      <c r="E471" s="189" t="s">
        <v>423</v>
      </c>
      <c r="F471" s="152">
        <v>0</v>
      </c>
      <c r="G471" s="152">
        <v>0</v>
      </c>
      <c r="H471" s="152">
        <v>0</v>
      </c>
      <c r="I471" s="152" t="s">
        <v>420</v>
      </c>
      <c r="J471" s="152" t="s">
        <v>420</v>
      </c>
      <c r="K471" s="152" t="s">
        <v>420</v>
      </c>
      <c r="L471" s="152" t="s">
        <v>420</v>
      </c>
      <c r="M471" s="152" t="s">
        <v>420</v>
      </c>
      <c r="N471" s="152" t="s">
        <v>420</v>
      </c>
      <c r="O471" s="152" t="s">
        <v>420</v>
      </c>
      <c r="P471" s="152" t="s">
        <v>420</v>
      </c>
      <c r="Q471" s="152" t="s">
        <v>420</v>
      </c>
      <c r="R471" s="152" t="s">
        <v>420</v>
      </c>
      <c r="S471" s="152" t="s">
        <v>420</v>
      </c>
      <c r="T471" s="152" t="s">
        <v>420</v>
      </c>
      <c r="U471" s="152" t="s">
        <v>420</v>
      </c>
      <c r="V471" s="152" t="s">
        <v>420</v>
      </c>
      <c r="W471" s="152" t="s">
        <v>420</v>
      </c>
      <c r="X471" s="152" t="s">
        <v>420</v>
      </c>
      <c r="Y471" s="152" t="s">
        <v>420</v>
      </c>
      <c r="Z471" s="152" t="s">
        <v>420</v>
      </c>
      <c r="AA471" s="152" t="s">
        <v>420</v>
      </c>
      <c r="AB471" s="152" t="s">
        <v>420</v>
      </c>
      <c r="AC471" s="152" t="s">
        <v>420</v>
      </c>
      <c r="AD471" s="152" t="s">
        <v>420</v>
      </c>
      <c r="AE471" s="152" t="s">
        <v>420</v>
      </c>
      <c r="AF471" s="152" t="s">
        <v>420</v>
      </c>
      <c r="AG471" s="152" t="s">
        <v>420</v>
      </c>
      <c r="AH471" s="152" t="s">
        <v>420</v>
      </c>
      <c r="AI471" s="152" t="s">
        <v>420</v>
      </c>
      <c r="AJ471" s="152" t="s">
        <v>420</v>
      </c>
      <c r="AK471" s="152" t="s">
        <v>420</v>
      </c>
    </row>
    <row r="472" spans="1:37" ht="15.75" x14ac:dyDescent="0.25">
      <c r="A472" s="207" t="s">
        <v>738</v>
      </c>
      <c r="B472" s="193" t="s">
        <v>424</v>
      </c>
      <c r="C472" s="243" t="s">
        <v>429</v>
      </c>
      <c r="D472" s="189" t="s">
        <v>78</v>
      </c>
      <c r="E472" s="189" t="s">
        <v>147</v>
      </c>
      <c r="F472" s="152">
        <v>0</v>
      </c>
      <c r="G472" s="152">
        <v>0</v>
      </c>
      <c r="H472" s="152">
        <v>0</v>
      </c>
      <c r="I472" s="153" t="s">
        <v>420</v>
      </c>
      <c r="J472" s="152" t="s">
        <v>420</v>
      </c>
      <c r="K472" s="152" t="s">
        <v>420</v>
      </c>
      <c r="L472" s="152" t="s">
        <v>420</v>
      </c>
      <c r="M472" s="152" t="s">
        <v>420</v>
      </c>
      <c r="N472" s="152" t="s">
        <v>420</v>
      </c>
      <c r="O472" s="152" t="s">
        <v>420</v>
      </c>
      <c r="P472" s="152" t="s">
        <v>420</v>
      </c>
      <c r="Q472" s="152" t="s">
        <v>420</v>
      </c>
      <c r="R472" s="152" t="s">
        <v>420</v>
      </c>
      <c r="S472" s="152" t="s">
        <v>420</v>
      </c>
      <c r="T472" s="152" t="s">
        <v>420</v>
      </c>
      <c r="U472" s="152" t="s">
        <v>420</v>
      </c>
      <c r="V472" s="152" t="s">
        <v>420</v>
      </c>
      <c r="W472" s="152" t="s">
        <v>420</v>
      </c>
      <c r="X472" s="152" t="s">
        <v>420</v>
      </c>
      <c r="Y472" s="152" t="s">
        <v>420</v>
      </c>
      <c r="Z472" s="152" t="s">
        <v>420</v>
      </c>
      <c r="AA472" s="152" t="s">
        <v>420</v>
      </c>
      <c r="AB472" s="152" t="s">
        <v>420</v>
      </c>
      <c r="AC472" s="152" t="s">
        <v>420</v>
      </c>
      <c r="AD472" s="152" t="s">
        <v>420</v>
      </c>
      <c r="AE472" s="152" t="s">
        <v>420</v>
      </c>
      <c r="AF472" s="152" t="s">
        <v>420</v>
      </c>
      <c r="AG472" s="152" t="s">
        <v>420</v>
      </c>
      <c r="AH472" s="152" t="s">
        <v>420</v>
      </c>
      <c r="AI472" s="152" t="s">
        <v>420</v>
      </c>
      <c r="AJ472" s="152" t="s">
        <v>420</v>
      </c>
      <c r="AK472" s="152" t="s">
        <v>420</v>
      </c>
    </row>
    <row r="473" spans="1:37" ht="15.75" x14ac:dyDescent="0.25">
      <c r="A473" s="207" t="s">
        <v>738</v>
      </c>
      <c r="B473" s="193" t="s">
        <v>424</v>
      </c>
      <c r="C473" s="243" t="s">
        <v>429</v>
      </c>
      <c r="D473" s="189" t="s">
        <v>78</v>
      </c>
      <c r="E473" s="189" t="s">
        <v>77</v>
      </c>
      <c r="F473" s="152"/>
      <c r="G473" s="152"/>
      <c r="H473" s="152"/>
      <c r="I473" s="153"/>
      <c r="J473" s="152"/>
      <c r="K473" s="152"/>
      <c r="L473" s="152"/>
      <c r="M473" s="152"/>
      <c r="N473" s="152"/>
      <c r="O473" s="152"/>
      <c r="P473" s="152"/>
      <c r="Q473" s="152" t="s">
        <v>420</v>
      </c>
      <c r="R473" s="152" t="s">
        <v>420</v>
      </c>
      <c r="S473" s="152" t="s">
        <v>420</v>
      </c>
      <c r="T473" s="152" t="s">
        <v>420</v>
      </c>
      <c r="U473" s="152" t="s">
        <v>420</v>
      </c>
      <c r="V473" s="152" t="s">
        <v>420</v>
      </c>
      <c r="W473" s="152" t="s">
        <v>420</v>
      </c>
      <c r="X473" s="152" t="s">
        <v>420</v>
      </c>
      <c r="Y473" s="152" t="s">
        <v>420</v>
      </c>
      <c r="Z473" s="152" t="s">
        <v>420</v>
      </c>
      <c r="AA473" s="152" t="s">
        <v>420</v>
      </c>
      <c r="AB473" s="152" t="s">
        <v>420</v>
      </c>
      <c r="AC473" s="152" t="s">
        <v>420</v>
      </c>
      <c r="AD473" s="152" t="s">
        <v>420</v>
      </c>
      <c r="AE473" s="152" t="s">
        <v>420</v>
      </c>
      <c r="AF473" s="152" t="s">
        <v>420</v>
      </c>
      <c r="AG473" s="152" t="s">
        <v>420</v>
      </c>
      <c r="AH473" s="152" t="s">
        <v>420</v>
      </c>
      <c r="AI473" s="152" t="s">
        <v>420</v>
      </c>
      <c r="AJ473" s="152" t="s">
        <v>420</v>
      </c>
      <c r="AK473" s="152" t="s">
        <v>420</v>
      </c>
    </row>
    <row r="474" spans="1:37" ht="15.75" x14ac:dyDescent="0.25">
      <c r="A474" s="207" t="s">
        <v>738</v>
      </c>
      <c r="B474" s="193" t="s">
        <v>424</v>
      </c>
      <c r="C474" s="243" t="s">
        <v>429</v>
      </c>
      <c r="D474" s="189" t="s">
        <v>78</v>
      </c>
      <c r="E474" s="189" t="s">
        <v>119</v>
      </c>
      <c r="F474" s="152"/>
      <c r="G474" s="152"/>
      <c r="H474" s="152"/>
      <c r="I474" s="153"/>
      <c r="J474" s="152"/>
      <c r="K474" s="152"/>
      <c r="L474" s="152"/>
      <c r="M474" s="152"/>
      <c r="N474" s="152"/>
      <c r="O474" s="152"/>
      <c r="P474" s="152"/>
      <c r="Q474" s="152" t="s">
        <v>420</v>
      </c>
      <c r="R474" s="152" t="s">
        <v>420</v>
      </c>
      <c r="S474" s="152" t="s">
        <v>420</v>
      </c>
      <c r="T474" s="152" t="s">
        <v>420</v>
      </c>
      <c r="U474" s="152" t="s">
        <v>420</v>
      </c>
      <c r="V474" s="152" t="s">
        <v>420</v>
      </c>
      <c r="W474" s="152" t="s">
        <v>420</v>
      </c>
      <c r="X474" s="152" t="s">
        <v>420</v>
      </c>
      <c r="Y474" s="152" t="s">
        <v>420</v>
      </c>
      <c r="Z474" s="152" t="s">
        <v>420</v>
      </c>
      <c r="AA474" s="152" t="s">
        <v>420</v>
      </c>
      <c r="AB474" s="152" t="s">
        <v>420</v>
      </c>
      <c r="AC474" s="152" t="s">
        <v>420</v>
      </c>
      <c r="AD474" s="152" t="s">
        <v>420</v>
      </c>
      <c r="AE474" s="152" t="s">
        <v>420</v>
      </c>
      <c r="AF474" s="152" t="s">
        <v>420</v>
      </c>
      <c r="AG474" s="152" t="s">
        <v>420</v>
      </c>
      <c r="AH474" s="152" t="s">
        <v>420</v>
      </c>
      <c r="AI474" s="152" t="s">
        <v>420</v>
      </c>
      <c r="AJ474" s="152" t="s">
        <v>420</v>
      </c>
      <c r="AK474" s="152" t="s">
        <v>420</v>
      </c>
    </row>
    <row r="475" spans="1:37" ht="15.75" x14ac:dyDescent="0.25">
      <c r="A475" s="207" t="s">
        <v>738</v>
      </c>
      <c r="B475" s="193" t="s">
        <v>424</v>
      </c>
      <c r="C475" s="243" t="s">
        <v>429</v>
      </c>
      <c r="D475" s="189" t="s">
        <v>78</v>
      </c>
      <c r="E475" s="189" t="s">
        <v>278</v>
      </c>
      <c r="F475" s="152">
        <v>0</v>
      </c>
      <c r="G475" s="152">
        <v>0</v>
      </c>
      <c r="H475" s="152">
        <v>0</v>
      </c>
      <c r="I475" s="153" t="s">
        <v>420</v>
      </c>
      <c r="J475" s="152" t="s">
        <v>420</v>
      </c>
      <c r="K475" s="152" t="s">
        <v>420</v>
      </c>
      <c r="L475" s="152" t="s">
        <v>420</v>
      </c>
      <c r="M475" s="152" t="s">
        <v>420</v>
      </c>
      <c r="N475" s="152" t="s">
        <v>420</v>
      </c>
      <c r="O475" s="152" t="s">
        <v>420</v>
      </c>
      <c r="P475" s="152" t="s">
        <v>420</v>
      </c>
      <c r="Q475" s="152" t="s">
        <v>420</v>
      </c>
      <c r="R475" s="152" t="s">
        <v>420</v>
      </c>
      <c r="S475" s="152" t="s">
        <v>420</v>
      </c>
      <c r="T475" s="152" t="s">
        <v>420</v>
      </c>
      <c r="U475" s="152" t="s">
        <v>420</v>
      </c>
      <c r="V475" s="152" t="s">
        <v>420</v>
      </c>
      <c r="W475" s="152" t="s">
        <v>420</v>
      </c>
      <c r="X475" s="152" t="s">
        <v>420</v>
      </c>
      <c r="Y475" s="152" t="s">
        <v>420</v>
      </c>
      <c r="Z475" s="152" t="s">
        <v>420</v>
      </c>
      <c r="AA475" s="152" t="s">
        <v>420</v>
      </c>
      <c r="AB475" s="152" t="s">
        <v>420</v>
      </c>
      <c r="AC475" s="152" t="s">
        <v>420</v>
      </c>
      <c r="AD475" s="152" t="s">
        <v>420</v>
      </c>
      <c r="AE475" s="152" t="s">
        <v>420</v>
      </c>
      <c r="AF475" s="152" t="s">
        <v>420</v>
      </c>
      <c r="AG475" s="152" t="s">
        <v>420</v>
      </c>
      <c r="AH475" s="152" t="s">
        <v>420</v>
      </c>
      <c r="AI475" s="152" t="s">
        <v>420</v>
      </c>
      <c r="AJ475" s="152" t="s">
        <v>420</v>
      </c>
      <c r="AK475" s="152" t="s">
        <v>420</v>
      </c>
    </row>
    <row r="476" spans="1:37" ht="16.5" thickBot="1" x14ac:dyDescent="0.3">
      <c r="A476" s="207" t="s">
        <v>738</v>
      </c>
      <c r="B476" s="193" t="s">
        <v>424</v>
      </c>
      <c r="C476" s="243" t="s">
        <v>429</v>
      </c>
      <c r="D476" s="189" t="s">
        <v>115</v>
      </c>
      <c r="E476" s="189" t="s">
        <v>423</v>
      </c>
      <c r="F476" s="152">
        <v>0</v>
      </c>
      <c r="G476" s="152">
        <v>0</v>
      </c>
      <c r="H476" s="152">
        <v>0</v>
      </c>
      <c r="I476" s="157" t="s">
        <v>420</v>
      </c>
      <c r="J476" s="156" t="s">
        <v>420</v>
      </c>
      <c r="K476" s="156" t="s">
        <v>420</v>
      </c>
      <c r="L476" s="156" t="s">
        <v>420</v>
      </c>
      <c r="M476" s="156" t="s">
        <v>420</v>
      </c>
      <c r="N476" s="156" t="s">
        <v>420</v>
      </c>
      <c r="O476" s="156" t="s">
        <v>420</v>
      </c>
      <c r="P476" s="156" t="s">
        <v>420</v>
      </c>
      <c r="Q476" s="152" t="s">
        <v>420</v>
      </c>
      <c r="R476" s="152" t="s">
        <v>420</v>
      </c>
      <c r="S476" s="152" t="s">
        <v>420</v>
      </c>
      <c r="T476" s="152" t="s">
        <v>420</v>
      </c>
      <c r="U476" s="152" t="s">
        <v>420</v>
      </c>
      <c r="V476" s="152" t="s">
        <v>420</v>
      </c>
      <c r="W476" s="152" t="s">
        <v>420</v>
      </c>
      <c r="X476" s="152" t="s">
        <v>420</v>
      </c>
      <c r="Y476" s="152" t="s">
        <v>420</v>
      </c>
      <c r="Z476" s="152" t="s">
        <v>420</v>
      </c>
      <c r="AA476" s="152" t="s">
        <v>420</v>
      </c>
      <c r="AB476" s="152" t="s">
        <v>420</v>
      </c>
      <c r="AC476" s="152" t="s">
        <v>420</v>
      </c>
      <c r="AD476" s="152" t="s">
        <v>420</v>
      </c>
      <c r="AE476" s="152" t="s">
        <v>420</v>
      </c>
      <c r="AF476" s="152" t="s">
        <v>420</v>
      </c>
      <c r="AG476" s="152" t="s">
        <v>420</v>
      </c>
      <c r="AH476" s="152" t="s">
        <v>420</v>
      </c>
      <c r="AI476" s="152" t="s">
        <v>420</v>
      </c>
      <c r="AJ476" s="152" t="s">
        <v>420</v>
      </c>
      <c r="AK476" s="152" t="s">
        <v>420</v>
      </c>
    </row>
    <row r="477" spans="1:37" ht="15.75" x14ac:dyDescent="0.25">
      <c r="A477" s="207" t="s">
        <v>738</v>
      </c>
      <c r="B477" s="193" t="s">
        <v>424</v>
      </c>
      <c r="C477" s="237" t="s">
        <v>430</v>
      </c>
      <c r="D477" s="189" t="s">
        <v>78</v>
      </c>
      <c r="E477" s="189" t="s">
        <v>147</v>
      </c>
      <c r="F477" s="152">
        <v>0</v>
      </c>
      <c r="G477" s="152">
        <v>0</v>
      </c>
      <c r="H477" s="152">
        <v>0</v>
      </c>
      <c r="I477" s="152" t="s">
        <v>420</v>
      </c>
      <c r="J477" s="152" t="s">
        <v>420</v>
      </c>
      <c r="K477" s="152" t="s">
        <v>420</v>
      </c>
      <c r="L477" s="152" t="s">
        <v>420</v>
      </c>
      <c r="M477" s="152" t="s">
        <v>420</v>
      </c>
      <c r="N477" s="152" t="s">
        <v>420</v>
      </c>
      <c r="O477" s="152" t="s">
        <v>420</v>
      </c>
      <c r="P477" s="152" t="s">
        <v>420</v>
      </c>
      <c r="Q477" s="152" t="s">
        <v>420</v>
      </c>
      <c r="R477" s="152" t="s">
        <v>420</v>
      </c>
      <c r="S477" s="152" t="s">
        <v>420</v>
      </c>
      <c r="T477" s="152" t="s">
        <v>420</v>
      </c>
      <c r="U477" s="152" t="s">
        <v>420</v>
      </c>
      <c r="V477" s="152" t="s">
        <v>420</v>
      </c>
      <c r="W477" s="152" t="s">
        <v>420</v>
      </c>
      <c r="X477" s="152" t="s">
        <v>420</v>
      </c>
      <c r="Y477" s="152" t="s">
        <v>420</v>
      </c>
      <c r="Z477" s="152" t="s">
        <v>420</v>
      </c>
      <c r="AA477" s="152" t="s">
        <v>420</v>
      </c>
      <c r="AB477" s="152" t="s">
        <v>420</v>
      </c>
      <c r="AC477" s="152" t="s">
        <v>420</v>
      </c>
      <c r="AD477" s="152" t="s">
        <v>420</v>
      </c>
      <c r="AE477" s="152" t="s">
        <v>420</v>
      </c>
      <c r="AF477" s="152" t="s">
        <v>420</v>
      </c>
      <c r="AG477" s="152" t="s">
        <v>420</v>
      </c>
      <c r="AH477" s="152" t="s">
        <v>420</v>
      </c>
      <c r="AI477" s="152" t="s">
        <v>420</v>
      </c>
      <c r="AJ477" s="152" t="s">
        <v>420</v>
      </c>
      <c r="AK477" s="152" t="s">
        <v>420</v>
      </c>
    </row>
    <row r="478" spans="1:37" ht="15.75" x14ac:dyDescent="0.25">
      <c r="A478" s="207" t="s">
        <v>738</v>
      </c>
      <c r="B478" s="193" t="s">
        <v>424</v>
      </c>
      <c r="C478" s="237" t="s">
        <v>430</v>
      </c>
      <c r="D478" s="189" t="s">
        <v>78</v>
      </c>
      <c r="E478" s="189" t="s">
        <v>278</v>
      </c>
      <c r="F478" s="152">
        <v>0</v>
      </c>
      <c r="G478" s="152">
        <v>0</v>
      </c>
      <c r="H478" s="152">
        <v>0</v>
      </c>
      <c r="I478" s="152" t="s">
        <v>420</v>
      </c>
      <c r="J478" s="152" t="s">
        <v>420</v>
      </c>
      <c r="K478" s="152" t="s">
        <v>420</v>
      </c>
      <c r="L478" s="152" t="s">
        <v>420</v>
      </c>
      <c r="M478" s="152" t="s">
        <v>420</v>
      </c>
      <c r="N478" s="152" t="s">
        <v>420</v>
      </c>
      <c r="O478" s="152" t="s">
        <v>420</v>
      </c>
      <c r="P478" s="152" t="s">
        <v>420</v>
      </c>
      <c r="Q478" s="152" t="s">
        <v>420</v>
      </c>
      <c r="R478" s="152" t="s">
        <v>420</v>
      </c>
      <c r="S478" s="152" t="s">
        <v>420</v>
      </c>
      <c r="T478" s="152" t="s">
        <v>420</v>
      </c>
      <c r="U478" s="152" t="s">
        <v>420</v>
      </c>
      <c r="V478" s="152" t="s">
        <v>420</v>
      </c>
      <c r="W478" s="152" t="s">
        <v>420</v>
      </c>
      <c r="X478" s="152" t="s">
        <v>420</v>
      </c>
      <c r="Y478" s="152" t="s">
        <v>420</v>
      </c>
      <c r="Z478" s="152" t="s">
        <v>420</v>
      </c>
      <c r="AA478" s="152" t="s">
        <v>420</v>
      </c>
      <c r="AB478" s="152" t="s">
        <v>420</v>
      </c>
      <c r="AC478" s="152" t="s">
        <v>420</v>
      </c>
      <c r="AD478" s="152" t="s">
        <v>420</v>
      </c>
      <c r="AE478" s="152" t="s">
        <v>420</v>
      </c>
      <c r="AF478" s="152" t="s">
        <v>420</v>
      </c>
      <c r="AG478" s="152" t="s">
        <v>420</v>
      </c>
      <c r="AH478" s="152" t="s">
        <v>420</v>
      </c>
      <c r="AI478" s="152" t="s">
        <v>420</v>
      </c>
      <c r="AJ478" s="152" t="s">
        <v>420</v>
      </c>
      <c r="AK478" s="152" t="s">
        <v>420</v>
      </c>
    </row>
    <row r="479" spans="1:37" ht="15.75" x14ac:dyDescent="0.25">
      <c r="A479" s="207" t="s">
        <v>738</v>
      </c>
      <c r="B479" s="193" t="s">
        <v>424</v>
      </c>
      <c r="C479" s="237" t="s">
        <v>430</v>
      </c>
      <c r="D479" s="189" t="s">
        <v>674</v>
      </c>
      <c r="E479" s="189" t="s">
        <v>675</v>
      </c>
      <c r="F479" s="152">
        <v>0</v>
      </c>
      <c r="G479" s="152">
        <v>0</v>
      </c>
      <c r="H479" s="152">
        <v>0</v>
      </c>
      <c r="I479" s="152">
        <v>0</v>
      </c>
      <c r="J479" s="152">
        <v>0</v>
      </c>
      <c r="K479" s="152">
        <v>0</v>
      </c>
      <c r="L479" s="152">
        <v>0</v>
      </c>
      <c r="M479" s="152">
        <v>0</v>
      </c>
      <c r="N479" s="152">
        <v>0</v>
      </c>
      <c r="O479" s="152">
        <v>0</v>
      </c>
      <c r="P479" s="152">
        <v>0</v>
      </c>
      <c r="Q479" s="152">
        <v>0</v>
      </c>
      <c r="R479" s="152">
        <v>0</v>
      </c>
      <c r="S479" s="152">
        <v>0</v>
      </c>
      <c r="T479" s="152">
        <v>0</v>
      </c>
      <c r="U479" s="152">
        <v>0</v>
      </c>
      <c r="V479" s="152">
        <v>0</v>
      </c>
      <c r="W479" s="152">
        <v>0</v>
      </c>
      <c r="X479" s="152">
        <v>0</v>
      </c>
      <c r="Y479" s="152">
        <v>0</v>
      </c>
      <c r="Z479" s="152">
        <v>0</v>
      </c>
      <c r="AA479" s="152">
        <v>0</v>
      </c>
      <c r="AB479" s="152">
        <v>0</v>
      </c>
      <c r="AC479" s="152">
        <v>0</v>
      </c>
      <c r="AD479" s="152">
        <v>0</v>
      </c>
      <c r="AE479" s="152">
        <v>0</v>
      </c>
      <c r="AF479" s="152">
        <v>0</v>
      </c>
      <c r="AG479" s="152">
        <v>0</v>
      </c>
      <c r="AH479" s="152">
        <v>0</v>
      </c>
      <c r="AI479" s="152">
        <v>0</v>
      </c>
      <c r="AJ479" s="152">
        <v>0</v>
      </c>
      <c r="AK479" s="152">
        <v>0</v>
      </c>
    </row>
    <row r="480" spans="1:37" ht="15.75" x14ac:dyDescent="0.25">
      <c r="A480" s="207" t="s">
        <v>738</v>
      </c>
      <c r="B480" s="193" t="s">
        <v>424</v>
      </c>
      <c r="C480" s="237" t="s">
        <v>430</v>
      </c>
      <c r="D480" s="189" t="s">
        <v>115</v>
      </c>
      <c r="E480" s="189" t="s">
        <v>423</v>
      </c>
      <c r="F480" s="152">
        <v>0</v>
      </c>
      <c r="G480" s="152">
        <v>0</v>
      </c>
      <c r="H480" s="152">
        <v>0</v>
      </c>
      <c r="I480" s="152" t="s">
        <v>420</v>
      </c>
      <c r="J480" s="152" t="s">
        <v>420</v>
      </c>
      <c r="K480" s="152" t="s">
        <v>420</v>
      </c>
      <c r="L480" s="152" t="s">
        <v>420</v>
      </c>
      <c r="M480" s="152" t="s">
        <v>420</v>
      </c>
      <c r="N480" s="152" t="s">
        <v>420</v>
      </c>
      <c r="O480" s="152" t="s">
        <v>420</v>
      </c>
      <c r="P480" s="152" t="s">
        <v>420</v>
      </c>
      <c r="Q480" s="152" t="s">
        <v>420</v>
      </c>
      <c r="R480" s="152" t="s">
        <v>420</v>
      </c>
      <c r="S480" s="152" t="s">
        <v>420</v>
      </c>
      <c r="T480" s="152" t="s">
        <v>420</v>
      </c>
      <c r="U480" s="152" t="s">
        <v>420</v>
      </c>
      <c r="V480" s="152" t="s">
        <v>420</v>
      </c>
      <c r="W480" s="152" t="s">
        <v>420</v>
      </c>
      <c r="X480" s="152" t="s">
        <v>420</v>
      </c>
      <c r="Y480" s="152" t="s">
        <v>420</v>
      </c>
      <c r="Z480" s="152" t="s">
        <v>420</v>
      </c>
      <c r="AA480" s="152" t="s">
        <v>420</v>
      </c>
      <c r="AB480" s="152" t="s">
        <v>420</v>
      </c>
      <c r="AC480" s="152" t="s">
        <v>420</v>
      </c>
      <c r="AD480" s="152" t="s">
        <v>420</v>
      </c>
      <c r="AE480" s="152" t="s">
        <v>420</v>
      </c>
      <c r="AF480" s="152" t="s">
        <v>420</v>
      </c>
      <c r="AG480" s="152" t="s">
        <v>420</v>
      </c>
      <c r="AH480" s="152" t="s">
        <v>420</v>
      </c>
      <c r="AI480" s="152" t="s">
        <v>420</v>
      </c>
      <c r="AJ480" s="152" t="s">
        <v>420</v>
      </c>
      <c r="AK480" s="152" t="s">
        <v>420</v>
      </c>
    </row>
    <row r="481" spans="1:37" ht="15.75" x14ac:dyDescent="0.25">
      <c r="A481" s="207" t="s">
        <v>738</v>
      </c>
      <c r="B481" s="193" t="s">
        <v>424</v>
      </c>
      <c r="C481" s="243" t="s">
        <v>431</v>
      </c>
      <c r="D481" s="189" t="s">
        <v>78</v>
      </c>
      <c r="E481" s="189" t="s">
        <v>147</v>
      </c>
      <c r="F481" s="152">
        <v>0</v>
      </c>
      <c r="G481" s="152">
        <v>0</v>
      </c>
      <c r="H481" s="152">
        <v>0</v>
      </c>
      <c r="I481" s="153" t="s">
        <v>420</v>
      </c>
      <c r="J481" s="152" t="s">
        <v>420</v>
      </c>
      <c r="K481" s="152" t="s">
        <v>420</v>
      </c>
      <c r="L481" s="152" t="s">
        <v>420</v>
      </c>
      <c r="M481" s="152" t="s">
        <v>420</v>
      </c>
      <c r="N481" s="152" t="s">
        <v>420</v>
      </c>
      <c r="O481" s="152" t="s">
        <v>420</v>
      </c>
      <c r="P481" s="152" t="s">
        <v>420</v>
      </c>
      <c r="Q481" s="152" t="s">
        <v>420</v>
      </c>
      <c r="R481" s="152" t="s">
        <v>420</v>
      </c>
      <c r="S481" s="152" t="s">
        <v>420</v>
      </c>
      <c r="T481" s="152" t="s">
        <v>420</v>
      </c>
      <c r="U481" s="152" t="s">
        <v>420</v>
      </c>
      <c r="V481" s="152" t="s">
        <v>420</v>
      </c>
      <c r="W481" s="152" t="s">
        <v>420</v>
      </c>
      <c r="X481" s="152" t="s">
        <v>420</v>
      </c>
      <c r="Y481" s="152" t="s">
        <v>420</v>
      </c>
      <c r="Z481" s="152" t="s">
        <v>420</v>
      </c>
      <c r="AA481" s="152" t="s">
        <v>420</v>
      </c>
      <c r="AB481" s="152" t="s">
        <v>420</v>
      </c>
      <c r="AC481" s="152" t="s">
        <v>420</v>
      </c>
      <c r="AD481" s="152" t="s">
        <v>420</v>
      </c>
      <c r="AE481" s="152" t="s">
        <v>420</v>
      </c>
      <c r="AF481" s="152" t="s">
        <v>420</v>
      </c>
      <c r="AG481" s="152" t="s">
        <v>420</v>
      </c>
      <c r="AH481" s="152" t="s">
        <v>420</v>
      </c>
      <c r="AI481" s="152" t="s">
        <v>420</v>
      </c>
      <c r="AJ481" s="152" t="s">
        <v>420</v>
      </c>
      <c r="AK481" s="152" t="s">
        <v>420</v>
      </c>
    </row>
    <row r="482" spans="1:37" ht="15.75" x14ac:dyDescent="0.25">
      <c r="A482" s="207" t="s">
        <v>738</v>
      </c>
      <c r="B482" s="193" t="s">
        <v>424</v>
      </c>
      <c r="C482" s="243" t="s">
        <v>431</v>
      </c>
      <c r="D482" s="189" t="s">
        <v>78</v>
      </c>
      <c r="E482" s="189" t="s">
        <v>278</v>
      </c>
      <c r="F482" s="152">
        <v>0</v>
      </c>
      <c r="G482" s="152">
        <v>0</v>
      </c>
      <c r="H482" s="152">
        <v>0</v>
      </c>
      <c r="I482" s="153" t="s">
        <v>420</v>
      </c>
      <c r="J482" s="152" t="s">
        <v>420</v>
      </c>
      <c r="K482" s="152" t="s">
        <v>420</v>
      </c>
      <c r="L482" s="152" t="s">
        <v>420</v>
      </c>
      <c r="M482" s="152" t="s">
        <v>420</v>
      </c>
      <c r="N482" s="152" t="s">
        <v>420</v>
      </c>
      <c r="O482" s="152" t="s">
        <v>420</v>
      </c>
      <c r="P482" s="152" t="s">
        <v>420</v>
      </c>
      <c r="Q482" s="152">
        <v>79000</v>
      </c>
      <c r="R482" s="152">
        <v>79000</v>
      </c>
      <c r="S482" s="152">
        <v>79000</v>
      </c>
      <c r="T482" s="152">
        <v>79000</v>
      </c>
      <c r="U482" s="152">
        <v>79000</v>
      </c>
      <c r="V482" s="152">
        <v>79000</v>
      </c>
      <c r="W482" s="152">
        <v>79000</v>
      </c>
      <c r="X482" s="152">
        <v>79000</v>
      </c>
      <c r="Y482" s="152">
        <v>79000</v>
      </c>
      <c r="Z482" s="152">
        <v>79000</v>
      </c>
      <c r="AA482" s="152">
        <v>79000</v>
      </c>
      <c r="AB482" s="152">
        <v>79000</v>
      </c>
      <c r="AC482" s="152">
        <v>79000</v>
      </c>
      <c r="AD482" s="152">
        <v>79000</v>
      </c>
      <c r="AE482" s="152">
        <v>79000</v>
      </c>
      <c r="AF482" s="152">
        <v>79000</v>
      </c>
      <c r="AG482" s="152">
        <v>79000</v>
      </c>
      <c r="AH482" s="152">
        <v>79000</v>
      </c>
      <c r="AI482" s="152">
        <v>79000</v>
      </c>
      <c r="AJ482" s="152">
        <v>79000</v>
      </c>
      <c r="AK482" s="152">
        <v>79000</v>
      </c>
    </row>
    <row r="483" spans="1:37" ht="15.75" x14ac:dyDescent="0.25">
      <c r="A483" s="207" t="s">
        <v>738</v>
      </c>
      <c r="B483" s="193" t="s">
        <v>424</v>
      </c>
      <c r="C483" s="243" t="s">
        <v>431</v>
      </c>
      <c r="D483" s="189" t="s">
        <v>78</v>
      </c>
      <c r="E483" s="189" t="s">
        <v>422</v>
      </c>
      <c r="F483" s="152"/>
      <c r="G483" s="152"/>
      <c r="H483" s="152"/>
      <c r="I483" s="153"/>
      <c r="J483" s="152"/>
      <c r="K483" s="152"/>
      <c r="L483" s="152"/>
      <c r="M483" s="152"/>
      <c r="N483" s="152"/>
      <c r="O483" s="152"/>
      <c r="P483" s="152"/>
      <c r="Q483" s="152" t="s">
        <v>420</v>
      </c>
      <c r="R483" s="152" t="s">
        <v>420</v>
      </c>
      <c r="S483" s="152" t="s">
        <v>420</v>
      </c>
      <c r="T483" s="152" t="s">
        <v>420</v>
      </c>
      <c r="U483" s="152" t="s">
        <v>420</v>
      </c>
      <c r="V483" s="152" t="s">
        <v>420</v>
      </c>
      <c r="W483" s="152" t="s">
        <v>420</v>
      </c>
      <c r="X483" s="152" t="s">
        <v>420</v>
      </c>
      <c r="Y483" s="152" t="s">
        <v>420</v>
      </c>
      <c r="Z483" s="152" t="s">
        <v>420</v>
      </c>
      <c r="AA483" s="152" t="s">
        <v>420</v>
      </c>
      <c r="AB483" s="152" t="s">
        <v>420</v>
      </c>
      <c r="AC483" s="152" t="s">
        <v>420</v>
      </c>
      <c r="AD483" s="152" t="s">
        <v>420</v>
      </c>
      <c r="AE483" s="152" t="s">
        <v>420</v>
      </c>
      <c r="AF483" s="152" t="s">
        <v>420</v>
      </c>
      <c r="AG483" s="152" t="s">
        <v>420</v>
      </c>
      <c r="AH483" s="152" t="s">
        <v>420</v>
      </c>
      <c r="AI483" s="152" t="s">
        <v>420</v>
      </c>
      <c r="AJ483" s="152" t="s">
        <v>420</v>
      </c>
      <c r="AK483" s="152" t="s">
        <v>420</v>
      </c>
    </row>
    <row r="484" spans="1:37" ht="15.75" x14ac:dyDescent="0.25">
      <c r="A484" s="207" t="s">
        <v>738</v>
      </c>
      <c r="B484" s="193" t="s">
        <v>424</v>
      </c>
      <c r="C484" s="243" t="s">
        <v>431</v>
      </c>
      <c r="D484" s="189" t="s">
        <v>679</v>
      </c>
      <c r="E484" s="189" t="s">
        <v>119</v>
      </c>
      <c r="F484" s="152"/>
      <c r="G484" s="152"/>
      <c r="H484" s="152"/>
      <c r="I484" s="153"/>
      <c r="J484" s="152"/>
      <c r="K484" s="152"/>
      <c r="L484" s="152"/>
      <c r="M484" s="152"/>
      <c r="N484" s="152"/>
      <c r="O484" s="152"/>
      <c r="P484" s="152"/>
      <c r="Q484" s="152" t="s">
        <v>420</v>
      </c>
      <c r="R484" s="152" t="s">
        <v>420</v>
      </c>
      <c r="S484" s="152" t="s">
        <v>420</v>
      </c>
      <c r="T484" s="152" t="s">
        <v>420</v>
      </c>
      <c r="U484" s="152" t="s">
        <v>420</v>
      </c>
      <c r="V484" s="152" t="s">
        <v>420</v>
      </c>
      <c r="W484" s="152" t="s">
        <v>420</v>
      </c>
      <c r="X484" s="152" t="s">
        <v>420</v>
      </c>
      <c r="Y484" s="152" t="s">
        <v>420</v>
      </c>
      <c r="Z484" s="152" t="s">
        <v>420</v>
      </c>
      <c r="AA484" s="152" t="s">
        <v>420</v>
      </c>
      <c r="AB484" s="152" t="s">
        <v>420</v>
      </c>
      <c r="AC484" s="152" t="s">
        <v>420</v>
      </c>
      <c r="AD484" s="152" t="s">
        <v>420</v>
      </c>
      <c r="AE484" s="152" t="s">
        <v>420</v>
      </c>
      <c r="AF484" s="152" t="s">
        <v>420</v>
      </c>
      <c r="AG484" s="152" t="s">
        <v>420</v>
      </c>
      <c r="AH484" s="152" t="s">
        <v>420</v>
      </c>
      <c r="AI484" s="152" t="s">
        <v>420</v>
      </c>
      <c r="AJ484" s="152" t="s">
        <v>420</v>
      </c>
      <c r="AK484" s="152" t="s">
        <v>420</v>
      </c>
    </row>
    <row r="485" spans="1:37" ht="15.75" x14ac:dyDescent="0.25">
      <c r="A485" s="207" t="s">
        <v>738</v>
      </c>
      <c r="B485" s="193" t="s">
        <v>424</v>
      </c>
      <c r="C485" s="243" t="s">
        <v>431</v>
      </c>
      <c r="D485" s="189" t="s">
        <v>78</v>
      </c>
      <c r="E485" s="189" t="s">
        <v>77</v>
      </c>
      <c r="F485" s="152">
        <v>0</v>
      </c>
      <c r="G485" s="152">
        <v>0</v>
      </c>
      <c r="H485" s="152">
        <v>0</v>
      </c>
      <c r="I485" s="153" t="s">
        <v>420</v>
      </c>
      <c r="J485" s="152" t="s">
        <v>420</v>
      </c>
      <c r="K485" s="152" t="s">
        <v>420</v>
      </c>
      <c r="L485" s="152" t="s">
        <v>420</v>
      </c>
      <c r="M485" s="152" t="s">
        <v>420</v>
      </c>
      <c r="N485" s="152" t="s">
        <v>420</v>
      </c>
      <c r="O485" s="152" t="s">
        <v>420</v>
      </c>
      <c r="P485" s="152" t="s">
        <v>420</v>
      </c>
      <c r="Q485" s="152" t="s">
        <v>420</v>
      </c>
      <c r="R485" s="152" t="s">
        <v>420</v>
      </c>
      <c r="S485" s="152" t="s">
        <v>420</v>
      </c>
      <c r="T485" s="152" t="s">
        <v>420</v>
      </c>
      <c r="U485" s="152" t="s">
        <v>420</v>
      </c>
      <c r="V485" s="152" t="s">
        <v>420</v>
      </c>
      <c r="W485" s="152" t="s">
        <v>420</v>
      </c>
      <c r="X485" s="152" t="s">
        <v>420</v>
      </c>
      <c r="Y485" s="152" t="s">
        <v>420</v>
      </c>
      <c r="Z485" s="152" t="s">
        <v>420</v>
      </c>
      <c r="AA485" s="152" t="s">
        <v>420</v>
      </c>
      <c r="AB485" s="152" t="s">
        <v>420</v>
      </c>
      <c r="AC485" s="152" t="s">
        <v>420</v>
      </c>
      <c r="AD485" s="152" t="s">
        <v>420</v>
      </c>
      <c r="AE485" s="152" t="s">
        <v>420</v>
      </c>
      <c r="AF485" s="152" t="s">
        <v>420</v>
      </c>
      <c r="AG485" s="152" t="s">
        <v>420</v>
      </c>
      <c r="AH485" s="152" t="s">
        <v>420</v>
      </c>
      <c r="AI485" s="152" t="s">
        <v>420</v>
      </c>
      <c r="AJ485" s="152" t="s">
        <v>420</v>
      </c>
      <c r="AK485" s="152" t="s">
        <v>420</v>
      </c>
    </row>
    <row r="486" spans="1:37" ht="16.5" thickBot="1" x14ac:dyDescent="0.3">
      <c r="A486" s="207" t="s">
        <v>738</v>
      </c>
      <c r="B486" s="193" t="s">
        <v>424</v>
      </c>
      <c r="C486" s="243" t="s">
        <v>431</v>
      </c>
      <c r="D486" s="189" t="s">
        <v>115</v>
      </c>
      <c r="E486" s="189" t="s">
        <v>423</v>
      </c>
      <c r="F486" s="156">
        <v>0</v>
      </c>
      <c r="G486" s="156">
        <v>0</v>
      </c>
      <c r="H486" s="156">
        <v>0</v>
      </c>
      <c r="I486" s="157" t="s">
        <v>420</v>
      </c>
      <c r="J486" s="156" t="s">
        <v>420</v>
      </c>
      <c r="K486" s="156" t="s">
        <v>420</v>
      </c>
      <c r="L486" s="156" t="s">
        <v>420</v>
      </c>
      <c r="M486" s="156" t="s">
        <v>420</v>
      </c>
      <c r="N486" s="156" t="s">
        <v>420</v>
      </c>
      <c r="O486" s="156" t="s">
        <v>420</v>
      </c>
      <c r="P486" s="156" t="s">
        <v>420</v>
      </c>
      <c r="Q486" s="152" t="s">
        <v>420</v>
      </c>
      <c r="R486" s="152" t="s">
        <v>420</v>
      </c>
      <c r="S486" s="152" t="s">
        <v>420</v>
      </c>
      <c r="T486" s="152" t="s">
        <v>420</v>
      </c>
      <c r="U486" s="152" t="s">
        <v>420</v>
      </c>
      <c r="V486" s="152" t="s">
        <v>420</v>
      </c>
      <c r="W486" s="152" t="s">
        <v>420</v>
      </c>
      <c r="X486" s="152" t="s">
        <v>420</v>
      </c>
      <c r="Y486" s="152" t="s">
        <v>420</v>
      </c>
      <c r="Z486" s="152" t="s">
        <v>420</v>
      </c>
      <c r="AA486" s="152" t="s">
        <v>420</v>
      </c>
      <c r="AB486" s="152" t="s">
        <v>420</v>
      </c>
      <c r="AC486" s="152" t="s">
        <v>420</v>
      </c>
      <c r="AD486" s="152" t="s">
        <v>420</v>
      </c>
      <c r="AE486" s="152" t="s">
        <v>420</v>
      </c>
      <c r="AF486" s="152" t="s">
        <v>420</v>
      </c>
      <c r="AG486" s="152" t="s">
        <v>420</v>
      </c>
      <c r="AH486" s="152" t="s">
        <v>420</v>
      </c>
      <c r="AI486" s="152" t="s">
        <v>420</v>
      </c>
      <c r="AJ486" s="152" t="s">
        <v>420</v>
      </c>
      <c r="AK486" s="152" t="s">
        <v>420</v>
      </c>
    </row>
    <row r="487" spans="1:37" ht="15.75" x14ac:dyDescent="0.25">
      <c r="A487" s="207" t="s">
        <v>738</v>
      </c>
      <c r="B487" s="193" t="s">
        <v>424</v>
      </c>
      <c r="C487" s="245" t="s">
        <v>432</v>
      </c>
      <c r="D487" s="189" t="s">
        <v>78</v>
      </c>
      <c r="E487" s="189" t="s">
        <v>147</v>
      </c>
      <c r="F487" s="149">
        <v>0</v>
      </c>
      <c r="G487" s="149">
        <v>0</v>
      </c>
      <c r="H487" s="149">
        <v>0</v>
      </c>
      <c r="I487" s="150" t="s">
        <v>420</v>
      </c>
      <c r="J487" s="149" t="s">
        <v>420</v>
      </c>
      <c r="K487" s="149" t="s">
        <v>420</v>
      </c>
      <c r="L487" s="149" t="s">
        <v>420</v>
      </c>
      <c r="M487" s="149" t="s">
        <v>420</v>
      </c>
      <c r="N487" s="149" t="s">
        <v>420</v>
      </c>
      <c r="O487" s="149" t="s">
        <v>420</v>
      </c>
      <c r="P487" s="149" t="s">
        <v>420</v>
      </c>
      <c r="Q487" s="152" t="s">
        <v>420</v>
      </c>
      <c r="R487" s="152" t="s">
        <v>420</v>
      </c>
      <c r="S487" s="152" t="s">
        <v>420</v>
      </c>
      <c r="T487" s="152" t="s">
        <v>420</v>
      </c>
      <c r="U487" s="152" t="s">
        <v>420</v>
      </c>
      <c r="V487" s="152" t="s">
        <v>420</v>
      </c>
      <c r="W487" s="152" t="s">
        <v>420</v>
      </c>
      <c r="X487" s="152" t="s">
        <v>420</v>
      </c>
      <c r="Y487" s="152" t="s">
        <v>420</v>
      </c>
      <c r="Z487" s="152" t="s">
        <v>420</v>
      </c>
      <c r="AA487" s="152" t="s">
        <v>420</v>
      </c>
      <c r="AB487" s="152" t="s">
        <v>420</v>
      </c>
      <c r="AC487" s="152" t="s">
        <v>420</v>
      </c>
      <c r="AD487" s="152" t="s">
        <v>420</v>
      </c>
      <c r="AE487" s="152" t="s">
        <v>420</v>
      </c>
      <c r="AF487" s="152" t="s">
        <v>420</v>
      </c>
      <c r="AG487" s="152" t="s">
        <v>420</v>
      </c>
      <c r="AH487" s="152" t="s">
        <v>420</v>
      </c>
      <c r="AI487" s="152" t="s">
        <v>420</v>
      </c>
      <c r="AJ487" s="152" t="s">
        <v>420</v>
      </c>
      <c r="AK487" s="152" t="s">
        <v>420</v>
      </c>
    </row>
    <row r="488" spans="1:37" ht="15.75" x14ac:dyDescent="0.25">
      <c r="A488" s="207" t="s">
        <v>738</v>
      </c>
      <c r="B488" s="193" t="s">
        <v>424</v>
      </c>
      <c r="C488" s="245" t="s">
        <v>432</v>
      </c>
      <c r="D488" s="189" t="s">
        <v>78</v>
      </c>
      <c r="E488" s="189" t="s">
        <v>278</v>
      </c>
      <c r="F488" s="152">
        <v>0</v>
      </c>
      <c r="G488" s="152">
        <v>0</v>
      </c>
      <c r="H488" s="152">
        <v>0</v>
      </c>
      <c r="I488" s="153" t="s">
        <v>420</v>
      </c>
      <c r="J488" s="152" t="s">
        <v>420</v>
      </c>
      <c r="K488" s="152" t="s">
        <v>420</v>
      </c>
      <c r="L488" s="152" t="s">
        <v>420</v>
      </c>
      <c r="M488" s="152" t="s">
        <v>420</v>
      </c>
      <c r="N488" s="152" t="s">
        <v>420</v>
      </c>
      <c r="O488" s="152" t="s">
        <v>420</v>
      </c>
      <c r="P488" s="152" t="s">
        <v>420</v>
      </c>
      <c r="Q488" s="152" t="s">
        <v>420</v>
      </c>
      <c r="R488" s="152" t="s">
        <v>420</v>
      </c>
      <c r="S488" s="152" t="s">
        <v>420</v>
      </c>
      <c r="T488" s="152" t="s">
        <v>420</v>
      </c>
      <c r="U488" s="152" t="s">
        <v>420</v>
      </c>
      <c r="V488" s="152" t="s">
        <v>420</v>
      </c>
      <c r="W488" s="152" t="s">
        <v>420</v>
      </c>
      <c r="X488" s="152" t="s">
        <v>420</v>
      </c>
      <c r="Y488" s="152" t="s">
        <v>420</v>
      </c>
      <c r="Z488" s="152" t="s">
        <v>420</v>
      </c>
      <c r="AA488" s="152" t="s">
        <v>420</v>
      </c>
      <c r="AB488" s="152" t="s">
        <v>420</v>
      </c>
      <c r="AC488" s="152" t="s">
        <v>420</v>
      </c>
      <c r="AD488" s="152" t="s">
        <v>420</v>
      </c>
      <c r="AE488" s="152" t="s">
        <v>420</v>
      </c>
      <c r="AF488" s="152" t="s">
        <v>420</v>
      </c>
      <c r="AG488" s="152" t="s">
        <v>420</v>
      </c>
      <c r="AH488" s="152" t="s">
        <v>420</v>
      </c>
      <c r="AI488" s="152" t="s">
        <v>420</v>
      </c>
      <c r="AJ488" s="152" t="s">
        <v>420</v>
      </c>
      <c r="AK488" s="152" t="s">
        <v>420</v>
      </c>
    </row>
    <row r="489" spans="1:37" ht="15.75" x14ac:dyDescent="0.25">
      <c r="A489" s="207" t="s">
        <v>738</v>
      </c>
      <c r="B489" s="193" t="s">
        <v>424</v>
      </c>
      <c r="C489" s="245" t="s">
        <v>432</v>
      </c>
      <c r="D489" s="189" t="s">
        <v>78</v>
      </c>
      <c r="E489" s="189" t="s">
        <v>77</v>
      </c>
      <c r="F489" s="152">
        <v>0</v>
      </c>
      <c r="G489" s="152">
        <v>0</v>
      </c>
      <c r="H489" s="152">
        <v>0</v>
      </c>
      <c r="I489" s="153" t="s">
        <v>420</v>
      </c>
      <c r="J489" s="152" t="s">
        <v>420</v>
      </c>
      <c r="K489" s="152" t="s">
        <v>420</v>
      </c>
      <c r="L489" s="152" t="s">
        <v>420</v>
      </c>
      <c r="M489" s="152" t="s">
        <v>420</v>
      </c>
      <c r="N489" s="152" t="s">
        <v>420</v>
      </c>
      <c r="O489" s="152" t="s">
        <v>420</v>
      </c>
      <c r="P489" s="152" t="s">
        <v>420</v>
      </c>
      <c r="Q489" s="152" t="s">
        <v>420</v>
      </c>
      <c r="R489" s="152" t="s">
        <v>420</v>
      </c>
      <c r="S489" s="152" t="s">
        <v>420</v>
      </c>
      <c r="T489" s="152" t="s">
        <v>420</v>
      </c>
      <c r="U489" s="152" t="s">
        <v>420</v>
      </c>
      <c r="V489" s="152" t="s">
        <v>420</v>
      </c>
      <c r="W489" s="152" t="s">
        <v>420</v>
      </c>
      <c r="X489" s="152" t="s">
        <v>420</v>
      </c>
      <c r="Y489" s="152" t="s">
        <v>420</v>
      </c>
      <c r="Z489" s="152" t="s">
        <v>420</v>
      </c>
      <c r="AA489" s="152" t="s">
        <v>420</v>
      </c>
      <c r="AB489" s="152" t="s">
        <v>420</v>
      </c>
      <c r="AC489" s="152" t="s">
        <v>420</v>
      </c>
      <c r="AD489" s="152" t="s">
        <v>420</v>
      </c>
      <c r="AE489" s="152" t="s">
        <v>420</v>
      </c>
      <c r="AF489" s="152" t="s">
        <v>420</v>
      </c>
      <c r="AG489" s="152" t="s">
        <v>420</v>
      </c>
      <c r="AH489" s="152" t="s">
        <v>420</v>
      </c>
      <c r="AI489" s="152" t="s">
        <v>420</v>
      </c>
      <c r="AJ489" s="152" t="s">
        <v>420</v>
      </c>
      <c r="AK489" s="152" t="s">
        <v>420</v>
      </c>
    </row>
    <row r="490" spans="1:37" ht="16.5" thickBot="1" x14ac:dyDescent="0.3">
      <c r="A490" s="207" t="s">
        <v>738</v>
      </c>
      <c r="B490" s="193" t="s">
        <v>424</v>
      </c>
      <c r="C490" s="245" t="s">
        <v>432</v>
      </c>
      <c r="D490" s="189" t="s">
        <v>115</v>
      </c>
      <c r="E490" s="189" t="s">
        <v>423</v>
      </c>
      <c r="F490" s="156">
        <v>0</v>
      </c>
      <c r="G490" s="156">
        <v>0</v>
      </c>
      <c r="H490" s="156">
        <v>0</v>
      </c>
      <c r="I490" s="157" t="s">
        <v>420</v>
      </c>
      <c r="J490" s="156" t="s">
        <v>420</v>
      </c>
      <c r="K490" s="156" t="s">
        <v>420</v>
      </c>
      <c r="L490" s="156" t="s">
        <v>420</v>
      </c>
      <c r="M490" s="156" t="s">
        <v>420</v>
      </c>
      <c r="N490" s="156" t="s">
        <v>420</v>
      </c>
      <c r="O490" s="156" t="s">
        <v>420</v>
      </c>
      <c r="P490" s="156" t="s">
        <v>420</v>
      </c>
      <c r="Q490" s="152" t="s">
        <v>420</v>
      </c>
      <c r="R490" s="152" t="s">
        <v>420</v>
      </c>
      <c r="S490" s="152" t="s">
        <v>420</v>
      </c>
      <c r="T490" s="152" t="s">
        <v>420</v>
      </c>
      <c r="U490" s="152" t="s">
        <v>420</v>
      </c>
      <c r="V490" s="152" t="s">
        <v>420</v>
      </c>
      <c r="W490" s="152" t="s">
        <v>420</v>
      </c>
      <c r="X490" s="152" t="s">
        <v>420</v>
      </c>
      <c r="Y490" s="152" t="s">
        <v>420</v>
      </c>
      <c r="Z490" s="152" t="s">
        <v>420</v>
      </c>
      <c r="AA490" s="152" t="s">
        <v>420</v>
      </c>
      <c r="AB490" s="152" t="s">
        <v>420</v>
      </c>
      <c r="AC490" s="152" t="s">
        <v>420</v>
      </c>
      <c r="AD490" s="152" t="s">
        <v>420</v>
      </c>
      <c r="AE490" s="152" t="s">
        <v>420</v>
      </c>
      <c r="AF490" s="152" t="s">
        <v>420</v>
      </c>
      <c r="AG490" s="152" t="s">
        <v>420</v>
      </c>
      <c r="AH490" s="152" t="s">
        <v>420</v>
      </c>
      <c r="AI490" s="152" t="s">
        <v>420</v>
      </c>
      <c r="AJ490" s="152" t="s">
        <v>420</v>
      </c>
      <c r="AK490" s="152" t="s">
        <v>420</v>
      </c>
    </row>
    <row r="491" spans="1:37" ht="15.75" x14ac:dyDescent="0.25">
      <c r="A491" s="207" t="s">
        <v>738</v>
      </c>
      <c r="B491" s="193" t="s">
        <v>424</v>
      </c>
      <c r="C491" s="243" t="s">
        <v>433</v>
      </c>
      <c r="D491" s="189" t="s">
        <v>78</v>
      </c>
      <c r="E491" s="189" t="s">
        <v>147</v>
      </c>
      <c r="F491" s="149">
        <v>0</v>
      </c>
      <c r="G491" s="149">
        <v>0</v>
      </c>
      <c r="H491" s="149">
        <v>0</v>
      </c>
      <c r="I491" s="150" t="s">
        <v>420</v>
      </c>
      <c r="J491" s="149" t="s">
        <v>420</v>
      </c>
      <c r="K491" s="149" t="s">
        <v>420</v>
      </c>
      <c r="L491" s="149" t="s">
        <v>420</v>
      </c>
      <c r="M491" s="149" t="s">
        <v>420</v>
      </c>
      <c r="N491" s="149" t="s">
        <v>420</v>
      </c>
      <c r="O491" s="149" t="s">
        <v>420</v>
      </c>
      <c r="P491" s="149" t="s">
        <v>420</v>
      </c>
      <c r="Q491" s="152" t="s">
        <v>420</v>
      </c>
      <c r="R491" s="152" t="s">
        <v>420</v>
      </c>
      <c r="S491" s="152" t="s">
        <v>420</v>
      </c>
      <c r="T491" s="152" t="s">
        <v>420</v>
      </c>
      <c r="U491" s="152" t="s">
        <v>420</v>
      </c>
      <c r="V491" s="152" t="s">
        <v>420</v>
      </c>
      <c r="W491" s="152" t="s">
        <v>420</v>
      </c>
      <c r="X491" s="152" t="s">
        <v>420</v>
      </c>
      <c r="Y491" s="152" t="s">
        <v>420</v>
      </c>
      <c r="Z491" s="152" t="s">
        <v>420</v>
      </c>
      <c r="AA491" s="152" t="s">
        <v>420</v>
      </c>
      <c r="AB491" s="152" t="s">
        <v>420</v>
      </c>
      <c r="AC491" s="152" t="s">
        <v>420</v>
      </c>
      <c r="AD491" s="152" t="s">
        <v>420</v>
      </c>
      <c r="AE491" s="152" t="s">
        <v>420</v>
      </c>
      <c r="AF491" s="152" t="s">
        <v>420</v>
      </c>
      <c r="AG491" s="152" t="s">
        <v>420</v>
      </c>
      <c r="AH491" s="152" t="s">
        <v>420</v>
      </c>
      <c r="AI491" s="152" t="s">
        <v>420</v>
      </c>
      <c r="AJ491" s="152" t="s">
        <v>420</v>
      </c>
      <c r="AK491" s="152" t="s">
        <v>420</v>
      </c>
    </row>
    <row r="492" spans="1:37" ht="15.75" x14ac:dyDescent="0.25">
      <c r="A492" s="207" t="s">
        <v>738</v>
      </c>
      <c r="B492" s="193" t="s">
        <v>424</v>
      </c>
      <c r="C492" s="243" t="s">
        <v>433</v>
      </c>
      <c r="D492" s="189" t="s">
        <v>78</v>
      </c>
      <c r="E492" s="189" t="s">
        <v>278</v>
      </c>
      <c r="F492" s="152">
        <v>0</v>
      </c>
      <c r="G492" s="152">
        <v>0</v>
      </c>
      <c r="H492" s="152">
        <v>0</v>
      </c>
      <c r="I492" s="153" t="s">
        <v>420</v>
      </c>
      <c r="J492" s="152" t="s">
        <v>420</v>
      </c>
      <c r="K492" s="152" t="s">
        <v>420</v>
      </c>
      <c r="L492" s="152" t="s">
        <v>420</v>
      </c>
      <c r="M492" s="152" t="s">
        <v>420</v>
      </c>
      <c r="N492" s="152" t="s">
        <v>420</v>
      </c>
      <c r="O492" s="152" t="s">
        <v>420</v>
      </c>
      <c r="P492" s="152" t="s">
        <v>420</v>
      </c>
      <c r="Q492" s="152" t="s">
        <v>420</v>
      </c>
      <c r="R492" s="152" t="s">
        <v>420</v>
      </c>
      <c r="S492" s="152" t="s">
        <v>420</v>
      </c>
      <c r="T492" s="152" t="s">
        <v>420</v>
      </c>
      <c r="U492" s="152" t="s">
        <v>420</v>
      </c>
      <c r="V492" s="152" t="s">
        <v>420</v>
      </c>
      <c r="W492" s="152" t="s">
        <v>420</v>
      </c>
      <c r="X492" s="152" t="s">
        <v>420</v>
      </c>
      <c r="Y492" s="152" t="s">
        <v>420</v>
      </c>
      <c r="Z492" s="152" t="s">
        <v>420</v>
      </c>
      <c r="AA492" s="152" t="s">
        <v>420</v>
      </c>
      <c r="AB492" s="152" t="s">
        <v>420</v>
      </c>
      <c r="AC492" s="152" t="s">
        <v>420</v>
      </c>
      <c r="AD492" s="152" t="s">
        <v>420</v>
      </c>
      <c r="AE492" s="152" t="s">
        <v>420</v>
      </c>
      <c r="AF492" s="152" t="s">
        <v>420</v>
      </c>
      <c r="AG492" s="152" t="s">
        <v>420</v>
      </c>
      <c r="AH492" s="152" t="s">
        <v>420</v>
      </c>
      <c r="AI492" s="152" t="s">
        <v>420</v>
      </c>
      <c r="AJ492" s="152" t="s">
        <v>420</v>
      </c>
      <c r="AK492" s="152" t="s">
        <v>420</v>
      </c>
    </row>
    <row r="493" spans="1:37" ht="15.75" x14ac:dyDescent="0.25">
      <c r="A493" s="207" t="s">
        <v>738</v>
      </c>
      <c r="B493" s="193" t="s">
        <v>424</v>
      </c>
      <c r="C493" s="243" t="s">
        <v>433</v>
      </c>
      <c r="D493" s="189" t="s">
        <v>78</v>
      </c>
      <c r="E493" s="189" t="s">
        <v>119</v>
      </c>
      <c r="F493" s="152"/>
      <c r="G493" s="152"/>
      <c r="H493" s="152"/>
      <c r="I493" s="153"/>
      <c r="J493" s="152"/>
      <c r="K493" s="152"/>
      <c r="L493" s="152"/>
      <c r="M493" s="152"/>
      <c r="N493" s="152"/>
      <c r="O493" s="152"/>
      <c r="P493" s="152"/>
      <c r="Q493" s="152" t="s">
        <v>420</v>
      </c>
      <c r="R493" s="152" t="s">
        <v>420</v>
      </c>
      <c r="S493" s="152" t="s">
        <v>420</v>
      </c>
      <c r="T493" s="152" t="s">
        <v>420</v>
      </c>
      <c r="U493" s="152" t="s">
        <v>420</v>
      </c>
      <c r="V493" s="152" t="s">
        <v>420</v>
      </c>
      <c r="W493" s="152" t="s">
        <v>420</v>
      </c>
      <c r="X493" s="152" t="s">
        <v>420</v>
      </c>
      <c r="Y493" s="152" t="s">
        <v>420</v>
      </c>
      <c r="Z493" s="152" t="s">
        <v>420</v>
      </c>
      <c r="AA493" s="152" t="s">
        <v>420</v>
      </c>
      <c r="AB493" s="152" t="s">
        <v>420</v>
      </c>
      <c r="AC493" s="152" t="s">
        <v>420</v>
      </c>
      <c r="AD493" s="152" t="s">
        <v>420</v>
      </c>
      <c r="AE493" s="152" t="s">
        <v>420</v>
      </c>
      <c r="AF493" s="152" t="s">
        <v>420</v>
      </c>
      <c r="AG493" s="152" t="s">
        <v>420</v>
      </c>
      <c r="AH493" s="152" t="s">
        <v>420</v>
      </c>
      <c r="AI493" s="152" t="s">
        <v>420</v>
      </c>
      <c r="AJ493" s="152" t="s">
        <v>420</v>
      </c>
      <c r="AK493" s="152" t="s">
        <v>420</v>
      </c>
    </row>
    <row r="494" spans="1:37" ht="15.75" x14ac:dyDescent="0.25">
      <c r="A494" s="207" t="s">
        <v>738</v>
      </c>
      <c r="B494" s="193" t="s">
        <v>424</v>
      </c>
      <c r="C494" s="243" t="s">
        <v>433</v>
      </c>
      <c r="D494" s="189" t="s">
        <v>78</v>
      </c>
      <c r="E494" s="189" t="s">
        <v>680</v>
      </c>
      <c r="F494" s="152"/>
      <c r="G494" s="152"/>
      <c r="H494" s="152"/>
      <c r="I494" s="153"/>
      <c r="J494" s="152"/>
      <c r="K494" s="152"/>
      <c r="L494" s="152"/>
      <c r="M494" s="152"/>
      <c r="N494" s="152"/>
      <c r="O494" s="152"/>
      <c r="P494" s="152"/>
      <c r="Q494" s="152" t="s">
        <v>420</v>
      </c>
      <c r="R494" s="152" t="s">
        <v>420</v>
      </c>
      <c r="S494" s="152" t="s">
        <v>420</v>
      </c>
      <c r="T494" s="152" t="s">
        <v>420</v>
      </c>
      <c r="U494" s="152" t="s">
        <v>420</v>
      </c>
      <c r="V494" s="152" t="s">
        <v>420</v>
      </c>
      <c r="W494" s="152" t="s">
        <v>420</v>
      </c>
      <c r="X494" s="152" t="s">
        <v>420</v>
      </c>
      <c r="Y494" s="152" t="s">
        <v>420</v>
      </c>
      <c r="Z494" s="152" t="s">
        <v>420</v>
      </c>
      <c r="AA494" s="152" t="s">
        <v>420</v>
      </c>
      <c r="AB494" s="152" t="s">
        <v>420</v>
      </c>
      <c r="AC494" s="152" t="s">
        <v>420</v>
      </c>
      <c r="AD494" s="152" t="s">
        <v>420</v>
      </c>
      <c r="AE494" s="152" t="s">
        <v>420</v>
      </c>
      <c r="AF494" s="152" t="s">
        <v>420</v>
      </c>
      <c r="AG494" s="152" t="s">
        <v>420</v>
      </c>
      <c r="AH494" s="152" t="s">
        <v>420</v>
      </c>
      <c r="AI494" s="152" t="s">
        <v>420</v>
      </c>
      <c r="AJ494" s="152" t="s">
        <v>420</v>
      </c>
      <c r="AK494" s="152" t="s">
        <v>420</v>
      </c>
    </row>
    <row r="495" spans="1:37" ht="15.75" x14ac:dyDescent="0.25">
      <c r="A495" s="207" t="s">
        <v>738</v>
      </c>
      <c r="B495" s="193" t="s">
        <v>424</v>
      </c>
      <c r="C495" s="243" t="s">
        <v>433</v>
      </c>
      <c r="D495" s="189" t="s">
        <v>78</v>
      </c>
      <c r="E495" s="189" t="s">
        <v>422</v>
      </c>
      <c r="F495" s="152">
        <v>0</v>
      </c>
      <c r="G495" s="152">
        <v>0</v>
      </c>
      <c r="H495" s="152">
        <v>0</v>
      </c>
      <c r="I495" s="153" t="s">
        <v>420</v>
      </c>
      <c r="J495" s="152" t="s">
        <v>420</v>
      </c>
      <c r="K495" s="152" t="s">
        <v>420</v>
      </c>
      <c r="L495" s="152" t="s">
        <v>420</v>
      </c>
      <c r="M495" s="152" t="s">
        <v>420</v>
      </c>
      <c r="N495" s="152" t="s">
        <v>420</v>
      </c>
      <c r="O495" s="152" t="s">
        <v>420</v>
      </c>
      <c r="P495" s="152" t="s">
        <v>420</v>
      </c>
      <c r="Q495" s="152" t="s">
        <v>420</v>
      </c>
      <c r="R495" s="152" t="s">
        <v>420</v>
      </c>
      <c r="S495" s="152" t="s">
        <v>420</v>
      </c>
      <c r="T495" s="152" t="s">
        <v>420</v>
      </c>
      <c r="U495" s="152" t="s">
        <v>420</v>
      </c>
      <c r="V495" s="152" t="s">
        <v>420</v>
      </c>
      <c r="W495" s="152" t="s">
        <v>420</v>
      </c>
      <c r="X495" s="152" t="s">
        <v>420</v>
      </c>
      <c r="Y495" s="152" t="s">
        <v>420</v>
      </c>
      <c r="Z495" s="152" t="s">
        <v>420</v>
      </c>
      <c r="AA495" s="152" t="s">
        <v>420</v>
      </c>
      <c r="AB495" s="152" t="s">
        <v>420</v>
      </c>
      <c r="AC495" s="152" t="s">
        <v>420</v>
      </c>
      <c r="AD495" s="152" t="s">
        <v>420</v>
      </c>
      <c r="AE495" s="152" t="s">
        <v>420</v>
      </c>
      <c r="AF495" s="152" t="s">
        <v>420</v>
      </c>
      <c r="AG495" s="152" t="s">
        <v>420</v>
      </c>
      <c r="AH495" s="152" t="s">
        <v>420</v>
      </c>
      <c r="AI495" s="152" t="s">
        <v>420</v>
      </c>
      <c r="AJ495" s="152" t="s">
        <v>420</v>
      </c>
      <c r="AK495" s="152" t="s">
        <v>420</v>
      </c>
    </row>
    <row r="496" spans="1:37" ht="16.5" thickBot="1" x14ac:dyDescent="0.3">
      <c r="A496" s="207" t="s">
        <v>738</v>
      </c>
      <c r="B496" s="193" t="s">
        <v>424</v>
      </c>
      <c r="C496" s="243" t="s">
        <v>433</v>
      </c>
      <c r="D496" s="189" t="s">
        <v>115</v>
      </c>
      <c r="E496" s="189" t="s">
        <v>423</v>
      </c>
      <c r="F496" s="156">
        <v>0</v>
      </c>
      <c r="G496" s="156">
        <v>0</v>
      </c>
      <c r="H496" s="156">
        <v>0</v>
      </c>
      <c r="I496" s="157" t="s">
        <v>420</v>
      </c>
      <c r="J496" s="156" t="s">
        <v>420</v>
      </c>
      <c r="K496" s="156" t="s">
        <v>420</v>
      </c>
      <c r="L496" s="156" t="s">
        <v>420</v>
      </c>
      <c r="M496" s="156" t="s">
        <v>420</v>
      </c>
      <c r="N496" s="156" t="s">
        <v>420</v>
      </c>
      <c r="O496" s="156" t="s">
        <v>420</v>
      </c>
      <c r="P496" s="156" t="s">
        <v>420</v>
      </c>
      <c r="Q496" s="152" t="s">
        <v>420</v>
      </c>
      <c r="R496" s="152" t="s">
        <v>420</v>
      </c>
      <c r="S496" s="152" t="s">
        <v>420</v>
      </c>
      <c r="T496" s="152" t="s">
        <v>420</v>
      </c>
      <c r="U496" s="152" t="s">
        <v>420</v>
      </c>
      <c r="V496" s="152" t="s">
        <v>420</v>
      </c>
      <c r="W496" s="152" t="s">
        <v>420</v>
      </c>
      <c r="X496" s="152" t="s">
        <v>420</v>
      </c>
      <c r="Y496" s="152" t="s">
        <v>420</v>
      </c>
      <c r="Z496" s="152" t="s">
        <v>420</v>
      </c>
      <c r="AA496" s="152" t="s">
        <v>420</v>
      </c>
      <c r="AB496" s="152" t="s">
        <v>420</v>
      </c>
      <c r="AC496" s="152" t="s">
        <v>420</v>
      </c>
      <c r="AD496" s="152" t="s">
        <v>420</v>
      </c>
      <c r="AE496" s="152" t="s">
        <v>420</v>
      </c>
      <c r="AF496" s="152" t="s">
        <v>420</v>
      </c>
      <c r="AG496" s="152" t="s">
        <v>420</v>
      </c>
      <c r="AH496" s="152" t="s">
        <v>420</v>
      </c>
      <c r="AI496" s="152" t="s">
        <v>420</v>
      </c>
      <c r="AJ496" s="152" t="s">
        <v>420</v>
      </c>
      <c r="AK496" s="152" t="s">
        <v>420</v>
      </c>
    </row>
    <row r="497" spans="1:37" ht="15.75" x14ac:dyDescent="0.25">
      <c r="A497" s="207" t="s">
        <v>738</v>
      </c>
      <c r="B497" s="193" t="s">
        <v>424</v>
      </c>
      <c r="C497" s="245" t="s">
        <v>434</v>
      </c>
      <c r="D497" s="189" t="s">
        <v>78</v>
      </c>
      <c r="E497" s="189" t="s">
        <v>77</v>
      </c>
      <c r="F497" s="149">
        <v>0</v>
      </c>
      <c r="G497" s="149">
        <v>0</v>
      </c>
      <c r="H497" s="149">
        <v>0</v>
      </c>
      <c r="I497" s="150" t="s">
        <v>420</v>
      </c>
      <c r="J497" s="149" t="s">
        <v>420</v>
      </c>
      <c r="K497" s="149" t="s">
        <v>420</v>
      </c>
      <c r="L497" s="149" t="s">
        <v>420</v>
      </c>
      <c r="M497" s="149" t="s">
        <v>420</v>
      </c>
      <c r="N497" s="149" t="s">
        <v>420</v>
      </c>
      <c r="O497" s="149" t="s">
        <v>420</v>
      </c>
      <c r="P497" s="149" t="s">
        <v>420</v>
      </c>
      <c r="Q497" s="152" t="s">
        <v>420</v>
      </c>
      <c r="R497" s="152" t="s">
        <v>420</v>
      </c>
      <c r="S497" s="152" t="s">
        <v>420</v>
      </c>
      <c r="T497" s="152" t="s">
        <v>420</v>
      </c>
      <c r="U497" s="152" t="s">
        <v>420</v>
      </c>
      <c r="V497" s="152" t="s">
        <v>420</v>
      </c>
      <c r="W497" s="152" t="s">
        <v>420</v>
      </c>
      <c r="X497" s="152" t="s">
        <v>420</v>
      </c>
      <c r="Y497" s="152" t="s">
        <v>420</v>
      </c>
      <c r="Z497" s="152" t="s">
        <v>420</v>
      </c>
      <c r="AA497" s="152" t="s">
        <v>420</v>
      </c>
      <c r="AB497" s="152" t="s">
        <v>420</v>
      </c>
      <c r="AC497" s="152" t="s">
        <v>420</v>
      </c>
      <c r="AD497" s="152" t="s">
        <v>420</v>
      </c>
      <c r="AE497" s="152" t="s">
        <v>420</v>
      </c>
      <c r="AF497" s="152" t="s">
        <v>420</v>
      </c>
      <c r="AG497" s="152" t="s">
        <v>420</v>
      </c>
      <c r="AH497" s="152" t="s">
        <v>420</v>
      </c>
      <c r="AI497" s="152" t="s">
        <v>420</v>
      </c>
      <c r="AJ497" s="152" t="s">
        <v>420</v>
      </c>
      <c r="AK497" s="152" t="s">
        <v>420</v>
      </c>
    </row>
    <row r="498" spans="1:37" ht="15.75" x14ac:dyDescent="0.25">
      <c r="A498" s="207" t="s">
        <v>738</v>
      </c>
      <c r="B498" s="193" t="s">
        <v>424</v>
      </c>
      <c r="C498" s="243" t="s">
        <v>434</v>
      </c>
      <c r="D498" s="189" t="s">
        <v>78</v>
      </c>
      <c r="E498" s="189" t="s">
        <v>147</v>
      </c>
      <c r="F498" s="152">
        <v>0</v>
      </c>
      <c r="G498" s="152">
        <v>0</v>
      </c>
      <c r="H498" s="152">
        <v>0</v>
      </c>
      <c r="I498" s="152" t="s">
        <v>420</v>
      </c>
      <c r="J498" s="152" t="s">
        <v>420</v>
      </c>
      <c r="K498" s="152" t="s">
        <v>420</v>
      </c>
      <c r="L498" s="152" t="s">
        <v>420</v>
      </c>
      <c r="M498" s="152" t="s">
        <v>420</v>
      </c>
      <c r="N498" s="152" t="s">
        <v>420</v>
      </c>
      <c r="O498" s="152" t="s">
        <v>420</v>
      </c>
      <c r="P498" s="152" t="s">
        <v>420</v>
      </c>
      <c r="Q498" s="152" t="s">
        <v>420</v>
      </c>
      <c r="R498" s="152" t="s">
        <v>420</v>
      </c>
      <c r="S498" s="152" t="s">
        <v>420</v>
      </c>
      <c r="T498" s="152" t="s">
        <v>420</v>
      </c>
      <c r="U498" s="152" t="s">
        <v>420</v>
      </c>
      <c r="V498" s="152" t="s">
        <v>420</v>
      </c>
      <c r="W498" s="152" t="s">
        <v>420</v>
      </c>
      <c r="X498" s="152" t="s">
        <v>420</v>
      </c>
      <c r="Y498" s="152" t="s">
        <v>420</v>
      </c>
      <c r="Z498" s="152" t="s">
        <v>420</v>
      </c>
      <c r="AA498" s="152" t="s">
        <v>420</v>
      </c>
      <c r="AB498" s="152" t="s">
        <v>420</v>
      </c>
      <c r="AC498" s="152" t="s">
        <v>420</v>
      </c>
      <c r="AD498" s="152" t="s">
        <v>420</v>
      </c>
      <c r="AE498" s="152" t="s">
        <v>420</v>
      </c>
      <c r="AF498" s="152" t="s">
        <v>420</v>
      </c>
      <c r="AG498" s="152" t="s">
        <v>420</v>
      </c>
      <c r="AH498" s="152" t="s">
        <v>420</v>
      </c>
      <c r="AI498" s="152" t="s">
        <v>420</v>
      </c>
      <c r="AJ498" s="152" t="s">
        <v>420</v>
      </c>
      <c r="AK498" s="152" t="s">
        <v>420</v>
      </c>
    </row>
    <row r="499" spans="1:37" ht="15.75" x14ac:dyDescent="0.25">
      <c r="A499" s="207" t="s">
        <v>738</v>
      </c>
      <c r="B499" s="193" t="s">
        <v>424</v>
      </c>
      <c r="C499" s="245" t="s">
        <v>434</v>
      </c>
      <c r="D499" s="189" t="s">
        <v>78</v>
      </c>
      <c r="E499" s="189" t="s">
        <v>278</v>
      </c>
      <c r="F499" s="152">
        <v>0</v>
      </c>
      <c r="G499" s="152">
        <v>0</v>
      </c>
      <c r="H499" s="152">
        <v>0</v>
      </c>
      <c r="I499" s="153" t="s">
        <v>420</v>
      </c>
      <c r="J499" s="152" t="s">
        <v>420</v>
      </c>
      <c r="K499" s="152" t="s">
        <v>420</v>
      </c>
      <c r="L499" s="152" t="s">
        <v>420</v>
      </c>
      <c r="M499" s="152" t="s">
        <v>420</v>
      </c>
      <c r="N499" s="152" t="s">
        <v>420</v>
      </c>
      <c r="O499" s="152" t="s">
        <v>420</v>
      </c>
      <c r="P499" s="152" t="s">
        <v>420</v>
      </c>
      <c r="Q499" s="152">
        <v>0</v>
      </c>
      <c r="R499" s="152">
        <v>0</v>
      </c>
      <c r="S499" s="152">
        <v>0</v>
      </c>
      <c r="T499" s="152">
        <v>0</v>
      </c>
      <c r="U499" s="152">
        <v>0</v>
      </c>
      <c r="V499" s="152">
        <v>0</v>
      </c>
      <c r="W499" s="152">
        <v>0</v>
      </c>
      <c r="X499" s="152">
        <v>0</v>
      </c>
      <c r="Y499" s="152">
        <v>0</v>
      </c>
      <c r="Z499" s="152">
        <v>0</v>
      </c>
      <c r="AA499" s="152">
        <v>0</v>
      </c>
      <c r="AB499" s="152">
        <v>0</v>
      </c>
      <c r="AC499" s="152">
        <v>0</v>
      </c>
      <c r="AD499" s="152">
        <v>0</v>
      </c>
      <c r="AE499" s="152">
        <v>0</v>
      </c>
      <c r="AF499" s="152">
        <v>0</v>
      </c>
      <c r="AG499" s="152">
        <v>0</v>
      </c>
      <c r="AH499" s="152">
        <v>0</v>
      </c>
      <c r="AI499" s="152">
        <v>0</v>
      </c>
      <c r="AJ499" s="152">
        <v>0</v>
      </c>
      <c r="AK499" s="152">
        <v>0</v>
      </c>
    </row>
    <row r="500" spans="1:37" ht="15.75" x14ac:dyDescent="0.25">
      <c r="A500" s="207" t="s">
        <v>738</v>
      </c>
      <c r="B500" s="193" t="s">
        <v>424</v>
      </c>
      <c r="C500" s="238" t="s">
        <v>429</v>
      </c>
      <c r="D500" s="189" t="s">
        <v>674</v>
      </c>
      <c r="E500" s="189" t="s">
        <v>675</v>
      </c>
      <c r="F500" s="152">
        <v>0</v>
      </c>
      <c r="G500" s="152">
        <v>0</v>
      </c>
      <c r="H500" s="152">
        <v>0</v>
      </c>
      <c r="I500" s="152">
        <v>0</v>
      </c>
      <c r="J500" s="152">
        <v>0</v>
      </c>
      <c r="K500" s="152">
        <v>0</v>
      </c>
      <c r="L500" s="152">
        <v>0</v>
      </c>
      <c r="M500" s="152">
        <v>0</v>
      </c>
      <c r="N500" s="152">
        <v>0</v>
      </c>
      <c r="O500" s="152">
        <v>0</v>
      </c>
      <c r="P500" s="152">
        <v>0</v>
      </c>
      <c r="Q500" s="152">
        <v>0</v>
      </c>
      <c r="R500" s="152">
        <v>0</v>
      </c>
      <c r="S500" s="152">
        <v>0</v>
      </c>
      <c r="T500" s="152">
        <v>0</v>
      </c>
      <c r="U500" s="152">
        <v>0</v>
      </c>
      <c r="V500" s="152">
        <v>0</v>
      </c>
      <c r="W500" s="152">
        <v>0</v>
      </c>
      <c r="X500" s="152">
        <v>0</v>
      </c>
      <c r="Y500" s="152">
        <v>0</v>
      </c>
      <c r="Z500" s="152">
        <v>0</v>
      </c>
      <c r="AA500" s="152">
        <v>0</v>
      </c>
      <c r="AB500" s="152">
        <v>0</v>
      </c>
      <c r="AC500" s="152">
        <v>0</v>
      </c>
      <c r="AD500" s="152">
        <v>0</v>
      </c>
      <c r="AE500" s="152">
        <v>0</v>
      </c>
      <c r="AF500" s="152">
        <v>0</v>
      </c>
      <c r="AG500" s="152">
        <v>0</v>
      </c>
      <c r="AH500" s="152">
        <v>0</v>
      </c>
      <c r="AI500" s="152">
        <v>0</v>
      </c>
      <c r="AJ500" s="152">
        <v>0</v>
      </c>
      <c r="AK500" s="152">
        <v>0</v>
      </c>
    </row>
    <row r="501" spans="1:37" ht="15.75" x14ac:dyDescent="0.25">
      <c r="A501" s="207" t="s">
        <v>738</v>
      </c>
      <c r="B501" s="193" t="s">
        <v>424</v>
      </c>
      <c r="C501" s="238" t="s">
        <v>435</v>
      </c>
      <c r="D501" s="189" t="s">
        <v>78</v>
      </c>
      <c r="E501" s="189" t="s">
        <v>147</v>
      </c>
      <c r="F501" s="152">
        <v>0</v>
      </c>
      <c r="G501" s="152">
        <v>0</v>
      </c>
      <c r="H501" s="152">
        <v>0</v>
      </c>
      <c r="I501" s="152" t="s">
        <v>420</v>
      </c>
      <c r="J501" s="152" t="s">
        <v>420</v>
      </c>
      <c r="K501" s="152" t="s">
        <v>420</v>
      </c>
      <c r="L501" s="152" t="s">
        <v>420</v>
      </c>
      <c r="M501" s="152" t="s">
        <v>420</v>
      </c>
      <c r="N501" s="152" t="s">
        <v>420</v>
      </c>
      <c r="O501" s="152" t="s">
        <v>420</v>
      </c>
      <c r="P501" s="152" t="s">
        <v>420</v>
      </c>
      <c r="Q501" s="152" t="s">
        <v>420</v>
      </c>
      <c r="R501" s="152" t="s">
        <v>420</v>
      </c>
      <c r="S501" s="152" t="s">
        <v>420</v>
      </c>
      <c r="T501" s="152" t="s">
        <v>420</v>
      </c>
      <c r="U501" s="152" t="s">
        <v>420</v>
      </c>
      <c r="V501" s="152" t="s">
        <v>420</v>
      </c>
      <c r="W501" s="152" t="s">
        <v>420</v>
      </c>
      <c r="X501" s="152" t="s">
        <v>420</v>
      </c>
      <c r="Y501" s="152" t="s">
        <v>420</v>
      </c>
      <c r="Z501" s="152" t="s">
        <v>420</v>
      </c>
      <c r="AA501" s="152" t="s">
        <v>420</v>
      </c>
      <c r="AB501" s="152" t="s">
        <v>420</v>
      </c>
      <c r="AC501" s="152" t="s">
        <v>420</v>
      </c>
      <c r="AD501" s="152" t="s">
        <v>420</v>
      </c>
      <c r="AE501" s="152" t="s">
        <v>420</v>
      </c>
      <c r="AF501" s="152" t="s">
        <v>420</v>
      </c>
      <c r="AG501" s="152" t="s">
        <v>420</v>
      </c>
      <c r="AH501" s="152" t="s">
        <v>420</v>
      </c>
      <c r="AI501" s="152" t="s">
        <v>420</v>
      </c>
      <c r="AJ501" s="152" t="s">
        <v>420</v>
      </c>
      <c r="AK501" s="152" t="s">
        <v>420</v>
      </c>
    </row>
    <row r="502" spans="1:37" ht="15.75" x14ac:dyDescent="0.25">
      <c r="A502" s="207" t="s">
        <v>738</v>
      </c>
      <c r="B502" s="193" t="s">
        <v>424</v>
      </c>
      <c r="C502" s="238" t="s">
        <v>435</v>
      </c>
      <c r="D502" s="189" t="s">
        <v>78</v>
      </c>
      <c r="E502" s="189" t="s">
        <v>278</v>
      </c>
      <c r="F502" s="152">
        <v>0</v>
      </c>
      <c r="G502" s="152">
        <v>0</v>
      </c>
      <c r="H502" s="152">
        <v>0</v>
      </c>
      <c r="I502" s="152" t="s">
        <v>420</v>
      </c>
      <c r="J502" s="152" t="s">
        <v>420</v>
      </c>
      <c r="K502" s="152" t="s">
        <v>420</v>
      </c>
      <c r="L502" s="152" t="s">
        <v>420</v>
      </c>
      <c r="M502" s="152" t="s">
        <v>420</v>
      </c>
      <c r="N502" s="152" t="s">
        <v>420</v>
      </c>
      <c r="O502" s="152" t="s">
        <v>420</v>
      </c>
      <c r="P502" s="152" t="s">
        <v>420</v>
      </c>
      <c r="Q502" s="152" t="s">
        <v>420</v>
      </c>
      <c r="R502" s="152" t="s">
        <v>420</v>
      </c>
      <c r="S502" s="152" t="s">
        <v>420</v>
      </c>
      <c r="T502" s="152" t="s">
        <v>420</v>
      </c>
      <c r="U502" s="152" t="s">
        <v>420</v>
      </c>
      <c r="V502" s="152" t="s">
        <v>420</v>
      </c>
      <c r="W502" s="152" t="s">
        <v>420</v>
      </c>
      <c r="X502" s="152" t="s">
        <v>420</v>
      </c>
      <c r="Y502" s="152" t="s">
        <v>420</v>
      </c>
      <c r="Z502" s="152" t="s">
        <v>420</v>
      </c>
      <c r="AA502" s="152" t="s">
        <v>420</v>
      </c>
      <c r="AB502" s="152" t="s">
        <v>420</v>
      </c>
      <c r="AC502" s="152" t="s">
        <v>420</v>
      </c>
      <c r="AD502" s="152" t="s">
        <v>420</v>
      </c>
      <c r="AE502" s="152" t="s">
        <v>420</v>
      </c>
      <c r="AF502" s="152" t="s">
        <v>420</v>
      </c>
      <c r="AG502" s="152" t="s">
        <v>420</v>
      </c>
      <c r="AH502" s="152" t="s">
        <v>420</v>
      </c>
      <c r="AI502" s="152" t="s">
        <v>420</v>
      </c>
      <c r="AJ502" s="152" t="s">
        <v>420</v>
      </c>
      <c r="AK502" s="152" t="s">
        <v>420</v>
      </c>
    </row>
    <row r="503" spans="1:37" ht="15.75" x14ac:dyDescent="0.25">
      <c r="A503" s="207" t="s">
        <v>738</v>
      </c>
      <c r="B503" s="193" t="s">
        <v>424</v>
      </c>
      <c r="C503" s="238" t="s">
        <v>435</v>
      </c>
      <c r="D503" s="189" t="s">
        <v>78</v>
      </c>
      <c r="E503" s="189" t="s">
        <v>422</v>
      </c>
      <c r="F503" s="152">
        <v>0</v>
      </c>
      <c r="G503" s="152">
        <v>0</v>
      </c>
      <c r="H503" s="152">
        <v>0</v>
      </c>
      <c r="I503" s="152" t="s">
        <v>420</v>
      </c>
      <c r="J503" s="152" t="s">
        <v>420</v>
      </c>
      <c r="K503" s="152" t="s">
        <v>420</v>
      </c>
      <c r="L503" s="152" t="s">
        <v>420</v>
      </c>
      <c r="M503" s="152" t="s">
        <v>420</v>
      </c>
      <c r="N503" s="152" t="s">
        <v>420</v>
      </c>
      <c r="O503" s="152" t="s">
        <v>420</v>
      </c>
      <c r="P503" s="152" t="s">
        <v>420</v>
      </c>
      <c r="Q503" s="152" t="s">
        <v>420</v>
      </c>
      <c r="R503" s="152" t="s">
        <v>420</v>
      </c>
      <c r="S503" s="152" t="s">
        <v>420</v>
      </c>
      <c r="T503" s="152" t="s">
        <v>420</v>
      </c>
      <c r="U503" s="152" t="s">
        <v>420</v>
      </c>
      <c r="V503" s="152" t="s">
        <v>420</v>
      </c>
      <c r="W503" s="152" t="s">
        <v>420</v>
      </c>
      <c r="X503" s="152" t="s">
        <v>420</v>
      </c>
      <c r="Y503" s="152" t="s">
        <v>420</v>
      </c>
      <c r="Z503" s="152" t="s">
        <v>420</v>
      </c>
      <c r="AA503" s="152" t="s">
        <v>420</v>
      </c>
      <c r="AB503" s="152" t="s">
        <v>420</v>
      </c>
      <c r="AC503" s="152" t="s">
        <v>420</v>
      </c>
      <c r="AD503" s="152" t="s">
        <v>420</v>
      </c>
      <c r="AE503" s="152" t="s">
        <v>420</v>
      </c>
      <c r="AF503" s="152" t="s">
        <v>420</v>
      </c>
      <c r="AG503" s="152" t="s">
        <v>420</v>
      </c>
      <c r="AH503" s="152" t="s">
        <v>420</v>
      </c>
      <c r="AI503" s="152" t="s">
        <v>420</v>
      </c>
      <c r="AJ503" s="152" t="s">
        <v>420</v>
      </c>
      <c r="AK503" s="152" t="s">
        <v>420</v>
      </c>
    </row>
    <row r="504" spans="1:37" ht="15.75" x14ac:dyDescent="0.25">
      <c r="A504" s="207" t="s">
        <v>738</v>
      </c>
      <c r="B504" s="193" t="s">
        <v>424</v>
      </c>
      <c r="C504" s="238" t="s">
        <v>435</v>
      </c>
      <c r="D504" s="189" t="s">
        <v>679</v>
      </c>
      <c r="E504" s="189" t="s">
        <v>119</v>
      </c>
      <c r="F504" s="152"/>
      <c r="G504" s="152"/>
      <c r="H504" s="152"/>
      <c r="I504" s="152"/>
      <c r="J504" s="152"/>
      <c r="K504" s="152"/>
      <c r="L504" s="152"/>
      <c r="M504" s="152"/>
      <c r="N504" s="152"/>
      <c r="O504" s="152"/>
      <c r="P504" s="152"/>
      <c r="Q504" s="152" t="s">
        <v>420</v>
      </c>
      <c r="R504" s="152" t="s">
        <v>420</v>
      </c>
      <c r="S504" s="152" t="s">
        <v>420</v>
      </c>
      <c r="T504" s="152" t="s">
        <v>420</v>
      </c>
      <c r="U504" s="152" t="s">
        <v>420</v>
      </c>
      <c r="V504" s="152" t="s">
        <v>420</v>
      </c>
      <c r="W504" s="152" t="s">
        <v>420</v>
      </c>
      <c r="X504" s="152" t="s">
        <v>420</v>
      </c>
      <c r="Y504" s="152" t="s">
        <v>420</v>
      </c>
      <c r="Z504" s="152" t="s">
        <v>420</v>
      </c>
      <c r="AA504" s="152" t="s">
        <v>420</v>
      </c>
      <c r="AB504" s="152" t="s">
        <v>420</v>
      </c>
      <c r="AC504" s="152" t="s">
        <v>420</v>
      </c>
      <c r="AD504" s="152" t="s">
        <v>420</v>
      </c>
      <c r="AE504" s="152" t="s">
        <v>420</v>
      </c>
      <c r="AF504" s="152" t="s">
        <v>420</v>
      </c>
      <c r="AG504" s="152" t="s">
        <v>420</v>
      </c>
      <c r="AH504" s="152" t="s">
        <v>420</v>
      </c>
      <c r="AI504" s="152" t="s">
        <v>420</v>
      </c>
      <c r="AJ504" s="152" t="s">
        <v>420</v>
      </c>
      <c r="AK504" s="152" t="s">
        <v>420</v>
      </c>
    </row>
    <row r="505" spans="1:37" ht="15.75" x14ac:dyDescent="0.25">
      <c r="A505" s="207" t="s">
        <v>738</v>
      </c>
      <c r="B505" s="193" t="s">
        <v>424</v>
      </c>
      <c r="C505" s="238" t="s">
        <v>435</v>
      </c>
      <c r="D505" s="189" t="s">
        <v>78</v>
      </c>
      <c r="E505" s="189" t="s">
        <v>77</v>
      </c>
      <c r="F505" s="152">
        <v>0</v>
      </c>
      <c r="G505" s="152">
        <v>0</v>
      </c>
      <c r="H505" s="152">
        <v>0</v>
      </c>
      <c r="I505" s="152" t="s">
        <v>420</v>
      </c>
      <c r="J505" s="152" t="s">
        <v>420</v>
      </c>
      <c r="K505" s="152" t="s">
        <v>420</v>
      </c>
      <c r="L505" s="152" t="s">
        <v>420</v>
      </c>
      <c r="M505" s="152" t="s">
        <v>420</v>
      </c>
      <c r="N505" s="152" t="s">
        <v>420</v>
      </c>
      <c r="O505" s="152" t="s">
        <v>420</v>
      </c>
      <c r="P505" s="152" t="s">
        <v>420</v>
      </c>
      <c r="Q505" s="152" t="s">
        <v>420</v>
      </c>
      <c r="R505" s="152" t="s">
        <v>420</v>
      </c>
      <c r="S505" s="152" t="s">
        <v>420</v>
      </c>
      <c r="T505" s="152" t="s">
        <v>420</v>
      </c>
      <c r="U505" s="152" t="s">
        <v>420</v>
      </c>
      <c r="V505" s="152" t="s">
        <v>420</v>
      </c>
      <c r="W505" s="152" t="s">
        <v>420</v>
      </c>
      <c r="X505" s="152" t="s">
        <v>420</v>
      </c>
      <c r="Y505" s="152" t="s">
        <v>420</v>
      </c>
      <c r="Z505" s="152" t="s">
        <v>420</v>
      </c>
      <c r="AA505" s="152" t="s">
        <v>420</v>
      </c>
      <c r="AB505" s="152" t="s">
        <v>420</v>
      </c>
      <c r="AC505" s="152" t="s">
        <v>420</v>
      </c>
      <c r="AD505" s="152" t="s">
        <v>420</v>
      </c>
      <c r="AE505" s="152" t="s">
        <v>420</v>
      </c>
      <c r="AF505" s="152" t="s">
        <v>420</v>
      </c>
      <c r="AG505" s="152" t="s">
        <v>420</v>
      </c>
      <c r="AH505" s="152" t="s">
        <v>420</v>
      </c>
      <c r="AI505" s="152" t="s">
        <v>420</v>
      </c>
      <c r="AJ505" s="152" t="s">
        <v>420</v>
      </c>
      <c r="AK505" s="152" t="s">
        <v>420</v>
      </c>
    </row>
    <row r="506" spans="1:37" ht="15.75" x14ac:dyDescent="0.25">
      <c r="A506" s="207" t="s">
        <v>738</v>
      </c>
      <c r="B506" s="193" t="s">
        <v>424</v>
      </c>
      <c r="C506" s="238" t="s">
        <v>435</v>
      </c>
      <c r="D506" s="189" t="s">
        <v>674</v>
      </c>
      <c r="E506" s="189" t="s">
        <v>675</v>
      </c>
      <c r="F506" s="152">
        <v>0</v>
      </c>
      <c r="G506" s="152">
        <v>0</v>
      </c>
      <c r="H506" s="152">
        <v>0</v>
      </c>
      <c r="I506" s="152">
        <v>0</v>
      </c>
      <c r="J506" s="152">
        <v>0</v>
      </c>
      <c r="K506" s="152">
        <v>0</v>
      </c>
      <c r="L506" s="152">
        <v>0</v>
      </c>
      <c r="M506" s="152">
        <v>0</v>
      </c>
      <c r="N506" s="152">
        <v>0</v>
      </c>
      <c r="O506" s="152">
        <v>0</v>
      </c>
      <c r="P506" s="152">
        <v>0</v>
      </c>
      <c r="Q506" s="152">
        <v>0</v>
      </c>
      <c r="R506" s="152">
        <v>0</v>
      </c>
      <c r="S506" s="152">
        <v>0</v>
      </c>
      <c r="T506" s="152">
        <v>0</v>
      </c>
      <c r="U506" s="152">
        <v>0</v>
      </c>
      <c r="V506" s="152">
        <v>0</v>
      </c>
      <c r="W506" s="152">
        <v>0</v>
      </c>
      <c r="X506" s="152">
        <v>0</v>
      </c>
      <c r="Y506" s="152">
        <v>0</v>
      </c>
      <c r="Z506" s="152">
        <v>0</v>
      </c>
      <c r="AA506" s="152">
        <v>0</v>
      </c>
      <c r="AB506" s="152">
        <v>0</v>
      </c>
      <c r="AC506" s="152">
        <v>0</v>
      </c>
      <c r="AD506" s="152">
        <v>0</v>
      </c>
      <c r="AE506" s="152">
        <v>0</v>
      </c>
      <c r="AF506" s="152">
        <v>0</v>
      </c>
      <c r="AG506" s="152">
        <v>0</v>
      </c>
      <c r="AH506" s="152">
        <v>0</v>
      </c>
      <c r="AI506" s="152">
        <v>0</v>
      </c>
      <c r="AJ506" s="152">
        <v>0</v>
      </c>
      <c r="AK506" s="152">
        <v>0</v>
      </c>
    </row>
    <row r="507" spans="1:37" ht="15.75" x14ac:dyDescent="0.25">
      <c r="A507" s="207" t="s">
        <v>738</v>
      </c>
      <c r="B507" s="193" t="s">
        <v>424</v>
      </c>
      <c r="C507" s="238" t="s">
        <v>435</v>
      </c>
      <c r="D507" s="189" t="s">
        <v>115</v>
      </c>
      <c r="E507" s="189" t="s">
        <v>423</v>
      </c>
      <c r="F507" s="152">
        <v>0</v>
      </c>
      <c r="G507" s="152">
        <v>0</v>
      </c>
      <c r="H507" s="152">
        <v>0</v>
      </c>
      <c r="I507" s="152" t="s">
        <v>420</v>
      </c>
      <c r="J507" s="152" t="s">
        <v>420</v>
      </c>
      <c r="K507" s="152" t="s">
        <v>420</v>
      </c>
      <c r="L507" s="152" t="s">
        <v>420</v>
      </c>
      <c r="M507" s="152" t="s">
        <v>420</v>
      </c>
      <c r="N507" s="152" t="s">
        <v>420</v>
      </c>
      <c r="O507" s="152" t="s">
        <v>420</v>
      </c>
      <c r="P507" s="152" t="s">
        <v>420</v>
      </c>
      <c r="Q507" s="152" t="s">
        <v>420</v>
      </c>
      <c r="R507" s="152" t="s">
        <v>420</v>
      </c>
      <c r="S507" s="152" t="s">
        <v>420</v>
      </c>
      <c r="T507" s="152" t="s">
        <v>420</v>
      </c>
      <c r="U507" s="152" t="s">
        <v>420</v>
      </c>
      <c r="V507" s="152" t="s">
        <v>420</v>
      </c>
      <c r="W507" s="152" t="s">
        <v>420</v>
      </c>
      <c r="X507" s="152" t="s">
        <v>420</v>
      </c>
      <c r="Y507" s="152" t="s">
        <v>420</v>
      </c>
      <c r="Z507" s="152" t="s">
        <v>420</v>
      </c>
      <c r="AA507" s="152" t="s">
        <v>420</v>
      </c>
      <c r="AB507" s="152" t="s">
        <v>420</v>
      </c>
      <c r="AC507" s="152" t="s">
        <v>420</v>
      </c>
      <c r="AD507" s="152" t="s">
        <v>420</v>
      </c>
      <c r="AE507" s="152" t="s">
        <v>420</v>
      </c>
      <c r="AF507" s="152" t="s">
        <v>420</v>
      </c>
      <c r="AG507" s="152" t="s">
        <v>420</v>
      </c>
      <c r="AH507" s="152" t="s">
        <v>420</v>
      </c>
      <c r="AI507" s="152" t="s">
        <v>420</v>
      </c>
      <c r="AJ507" s="152" t="s">
        <v>420</v>
      </c>
      <c r="AK507" s="152" t="s">
        <v>420</v>
      </c>
    </row>
    <row r="508" spans="1:37" ht="15.75" x14ac:dyDescent="0.25">
      <c r="A508" s="207" t="s">
        <v>738</v>
      </c>
      <c r="B508" s="162" t="s">
        <v>419</v>
      </c>
      <c r="C508" s="163" t="s">
        <v>419</v>
      </c>
      <c r="D508" s="164" t="s">
        <v>78</v>
      </c>
      <c r="E508" s="164" t="s">
        <v>147</v>
      </c>
      <c r="F508" s="54">
        <v>0</v>
      </c>
      <c r="G508" s="54">
        <v>0</v>
      </c>
      <c r="H508" s="54">
        <v>0</v>
      </c>
      <c r="I508" s="55" t="s">
        <v>420</v>
      </c>
      <c r="J508" s="54" t="s">
        <v>420</v>
      </c>
      <c r="K508" s="54" t="s">
        <v>420</v>
      </c>
      <c r="L508" s="54" t="s">
        <v>420</v>
      </c>
      <c r="M508" s="54" t="s">
        <v>420</v>
      </c>
      <c r="N508" s="54" t="s">
        <v>420</v>
      </c>
      <c r="O508" s="54" t="s">
        <v>420</v>
      </c>
      <c r="P508" s="54" t="s">
        <v>420</v>
      </c>
      <c r="Q508" s="54" t="s">
        <v>420</v>
      </c>
      <c r="R508" s="54" t="s">
        <v>420</v>
      </c>
      <c r="S508" s="54" t="s">
        <v>420</v>
      </c>
      <c r="T508" s="54" t="s">
        <v>420</v>
      </c>
      <c r="U508" s="54" t="s">
        <v>420</v>
      </c>
      <c r="V508" s="54" t="s">
        <v>420</v>
      </c>
      <c r="W508" s="54" t="s">
        <v>420</v>
      </c>
      <c r="X508" s="54" t="s">
        <v>420</v>
      </c>
      <c r="Y508" s="54" t="s">
        <v>420</v>
      </c>
      <c r="Z508" s="54" t="s">
        <v>420</v>
      </c>
      <c r="AA508" s="54" t="s">
        <v>420</v>
      </c>
      <c r="AB508" s="54" t="s">
        <v>420</v>
      </c>
      <c r="AC508" s="54" t="s">
        <v>420</v>
      </c>
      <c r="AD508" s="54" t="s">
        <v>420</v>
      </c>
      <c r="AE508" s="54" t="s">
        <v>420</v>
      </c>
      <c r="AF508" s="54" t="s">
        <v>420</v>
      </c>
      <c r="AG508" s="54" t="s">
        <v>420</v>
      </c>
      <c r="AH508" s="54" t="s">
        <v>420</v>
      </c>
      <c r="AI508" s="54" t="s">
        <v>420</v>
      </c>
      <c r="AJ508" s="54" t="s">
        <v>420</v>
      </c>
      <c r="AK508" s="56" t="s">
        <v>420</v>
      </c>
    </row>
    <row r="509" spans="1:37" ht="15.75" x14ac:dyDescent="0.25">
      <c r="A509" s="207" t="s">
        <v>738</v>
      </c>
      <c r="B509" s="162" t="s">
        <v>419</v>
      </c>
      <c r="C509" s="163" t="s">
        <v>419</v>
      </c>
      <c r="D509" s="164" t="s">
        <v>78</v>
      </c>
      <c r="E509" s="164" t="s">
        <v>278</v>
      </c>
      <c r="F509" s="54">
        <v>0</v>
      </c>
      <c r="G509" s="54">
        <v>0</v>
      </c>
      <c r="H509" s="54">
        <v>0</v>
      </c>
      <c r="I509" s="54"/>
      <c r="J509" s="54">
        <v>0</v>
      </c>
      <c r="K509" s="54">
        <f>J509+500</f>
        <v>500</v>
      </c>
      <c r="L509" s="54">
        <f>K509+500</f>
        <v>1000</v>
      </c>
      <c r="M509" s="54">
        <f>L509+1000</f>
        <v>2000</v>
      </c>
      <c r="N509" s="54">
        <f>M509+1000</f>
        <v>3000</v>
      </c>
      <c r="O509" s="54">
        <f t="shared" ref="O509" si="127">N509+1500</f>
        <v>4500</v>
      </c>
      <c r="P509" s="54">
        <f t="shared" ref="P509" si="128">O509+1500</f>
        <v>6000</v>
      </c>
      <c r="Q509" s="54">
        <f t="shared" ref="Q509" si="129">P509+1500</f>
        <v>7500</v>
      </c>
      <c r="R509" s="54">
        <f>Q509+2000</f>
        <v>9500</v>
      </c>
      <c r="S509" s="54">
        <f t="shared" ref="S509" si="130">R509+2000</f>
        <v>11500</v>
      </c>
      <c r="T509" s="54">
        <f t="shared" ref="T509" si="131">S509+2000</f>
        <v>13500</v>
      </c>
      <c r="U509" s="54">
        <f t="shared" ref="U509" si="132">T509+2000</f>
        <v>15500</v>
      </c>
      <c r="V509" s="54">
        <f t="shared" ref="V509" si="133">U509+2000</f>
        <v>17500</v>
      </c>
      <c r="W509" s="54">
        <f>V509+2500</f>
        <v>20000</v>
      </c>
      <c r="X509" s="54">
        <f t="shared" ref="X509" si="134">W509+2500</f>
        <v>22500</v>
      </c>
      <c r="Y509" s="54">
        <f t="shared" ref="Y509" si="135">X509+2500</f>
        <v>25000</v>
      </c>
      <c r="Z509" s="54">
        <f t="shared" ref="Z509" si="136">Y509+2500</f>
        <v>27500</v>
      </c>
      <c r="AA509" s="54">
        <f t="shared" ref="AA509" si="137">Z509+2500</f>
        <v>30000</v>
      </c>
      <c r="AB509" s="54">
        <f>AA509+3000</f>
        <v>33000</v>
      </c>
      <c r="AC509" s="54">
        <f t="shared" ref="AC509" si="138">AB509+3000</f>
        <v>36000</v>
      </c>
      <c r="AD509" s="54">
        <f t="shared" ref="AD509" si="139">AC509+3000</f>
        <v>39000</v>
      </c>
      <c r="AE509" s="54">
        <f t="shared" ref="AE509" si="140">AD509+3000</f>
        <v>42000</v>
      </c>
      <c r="AF509" s="54">
        <f>AE509+3000</f>
        <v>45000</v>
      </c>
      <c r="AG509" s="54">
        <f>AF509+3500</f>
        <v>48500</v>
      </c>
      <c r="AH509" s="54">
        <f t="shared" ref="AH509" si="141">AG509+3500</f>
        <v>52000</v>
      </c>
      <c r="AI509" s="54">
        <f t="shared" ref="AI509" si="142">AH509+3500</f>
        <v>55500</v>
      </c>
      <c r="AJ509" s="54">
        <f t="shared" ref="AJ509" si="143">AI509+3500</f>
        <v>59000</v>
      </c>
      <c r="AK509" s="54">
        <f t="shared" ref="AK509" si="144">AJ509+3500</f>
        <v>62500</v>
      </c>
    </row>
    <row r="510" spans="1:37" ht="15.75" x14ac:dyDescent="0.25">
      <c r="A510" s="207" t="s">
        <v>738</v>
      </c>
      <c r="B510" s="162" t="s">
        <v>419</v>
      </c>
      <c r="C510" s="163" t="s">
        <v>419</v>
      </c>
      <c r="D510" s="164" t="s">
        <v>78</v>
      </c>
      <c r="E510" s="164" t="s">
        <v>421</v>
      </c>
      <c r="F510" s="54">
        <v>0</v>
      </c>
      <c r="G510" s="54">
        <v>0</v>
      </c>
      <c r="H510" s="54">
        <v>0</v>
      </c>
      <c r="I510" s="55" t="s">
        <v>420</v>
      </c>
      <c r="J510" s="54" t="s">
        <v>420</v>
      </c>
      <c r="K510" s="54" t="s">
        <v>420</v>
      </c>
      <c r="L510" s="54" t="s">
        <v>420</v>
      </c>
      <c r="M510" s="54" t="s">
        <v>420</v>
      </c>
      <c r="N510" s="54" t="s">
        <v>420</v>
      </c>
      <c r="O510" s="54" t="s">
        <v>420</v>
      </c>
      <c r="P510" s="54" t="s">
        <v>420</v>
      </c>
      <c r="Q510" s="54" t="s">
        <v>420</v>
      </c>
      <c r="R510" s="54" t="s">
        <v>420</v>
      </c>
      <c r="S510" s="54" t="s">
        <v>420</v>
      </c>
      <c r="T510" s="54" t="s">
        <v>420</v>
      </c>
      <c r="U510" s="54" t="s">
        <v>420</v>
      </c>
      <c r="V510" s="54" t="s">
        <v>420</v>
      </c>
      <c r="W510" s="54" t="s">
        <v>420</v>
      </c>
      <c r="X510" s="54" t="s">
        <v>420</v>
      </c>
      <c r="Y510" s="54" t="s">
        <v>420</v>
      </c>
      <c r="Z510" s="54" t="s">
        <v>420</v>
      </c>
      <c r="AA510" s="54" t="s">
        <v>420</v>
      </c>
      <c r="AB510" s="54" t="s">
        <v>420</v>
      </c>
      <c r="AC510" s="54" t="s">
        <v>420</v>
      </c>
      <c r="AD510" s="54" t="s">
        <v>420</v>
      </c>
      <c r="AE510" s="54" t="s">
        <v>420</v>
      </c>
      <c r="AF510" s="54" t="s">
        <v>420</v>
      </c>
      <c r="AG510" s="54" t="s">
        <v>420</v>
      </c>
      <c r="AH510" s="54" t="s">
        <v>420</v>
      </c>
      <c r="AI510" s="54" t="s">
        <v>420</v>
      </c>
      <c r="AJ510" s="54" t="s">
        <v>420</v>
      </c>
      <c r="AK510" s="54" t="s">
        <v>420</v>
      </c>
    </row>
    <row r="511" spans="1:37" ht="15.75" x14ac:dyDescent="0.25">
      <c r="A511" s="207" t="s">
        <v>738</v>
      </c>
      <c r="B511" s="162" t="s">
        <v>419</v>
      </c>
      <c r="C511" s="163" t="s">
        <v>419</v>
      </c>
      <c r="D511" s="164" t="s">
        <v>78</v>
      </c>
      <c r="E511" s="164" t="s">
        <v>124</v>
      </c>
      <c r="F511" s="54">
        <v>0</v>
      </c>
      <c r="G511" s="54">
        <v>0</v>
      </c>
      <c r="H511" s="54">
        <v>0</v>
      </c>
      <c r="I511" s="55" t="s">
        <v>420</v>
      </c>
      <c r="J511" s="54" t="s">
        <v>420</v>
      </c>
      <c r="K511" s="54" t="s">
        <v>420</v>
      </c>
      <c r="L511" s="54" t="s">
        <v>420</v>
      </c>
      <c r="M511" s="54" t="s">
        <v>420</v>
      </c>
      <c r="N511" s="54" t="s">
        <v>420</v>
      </c>
      <c r="O511" s="54" t="s">
        <v>420</v>
      </c>
      <c r="P511" s="54" t="s">
        <v>420</v>
      </c>
      <c r="Q511" s="54" t="s">
        <v>420</v>
      </c>
      <c r="R511" s="54" t="s">
        <v>420</v>
      </c>
      <c r="S511" s="54" t="s">
        <v>420</v>
      </c>
      <c r="T511" s="54" t="s">
        <v>420</v>
      </c>
      <c r="U511" s="54" t="s">
        <v>420</v>
      </c>
      <c r="V511" s="54" t="s">
        <v>420</v>
      </c>
      <c r="W511" s="54" t="s">
        <v>420</v>
      </c>
      <c r="X511" s="54" t="s">
        <v>420</v>
      </c>
      <c r="Y511" s="54" t="s">
        <v>420</v>
      </c>
      <c r="Z511" s="54" t="s">
        <v>420</v>
      </c>
      <c r="AA511" s="54" t="s">
        <v>420</v>
      </c>
      <c r="AB511" s="54" t="s">
        <v>420</v>
      </c>
      <c r="AC511" s="54" t="s">
        <v>420</v>
      </c>
      <c r="AD511" s="54" t="s">
        <v>420</v>
      </c>
      <c r="AE511" s="54" t="s">
        <v>420</v>
      </c>
      <c r="AF511" s="54" t="s">
        <v>420</v>
      </c>
      <c r="AG511" s="54" t="s">
        <v>420</v>
      </c>
      <c r="AH511" s="54" t="s">
        <v>420</v>
      </c>
      <c r="AI511" s="54" t="s">
        <v>420</v>
      </c>
      <c r="AJ511" s="54" t="s">
        <v>420</v>
      </c>
      <c r="AK511" s="56" t="s">
        <v>420</v>
      </c>
    </row>
    <row r="512" spans="1:37" ht="15.75" x14ac:dyDescent="0.25">
      <c r="A512" s="207" t="s">
        <v>738</v>
      </c>
      <c r="B512" s="162" t="s">
        <v>419</v>
      </c>
      <c r="C512" s="163" t="s">
        <v>419</v>
      </c>
      <c r="D512" s="164" t="s">
        <v>78</v>
      </c>
      <c r="E512" s="164" t="s">
        <v>422</v>
      </c>
      <c r="F512" s="54">
        <f>F511</f>
        <v>0</v>
      </c>
      <c r="G512" s="54">
        <f>G511</f>
        <v>0</v>
      </c>
      <c r="H512" s="54">
        <f>H511</f>
        <v>0</v>
      </c>
      <c r="I512" s="55" t="s">
        <v>420</v>
      </c>
      <c r="J512" s="54" t="s">
        <v>420</v>
      </c>
      <c r="K512" s="54" t="s">
        <v>420</v>
      </c>
      <c r="L512" s="54">
        <v>0</v>
      </c>
      <c r="M512" s="54">
        <v>0</v>
      </c>
      <c r="N512" s="54">
        <v>0</v>
      </c>
      <c r="O512" s="54">
        <v>0</v>
      </c>
      <c r="P512" s="54">
        <v>0</v>
      </c>
      <c r="Q512" s="54">
        <v>0</v>
      </c>
      <c r="R512" s="54">
        <v>0</v>
      </c>
      <c r="S512" s="54">
        <v>0</v>
      </c>
      <c r="T512" s="54">
        <v>0</v>
      </c>
      <c r="U512" s="54">
        <v>0</v>
      </c>
      <c r="V512" s="54">
        <v>0</v>
      </c>
      <c r="W512" s="54">
        <v>0</v>
      </c>
      <c r="X512" s="54">
        <v>0</v>
      </c>
      <c r="Y512" s="54">
        <v>0</v>
      </c>
      <c r="Z512" s="54">
        <v>0</v>
      </c>
      <c r="AA512" s="54">
        <v>0</v>
      </c>
      <c r="AB512" s="54">
        <v>0</v>
      </c>
      <c r="AC512" s="54">
        <v>0</v>
      </c>
      <c r="AD512" s="54">
        <v>0</v>
      </c>
      <c r="AE512" s="54">
        <v>0</v>
      </c>
      <c r="AF512" s="54">
        <v>0</v>
      </c>
      <c r="AG512" s="54">
        <v>0</v>
      </c>
      <c r="AH512" s="54">
        <v>0</v>
      </c>
      <c r="AI512" s="54">
        <v>0</v>
      </c>
      <c r="AJ512" s="54">
        <v>0</v>
      </c>
      <c r="AK512" s="54">
        <v>0</v>
      </c>
    </row>
    <row r="513" spans="1:37" ht="15.75" x14ac:dyDescent="0.25">
      <c r="A513" s="207" t="s">
        <v>738</v>
      </c>
      <c r="B513" s="162" t="s">
        <v>419</v>
      </c>
      <c r="C513" s="163" t="s">
        <v>419</v>
      </c>
      <c r="D513" s="164" t="s">
        <v>78</v>
      </c>
      <c r="E513" s="164" t="s">
        <v>77</v>
      </c>
      <c r="F513" s="54">
        <f t="shared" ref="F513:H513" si="145">F512</f>
        <v>0</v>
      </c>
      <c r="G513" s="54">
        <f t="shared" si="145"/>
        <v>0</v>
      </c>
      <c r="H513" s="54">
        <f t="shared" si="145"/>
        <v>0</v>
      </c>
      <c r="I513" s="55" t="s">
        <v>420</v>
      </c>
      <c r="J513" s="54" t="s">
        <v>420</v>
      </c>
      <c r="K513" s="54" t="s">
        <v>420</v>
      </c>
      <c r="L513" s="54" t="s">
        <v>420</v>
      </c>
      <c r="M513" s="54" t="s">
        <v>420</v>
      </c>
      <c r="N513" s="54" t="s">
        <v>420</v>
      </c>
      <c r="O513" s="54" t="s">
        <v>420</v>
      </c>
      <c r="P513" s="54" t="s">
        <v>420</v>
      </c>
      <c r="Q513" s="54" t="s">
        <v>420</v>
      </c>
      <c r="R513" s="54" t="s">
        <v>420</v>
      </c>
      <c r="S513" s="54" t="s">
        <v>420</v>
      </c>
      <c r="T513" s="54" t="s">
        <v>420</v>
      </c>
      <c r="U513" s="54" t="s">
        <v>420</v>
      </c>
      <c r="V513" s="54" t="s">
        <v>420</v>
      </c>
      <c r="W513" s="54" t="s">
        <v>420</v>
      </c>
      <c r="X513" s="54" t="s">
        <v>420</v>
      </c>
      <c r="Y513" s="54" t="s">
        <v>420</v>
      </c>
      <c r="Z513" s="54" t="s">
        <v>420</v>
      </c>
      <c r="AA513" s="54" t="s">
        <v>420</v>
      </c>
      <c r="AB513" s="54" t="s">
        <v>420</v>
      </c>
      <c r="AC513" s="54" t="s">
        <v>420</v>
      </c>
      <c r="AD513" s="54" t="s">
        <v>420</v>
      </c>
      <c r="AE513" s="54" t="s">
        <v>420</v>
      </c>
      <c r="AF513" s="54" t="s">
        <v>420</v>
      </c>
      <c r="AG513" s="54" t="s">
        <v>420</v>
      </c>
      <c r="AH513" s="54" t="s">
        <v>420</v>
      </c>
      <c r="AI513" s="54" t="s">
        <v>420</v>
      </c>
      <c r="AJ513" s="54" t="s">
        <v>420</v>
      </c>
      <c r="AK513" s="56" t="s">
        <v>420</v>
      </c>
    </row>
    <row r="514" spans="1:37" ht="15.75" x14ac:dyDescent="0.25">
      <c r="A514" s="207" t="s">
        <v>738</v>
      </c>
      <c r="B514" s="162" t="s">
        <v>419</v>
      </c>
      <c r="C514" s="163" t="s">
        <v>419</v>
      </c>
      <c r="D514" s="164" t="s">
        <v>78</v>
      </c>
      <c r="E514" s="164" t="s">
        <v>112</v>
      </c>
      <c r="F514" s="54">
        <f t="shared" ref="F514:H514" si="146">F513</f>
        <v>0</v>
      </c>
      <c r="G514" s="54">
        <f t="shared" si="146"/>
        <v>0</v>
      </c>
      <c r="H514" s="54">
        <f t="shared" si="146"/>
        <v>0</v>
      </c>
      <c r="I514" s="55">
        <v>0</v>
      </c>
      <c r="J514" s="54">
        <v>0</v>
      </c>
      <c r="K514" s="54">
        <v>0</v>
      </c>
      <c r="L514" s="54">
        <v>0</v>
      </c>
      <c r="M514" s="54">
        <v>0</v>
      </c>
      <c r="N514" s="54">
        <v>0</v>
      </c>
      <c r="O514" s="54">
        <v>0</v>
      </c>
      <c r="P514" s="54">
        <v>0</v>
      </c>
      <c r="Q514" s="54">
        <v>0</v>
      </c>
      <c r="R514" s="54">
        <v>0</v>
      </c>
      <c r="S514" s="54">
        <v>0</v>
      </c>
      <c r="T514" s="54">
        <v>0</v>
      </c>
      <c r="U514" s="54">
        <v>0</v>
      </c>
      <c r="V514" s="54">
        <v>0</v>
      </c>
      <c r="W514" s="54">
        <v>0</v>
      </c>
      <c r="X514" s="54">
        <v>0</v>
      </c>
      <c r="Y514" s="54">
        <v>0</v>
      </c>
      <c r="Z514" s="54">
        <v>0</v>
      </c>
      <c r="AA514" s="54">
        <v>0</v>
      </c>
      <c r="AB514" s="54">
        <v>0</v>
      </c>
      <c r="AC514" s="54">
        <v>0</v>
      </c>
      <c r="AD514" s="54">
        <v>0</v>
      </c>
      <c r="AE514" s="54">
        <v>0</v>
      </c>
      <c r="AF514" s="54">
        <v>0</v>
      </c>
      <c r="AG514" s="54">
        <v>0</v>
      </c>
      <c r="AH514" s="54">
        <v>0</v>
      </c>
      <c r="AI514" s="54">
        <v>0</v>
      </c>
      <c r="AJ514" s="54">
        <v>0</v>
      </c>
      <c r="AK514" s="54">
        <v>0</v>
      </c>
    </row>
    <row r="515" spans="1:37" ht="15.75" x14ac:dyDescent="0.25">
      <c r="A515" s="207" t="s">
        <v>738</v>
      </c>
      <c r="B515" s="162" t="s">
        <v>419</v>
      </c>
      <c r="C515" s="163" t="s">
        <v>419</v>
      </c>
      <c r="D515" s="164" t="s">
        <v>115</v>
      </c>
      <c r="E515" s="164" t="s">
        <v>114</v>
      </c>
      <c r="F515" s="54">
        <f t="shared" ref="F515:H515" si="147">F514</f>
        <v>0</v>
      </c>
      <c r="G515" s="54">
        <f t="shared" si="147"/>
        <v>0</v>
      </c>
      <c r="H515" s="54">
        <f t="shared" si="147"/>
        <v>0</v>
      </c>
      <c r="I515" s="55">
        <v>0</v>
      </c>
      <c r="J515" s="54">
        <v>0</v>
      </c>
      <c r="K515" s="54">
        <v>0</v>
      </c>
      <c r="L515" s="54">
        <v>0</v>
      </c>
      <c r="M515" s="54">
        <v>0</v>
      </c>
      <c r="N515" s="54">
        <v>0</v>
      </c>
      <c r="O515" s="54">
        <v>0</v>
      </c>
      <c r="P515" s="54">
        <v>0</v>
      </c>
      <c r="Q515" s="152">
        <v>1</v>
      </c>
      <c r="R515" s="152">
        <v>1000</v>
      </c>
      <c r="S515" s="152">
        <v>1000</v>
      </c>
      <c r="T515" s="152">
        <v>1000</v>
      </c>
      <c r="U515" s="152">
        <v>1000</v>
      </c>
      <c r="V515" s="152">
        <v>1000</v>
      </c>
      <c r="W515" s="152">
        <v>1000</v>
      </c>
      <c r="X515" s="152">
        <v>1000</v>
      </c>
      <c r="Y515" s="152">
        <v>1000</v>
      </c>
      <c r="Z515" s="152">
        <v>1000</v>
      </c>
      <c r="AA515" s="152">
        <v>1000</v>
      </c>
      <c r="AB515" s="152">
        <v>1000</v>
      </c>
      <c r="AC515" s="152">
        <v>1000</v>
      </c>
      <c r="AD515" s="152">
        <v>1000</v>
      </c>
      <c r="AE515" s="152">
        <v>1000</v>
      </c>
      <c r="AF515" s="152">
        <v>1000</v>
      </c>
      <c r="AG515" s="152">
        <v>1000</v>
      </c>
      <c r="AH515" s="152">
        <v>1000</v>
      </c>
      <c r="AI515" s="152">
        <v>1000</v>
      </c>
      <c r="AJ515" s="152">
        <v>1000</v>
      </c>
      <c r="AK515" s="152">
        <v>1000</v>
      </c>
    </row>
    <row r="516" spans="1:37" ht="16.5" thickBot="1" x14ac:dyDescent="0.3">
      <c r="A516" s="207" t="s">
        <v>738</v>
      </c>
      <c r="B516" s="165" t="s">
        <v>419</v>
      </c>
      <c r="C516" s="166" t="s">
        <v>419</v>
      </c>
      <c r="D516" s="167" t="s">
        <v>115</v>
      </c>
      <c r="E516" s="167" t="s">
        <v>423</v>
      </c>
      <c r="F516" s="61">
        <f t="shared" ref="F516:H516" si="148">F515</f>
        <v>0</v>
      </c>
      <c r="G516" s="61">
        <f t="shared" si="148"/>
        <v>0</v>
      </c>
      <c r="H516" s="61">
        <f t="shared" si="148"/>
        <v>0</v>
      </c>
      <c r="I516" s="62" t="s">
        <v>420</v>
      </c>
      <c r="J516" s="61" t="s">
        <v>420</v>
      </c>
      <c r="K516" s="61" t="s">
        <v>420</v>
      </c>
      <c r="L516" s="61" t="s">
        <v>420</v>
      </c>
      <c r="M516" s="61" t="s">
        <v>420</v>
      </c>
      <c r="N516" s="61" t="s">
        <v>420</v>
      </c>
      <c r="O516" s="61" t="s">
        <v>420</v>
      </c>
      <c r="P516" s="61" t="s">
        <v>420</v>
      </c>
      <c r="Q516" s="61" t="s">
        <v>420</v>
      </c>
      <c r="R516" s="61" t="s">
        <v>420</v>
      </c>
      <c r="S516" s="61" t="s">
        <v>420</v>
      </c>
      <c r="T516" s="61" t="s">
        <v>420</v>
      </c>
      <c r="U516" s="61" t="s">
        <v>420</v>
      </c>
      <c r="V516" s="61" t="s">
        <v>420</v>
      </c>
      <c r="W516" s="61" t="s">
        <v>420</v>
      </c>
      <c r="X516" s="61" t="s">
        <v>420</v>
      </c>
      <c r="Y516" s="61" t="s">
        <v>420</v>
      </c>
      <c r="Z516" s="61" t="s">
        <v>420</v>
      </c>
      <c r="AA516" s="61" t="s">
        <v>420</v>
      </c>
      <c r="AB516" s="61" t="s">
        <v>420</v>
      </c>
      <c r="AC516" s="61" t="s">
        <v>420</v>
      </c>
      <c r="AD516" s="61" t="s">
        <v>420</v>
      </c>
      <c r="AE516" s="61" t="s">
        <v>420</v>
      </c>
      <c r="AF516" s="61" t="s">
        <v>420</v>
      </c>
      <c r="AG516" s="61" t="s">
        <v>420</v>
      </c>
      <c r="AH516" s="61" t="s">
        <v>420</v>
      </c>
      <c r="AI516" s="61" t="s">
        <v>420</v>
      </c>
      <c r="AJ516" s="61" t="s">
        <v>420</v>
      </c>
      <c r="AK516" s="63" t="s">
        <v>420</v>
      </c>
    </row>
    <row r="517" spans="1:37" ht="15.75" x14ac:dyDescent="0.25">
      <c r="A517" s="148" t="s">
        <v>745</v>
      </c>
      <c r="B517" s="159" t="s">
        <v>419</v>
      </c>
      <c r="C517" s="160" t="s">
        <v>419</v>
      </c>
      <c r="D517" s="161" t="s">
        <v>78</v>
      </c>
      <c r="E517" s="161" t="s">
        <v>147</v>
      </c>
      <c r="F517" s="48">
        <v>0</v>
      </c>
      <c r="G517" s="48">
        <v>0</v>
      </c>
      <c r="H517" s="48">
        <v>0</v>
      </c>
      <c r="I517" s="49" t="s">
        <v>420</v>
      </c>
      <c r="J517" s="48" t="s">
        <v>420</v>
      </c>
      <c r="K517" s="48" t="s">
        <v>420</v>
      </c>
      <c r="L517" s="48" t="s">
        <v>420</v>
      </c>
      <c r="M517" s="48" t="s">
        <v>420</v>
      </c>
      <c r="N517" s="48" t="s">
        <v>420</v>
      </c>
      <c r="O517" s="48" t="s">
        <v>420</v>
      </c>
      <c r="P517" s="48" t="s">
        <v>420</v>
      </c>
      <c r="Q517" s="48" t="s">
        <v>420</v>
      </c>
      <c r="R517" s="48" t="s">
        <v>420</v>
      </c>
      <c r="S517" s="48" t="s">
        <v>420</v>
      </c>
      <c r="T517" s="48" t="s">
        <v>420</v>
      </c>
      <c r="U517" s="48" t="s">
        <v>420</v>
      </c>
      <c r="V517" s="48" t="s">
        <v>420</v>
      </c>
      <c r="W517" s="48" t="s">
        <v>420</v>
      </c>
      <c r="X517" s="48" t="s">
        <v>420</v>
      </c>
      <c r="Y517" s="48" t="s">
        <v>420</v>
      </c>
      <c r="Z517" s="48" t="s">
        <v>420</v>
      </c>
      <c r="AA517" s="48" t="s">
        <v>420</v>
      </c>
      <c r="AB517" s="48" t="s">
        <v>420</v>
      </c>
      <c r="AC517" s="48" t="s">
        <v>420</v>
      </c>
      <c r="AD517" s="48" t="s">
        <v>420</v>
      </c>
      <c r="AE517" s="48" t="s">
        <v>420</v>
      </c>
      <c r="AF517" s="48" t="s">
        <v>420</v>
      </c>
      <c r="AG517" s="48" t="s">
        <v>420</v>
      </c>
      <c r="AH517" s="48" t="s">
        <v>420</v>
      </c>
      <c r="AI517" s="48" t="s">
        <v>420</v>
      </c>
      <c r="AJ517" s="48" t="s">
        <v>420</v>
      </c>
      <c r="AK517" s="50" t="s">
        <v>420</v>
      </c>
    </row>
    <row r="518" spans="1:37" ht="15.75" x14ac:dyDescent="0.25">
      <c r="A518" s="148" t="s">
        <v>745</v>
      </c>
      <c r="B518" s="162" t="s">
        <v>419</v>
      </c>
      <c r="C518" s="163" t="s">
        <v>419</v>
      </c>
      <c r="D518" s="164" t="s">
        <v>78</v>
      </c>
      <c r="E518" s="164" t="s">
        <v>278</v>
      </c>
      <c r="F518" s="54">
        <v>0</v>
      </c>
      <c r="G518" s="54">
        <v>0</v>
      </c>
      <c r="H518" s="54">
        <v>0</v>
      </c>
      <c r="I518" s="54"/>
      <c r="J518" s="54">
        <v>0</v>
      </c>
      <c r="K518" s="54">
        <f>J518+500</f>
        <v>500</v>
      </c>
      <c r="L518" s="54">
        <f>K518+500</f>
        <v>1000</v>
      </c>
      <c r="M518" s="54">
        <f>L518+1000</f>
        <v>2000</v>
      </c>
      <c r="N518" s="54">
        <f>M518+1000</f>
        <v>3000</v>
      </c>
      <c r="O518" s="54">
        <f t="shared" ref="O518:Q518" si="149">N518+1500</f>
        <v>4500</v>
      </c>
      <c r="P518" s="54">
        <f t="shared" si="149"/>
        <v>6000</v>
      </c>
      <c r="Q518" s="54">
        <f t="shared" si="149"/>
        <v>7500</v>
      </c>
      <c r="R518" s="54">
        <f>Q518+2000</f>
        <v>9500</v>
      </c>
      <c r="S518" s="54">
        <f t="shared" ref="S518:V518" si="150">R518+2000</f>
        <v>11500</v>
      </c>
      <c r="T518" s="54">
        <f t="shared" si="150"/>
        <v>13500</v>
      </c>
      <c r="U518" s="54">
        <f t="shared" si="150"/>
        <v>15500</v>
      </c>
      <c r="V518" s="54">
        <f t="shared" si="150"/>
        <v>17500</v>
      </c>
      <c r="W518" s="54">
        <f>V518+2500</f>
        <v>20000</v>
      </c>
      <c r="X518" s="54">
        <f t="shared" ref="X518:AA518" si="151">W518+2500</f>
        <v>22500</v>
      </c>
      <c r="Y518" s="54">
        <f t="shared" si="151"/>
        <v>25000</v>
      </c>
      <c r="Z518" s="54">
        <f t="shared" si="151"/>
        <v>27500</v>
      </c>
      <c r="AA518" s="54">
        <f t="shared" si="151"/>
        <v>30000</v>
      </c>
      <c r="AB518" s="54">
        <f>AA518+3000</f>
        <v>33000</v>
      </c>
      <c r="AC518" s="54">
        <f t="shared" ref="AC518:AE518" si="152">AB518+3000</f>
        <v>36000</v>
      </c>
      <c r="AD518" s="54">
        <f t="shared" si="152"/>
        <v>39000</v>
      </c>
      <c r="AE518" s="54">
        <f t="shared" si="152"/>
        <v>42000</v>
      </c>
      <c r="AF518" s="54">
        <f>AE518+3000</f>
        <v>45000</v>
      </c>
      <c r="AG518" s="54">
        <f>AF518+3500</f>
        <v>48500</v>
      </c>
      <c r="AH518" s="54">
        <f t="shared" ref="AH518:AK518" si="153">AG518+3500</f>
        <v>52000</v>
      </c>
      <c r="AI518" s="54">
        <f t="shared" si="153"/>
        <v>55500</v>
      </c>
      <c r="AJ518" s="54">
        <f t="shared" si="153"/>
        <v>59000</v>
      </c>
      <c r="AK518" s="54">
        <f t="shared" si="153"/>
        <v>62500</v>
      </c>
    </row>
    <row r="519" spans="1:37" ht="15.75" x14ac:dyDescent="0.25">
      <c r="A519" s="148" t="s">
        <v>745</v>
      </c>
      <c r="B519" s="162" t="s">
        <v>419</v>
      </c>
      <c r="C519" s="163" t="s">
        <v>419</v>
      </c>
      <c r="D519" s="164" t="s">
        <v>78</v>
      </c>
      <c r="E519" s="164" t="s">
        <v>421</v>
      </c>
      <c r="F519" s="54">
        <v>0</v>
      </c>
      <c r="G519" s="54">
        <v>0</v>
      </c>
      <c r="H519" s="54">
        <v>0</v>
      </c>
      <c r="I519" s="55" t="s">
        <v>420</v>
      </c>
      <c r="J519" s="54" t="s">
        <v>420</v>
      </c>
      <c r="K519" s="54" t="s">
        <v>420</v>
      </c>
      <c r="L519" s="54" t="s">
        <v>420</v>
      </c>
      <c r="M519" s="54" t="s">
        <v>420</v>
      </c>
      <c r="N519" s="54" t="s">
        <v>420</v>
      </c>
      <c r="O519" s="54" t="s">
        <v>420</v>
      </c>
      <c r="P519" s="54" t="s">
        <v>420</v>
      </c>
      <c r="Q519" s="54" t="s">
        <v>420</v>
      </c>
      <c r="R519" s="54" t="s">
        <v>420</v>
      </c>
      <c r="S519" s="54" t="s">
        <v>420</v>
      </c>
      <c r="T519" s="54" t="s">
        <v>420</v>
      </c>
      <c r="U519" s="54" t="s">
        <v>420</v>
      </c>
      <c r="V519" s="54" t="s">
        <v>420</v>
      </c>
      <c r="W519" s="54" t="s">
        <v>420</v>
      </c>
      <c r="X519" s="54" t="s">
        <v>420</v>
      </c>
      <c r="Y519" s="54" t="s">
        <v>420</v>
      </c>
      <c r="Z519" s="54" t="s">
        <v>420</v>
      </c>
      <c r="AA519" s="54" t="s">
        <v>420</v>
      </c>
      <c r="AB519" s="54" t="s">
        <v>420</v>
      </c>
      <c r="AC519" s="54" t="s">
        <v>420</v>
      </c>
      <c r="AD519" s="54" t="s">
        <v>420</v>
      </c>
      <c r="AE519" s="54" t="s">
        <v>420</v>
      </c>
      <c r="AF519" s="54" t="s">
        <v>420</v>
      </c>
      <c r="AG519" s="54" t="s">
        <v>420</v>
      </c>
      <c r="AH519" s="54" t="s">
        <v>420</v>
      </c>
      <c r="AI519" s="54" t="s">
        <v>420</v>
      </c>
      <c r="AJ519" s="54" t="s">
        <v>420</v>
      </c>
      <c r="AK519" s="56" t="s">
        <v>420</v>
      </c>
    </row>
    <row r="520" spans="1:37" ht="15.75" x14ac:dyDescent="0.25">
      <c r="A520" s="148" t="s">
        <v>745</v>
      </c>
      <c r="B520" s="162" t="s">
        <v>419</v>
      </c>
      <c r="C520" s="163" t="s">
        <v>419</v>
      </c>
      <c r="D520" s="164" t="s">
        <v>78</v>
      </c>
      <c r="E520" s="164" t="s">
        <v>124</v>
      </c>
      <c r="F520" s="54">
        <v>0</v>
      </c>
      <c r="G520" s="54">
        <v>0</v>
      </c>
      <c r="H520" s="54">
        <v>0</v>
      </c>
      <c r="I520" s="55" t="s">
        <v>420</v>
      </c>
      <c r="J520" s="54" t="s">
        <v>420</v>
      </c>
      <c r="K520" s="54" t="s">
        <v>420</v>
      </c>
      <c r="L520" s="54" t="s">
        <v>420</v>
      </c>
      <c r="M520" s="54" t="s">
        <v>420</v>
      </c>
      <c r="N520" s="54" t="s">
        <v>420</v>
      </c>
      <c r="O520" s="54" t="s">
        <v>420</v>
      </c>
      <c r="P520" s="54" t="s">
        <v>420</v>
      </c>
      <c r="Q520" s="54" t="s">
        <v>420</v>
      </c>
      <c r="R520" s="54" t="s">
        <v>420</v>
      </c>
      <c r="S520" s="54" t="s">
        <v>420</v>
      </c>
      <c r="T520" s="54" t="s">
        <v>420</v>
      </c>
      <c r="U520" s="54" t="s">
        <v>420</v>
      </c>
      <c r="V520" s="54" t="s">
        <v>420</v>
      </c>
      <c r="W520" s="54" t="s">
        <v>420</v>
      </c>
      <c r="X520" s="54" t="s">
        <v>420</v>
      </c>
      <c r="Y520" s="54" t="s">
        <v>420</v>
      </c>
      <c r="Z520" s="54" t="s">
        <v>420</v>
      </c>
      <c r="AA520" s="54" t="s">
        <v>420</v>
      </c>
      <c r="AB520" s="54" t="s">
        <v>420</v>
      </c>
      <c r="AC520" s="54" t="s">
        <v>420</v>
      </c>
      <c r="AD520" s="54" t="s">
        <v>420</v>
      </c>
      <c r="AE520" s="54" t="s">
        <v>420</v>
      </c>
      <c r="AF520" s="54" t="s">
        <v>420</v>
      </c>
      <c r="AG520" s="54" t="s">
        <v>420</v>
      </c>
      <c r="AH520" s="54" t="s">
        <v>420</v>
      </c>
      <c r="AI520" s="54" t="s">
        <v>420</v>
      </c>
      <c r="AJ520" s="54" t="s">
        <v>420</v>
      </c>
      <c r="AK520" s="56" t="s">
        <v>420</v>
      </c>
    </row>
    <row r="521" spans="1:37" ht="15.75" x14ac:dyDescent="0.25">
      <c r="A521" s="148" t="s">
        <v>745</v>
      </c>
      <c r="B521" s="162" t="s">
        <v>419</v>
      </c>
      <c r="C521" s="163" t="s">
        <v>419</v>
      </c>
      <c r="D521" s="164" t="s">
        <v>78</v>
      </c>
      <c r="E521" s="164" t="s">
        <v>422</v>
      </c>
      <c r="F521" s="54">
        <f t="shared" ref="F521:H521" si="154">F520</f>
        <v>0</v>
      </c>
      <c r="G521" s="54">
        <f t="shared" si="154"/>
        <v>0</v>
      </c>
      <c r="H521" s="54">
        <f t="shared" si="154"/>
        <v>0</v>
      </c>
      <c r="I521" s="55" t="s">
        <v>420</v>
      </c>
      <c r="J521" s="54" t="s">
        <v>420</v>
      </c>
      <c r="K521" s="54" t="s">
        <v>420</v>
      </c>
      <c r="L521" s="54">
        <v>0</v>
      </c>
      <c r="M521" s="54">
        <v>0</v>
      </c>
      <c r="N521" s="54">
        <v>0</v>
      </c>
      <c r="O521" s="54">
        <v>0</v>
      </c>
      <c r="P521" s="54">
        <v>0</v>
      </c>
      <c r="Q521" s="54">
        <v>0</v>
      </c>
      <c r="R521" s="54">
        <v>0</v>
      </c>
      <c r="S521" s="54">
        <v>0</v>
      </c>
      <c r="T521" s="54">
        <v>0</v>
      </c>
      <c r="U521" s="54">
        <v>0</v>
      </c>
      <c r="V521" s="54">
        <v>0</v>
      </c>
      <c r="W521" s="54">
        <v>0</v>
      </c>
      <c r="X521" s="54">
        <v>0</v>
      </c>
      <c r="Y521" s="54">
        <v>0</v>
      </c>
      <c r="Z521" s="54">
        <v>0</v>
      </c>
      <c r="AA521" s="54">
        <v>0</v>
      </c>
      <c r="AB521" s="54">
        <v>0</v>
      </c>
      <c r="AC521" s="54">
        <v>0</v>
      </c>
      <c r="AD521" s="54">
        <v>0</v>
      </c>
      <c r="AE521" s="54">
        <v>0</v>
      </c>
      <c r="AF521" s="54">
        <v>0</v>
      </c>
      <c r="AG521" s="54">
        <v>0</v>
      </c>
      <c r="AH521" s="54">
        <v>0</v>
      </c>
      <c r="AI521" s="54">
        <v>0</v>
      </c>
      <c r="AJ521" s="54">
        <v>0</v>
      </c>
      <c r="AK521" s="54">
        <v>0</v>
      </c>
    </row>
    <row r="522" spans="1:37" ht="15.75" x14ac:dyDescent="0.25">
      <c r="A522" s="148" t="s">
        <v>745</v>
      </c>
      <c r="B522" s="162" t="s">
        <v>419</v>
      </c>
      <c r="C522" s="163" t="s">
        <v>419</v>
      </c>
      <c r="D522" s="164" t="s">
        <v>78</v>
      </c>
      <c r="E522" s="164" t="s">
        <v>77</v>
      </c>
      <c r="F522" s="54">
        <f t="shared" ref="F522:H522" si="155">F521</f>
        <v>0</v>
      </c>
      <c r="G522" s="54">
        <f t="shared" si="155"/>
        <v>0</v>
      </c>
      <c r="H522" s="54">
        <f t="shared" si="155"/>
        <v>0</v>
      </c>
      <c r="I522" s="55" t="s">
        <v>420</v>
      </c>
      <c r="J522" s="54" t="s">
        <v>420</v>
      </c>
      <c r="K522" s="54" t="s">
        <v>420</v>
      </c>
      <c r="L522" s="54" t="s">
        <v>420</v>
      </c>
      <c r="M522" s="54" t="s">
        <v>420</v>
      </c>
      <c r="N522" s="54" t="s">
        <v>420</v>
      </c>
      <c r="O522" s="54" t="s">
        <v>420</v>
      </c>
      <c r="P522" s="54" t="s">
        <v>420</v>
      </c>
      <c r="Q522" s="54" t="str">
        <f t="shared" ref="Q522" si="156">P522</f>
        <v>unc</v>
      </c>
      <c r="R522" s="54" t="str">
        <f t="shared" ref="R522" si="157">Q522</f>
        <v>unc</v>
      </c>
      <c r="S522" s="54" t="str">
        <f t="shared" ref="S522" si="158">R522</f>
        <v>unc</v>
      </c>
      <c r="T522" s="54" t="str">
        <f t="shared" ref="T522" si="159">S522</f>
        <v>unc</v>
      </c>
      <c r="U522" s="54" t="str">
        <f t="shared" ref="U522" si="160">T522</f>
        <v>unc</v>
      </c>
      <c r="V522" s="54" t="str">
        <f t="shared" ref="V522" si="161">U522</f>
        <v>unc</v>
      </c>
      <c r="W522" s="54" t="str">
        <f t="shared" ref="W522" si="162">V522</f>
        <v>unc</v>
      </c>
      <c r="X522" s="54" t="str">
        <f t="shared" ref="X522" si="163">W522</f>
        <v>unc</v>
      </c>
      <c r="Y522" s="54" t="str">
        <f t="shared" ref="Y522" si="164">X522</f>
        <v>unc</v>
      </c>
      <c r="Z522" s="54" t="str">
        <f t="shared" ref="Z522" si="165">Y522</f>
        <v>unc</v>
      </c>
      <c r="AA522" s="54" t="str">
        <f t="shared" ref="AA522" si="166">Z522</f>
        <v>unc</v>
      </c>
      <c r="AB522" s="54" t="str">
        <f t="shared" ref="AB522" si="167">AA522</f>
        <v>unc</v>
      </c>
      <c r="AC522" s="54" t="str">
        <f t="shared" ref="AC522" si="168">AB522</f>
        <v>unc</v>
      </c>
      <c r="AD522" s="54" t="str">
        <f t="shared" ref="AD522" si="169">AC522</f>
        <v>unc</v>
      </c>
      <c r="AE522" s="54" t="str">
        <f t="shared" ref="AE522" si="170">AD522</f>
        <v>unc</v>
      </c>
      <c r="AF522" s="54" t="str">
        <f t="shared" ref="AF522" si="171">AE522</f>
        <v>unc</v>
      </c>
      <c r="AG522" s="54" t="str">
        <f t="shared" ref="AG522" si="172">AF522</f>
        <v>unc</v>
      </c>
      <c r="AH522" s="54" t="str">
        <f t="shared" ref="AH522" si="173">AG522</f>
        <v>unc</v>
      </c>
      <c r="AI522" s="54" t="str">
        <f t="shared" ref="AI522" si="174">AH522</f>
        <v>unc</v>
      </c>
      <c r="AJ522" s="54" t="str">
        <f t="shared" ref="AJ522" si="175">AI522</f>
        <v>unc</v>
      </c>
      <c r="AK522" s="54" t="str">
        <f t="shared" ref="AK522" si="176">AJ522</f>
        <v>unc</v>
      </c>
    </row>
    <row r="523" spans="1:37" ht="15.75" x14ac:dyDescent="0.25">
      <c r="A523" s="148" t="s">
        <v>745</v>
      </c>
      <c r="B523" s="162" t="s">
        <v>419</v>
      </c>
      <c r="C523" s="163" t="s">
        <v>419</v>
      </c>
      <c r="D523" s="164" t="s">
        <v>78</v>
      </c>
      <c r="E523" s="164" t="s">
        <v>112</v>
      </c>
      <c r="F523" s="54">
        <f t="shared" ref="F523:H523" si="177">F522</f>
        <v>0</v>
      </c>
      <c r="G523" s="54">
        <f t="shared" si="177"/>
        <v>0</v>
      </c>
      <c r="H523" s="54">
        <f t="shared" si="177"/>
        <v>0</v>
      </c>
      <c r="I523" s="55">
        <v>0</v>
      </c>
      <c r="J523" s="54">
        <v>0</v>
      </c>
      <c r="K523" s="54">
        <v>0</v>
      </c>
      <c r="L523" s="54">
        <v>0</v>
      </c>
      <c r="M523" s="54">
        <v>0</v>
      </c>
      <c r="N523" s="54">
        <v>0</v>
      </c>
      <c r="O523" s="54">
        <v>0</v>
      </c>
      <c r="P523" s="54">
        <v>0</v>
      </c>
      <c r="Q523" s="54">
        <v>0</v>
      </c>
      <c r="R523" s="54">
        <v>0</v>
      </c>
      <c r="S523" s="54">
        <v>0</v>
      </c>
      <c r="T523" s="54">
        <v>0</v>
      </c>
      <c r="U523" s="54">
        <v>0</v>
      </c>
      <c r="V523" s="54">
        <v>0</v>
      </c>
      <c r="W523" s="54">
        <v>0</v>
      </c>
      <c r="X523" s="54">
        <v>0</v>
      </c>
      <c r="Y523" s="54">
        <v>0</v>
      </c>
      <c r="Z523" s="54">
        <v>0</v>
      </c>
      <c r="AA523" s="54">
        <v>0</v>
      </c>
      <c r="AB523" s="54">
        <v>0</v>
      </c>
      <c r="AC523" s="54">
        <v>0</v>
      </c>
      <c r="AD523" s="54">
        <v>0</v>
      </c>
      <c r="AE523" s="54">
        <v>0</v>
      </c>
      <c r="AF523" s="54">
        <v>0</v>
      </c>
      <c r="AG523" s="54">
        <v>0</v>
      </c>
      <c r="AH523" s="54">
        <v>0</v>
      </c>
      <c r="AI523" s="54">
        <v>0</v>
      </c>
      <c r="AJ523" s="54">
        <v>0</v>
      </c>
      <c r="AK523" s="54">
        <v>0</v>
      </c>
    </row>
    <row r="524" spans="1:37" ht="15.75" x14ac:dyDescent="0.25">
      <c r="A524" s="148" t="s">
        <v>745</v>
      </c>
      <c r="B524" s="162" t="s">
        <v>419</v>
      </c>
      <c r="C524" s="163" t="s">
        <v>419</v>
      </c>
      <c r="D524" s="164" t="s">
        <v>115</v>
      </c>
      <c r="E524" s="164" t="s">
        <v>114</v>
      </c>
      <c r="F524" s="54">
        <f t="shared" ref="F524:H524" si="178">F523</f>
        <v>0</v>
      </c>
      <c r="G524" s="54">
        <f t="shared" si="178"/>
        <v>0</v>
      </c>
      <c r="H524" s="54">
        <f t="shared" si="178"/>
        <v>0</v>
      </c>
      <c r="I524" s="55">
        <v>0</v>
      </c>
      <c r="J524" s="54">
        <v>0</v>
      </c>
      <c r="K524" s="54">
        <v>0</v>
      </c>
      <c r="L524" s="54">
        <v>0</v>
      </c>
      <c r="M524" s="54">
        <v>0</v>
      </c>
      <c r="N524" s="54">
        <v>0</v>
      </c>
      <c r="O524" s="54">
        <v>0</v>
      </c>
      <c r="P524" s="54">
        <v>0</v>
      </c>
      <c r="Q524" s="152">
        <v>1</v>
      </c>
      <c r="R524" s="152">
        <v>1000</v>
      </c>
      <c r="S524" s="152">
        <v>1000</v>
      </c>
      <c r="T524" s="152">
        <v>1000</v>
      </c>
      <c r="U524" s="152">
        <v>1000</v>
      </c>
      <c r="V524" s="152">
        <v>1000</v>
      </c>
      <c r="W524" s="152">
        <v>1000</v>
      </c>
      <c r="X524" s="152">
        <v>1000</v>
      </c>
      <c r="Y524" s="152">
        <v>1000</v>
      </c>
      <c r="Z524" s="152">
        <v>1000</v>
      </c>
      <c r="AA524" s="152">
        <v>1000</v>
      </c>
      <c r="AB524" s="152">
        <v>1000</v>
      </c>
      <c r="AC524" s="152">
        <v>1000</v>
      </c>
      <c r="AD524" s="152">
        <v>1000</v>
      </c>
      <c r="AE524" s="152">
        <v>1000</v>
      </c>
      <c r="AF524" s="152">
        <v>1000</v>
      </c>
      <c r="AG524" s="152">
        <v>1000</v>
      </c>
      <c r="AH524" s="152">
        <v>1000</v>
      </c>
      <c r="AI524" s="152">
        <v>1000</v>
      </c>
      <c r="AJ524" s="152">
        <v>1000</v>
      </c>
      <c r="AK524" s="152">
        <v>1000</v>
      </c>
    </row>
    <row r="525" spans="1:37" ht="16.5" thickBot="1" x14ac:dyDescent="0.3">
      <c r="A525" s="148" t="s">
        <v>745</v>
      </c>
      <c r="B525" s="162" t="s">
        <v>419</v>
      </c>
      <c r="C525" s="163" t="s">
        <v>419</v>
      </c>
      <c r="D525" s="164" t="s">
        <v>115</v>
      </c>
      <c r="E525" s="164" t="s">
        <v>423</v>
      </c>
      <c r="F525" s="61">
        <f t="shared" ref="F525:H525" si="179">F524</f>
        <v>0</v>
      </c>
      <c r="G525" s="61">
        <f t="shared" si="179"/>
        <v>0</v>
      </c>
      <c r="H525" s="61">
        <f t="shared" si="179"/>
        <v>0</v>
      </c>
      <c r="I525" s="62" t="s">
        <v>420</v>
      </c>
      <c r="J525" s="61" t="s">
        <v>420</v>
      </c>
      <c r="K525" s="61" t="s">
        <v>420</v>
      </c>
      <c r="L525" s="61" t="s">
        <v>420</v>
      </c>
      <c r="M525" s="61" t="s">
        <v>420</v>
      </c>
      <c r="N525" s="61" t="s">
        <v>420</v>
      </c>
      <c r="O525" s="61" t="s">
        <v>420</v>
      </c>
      <c r="P525" s="61" t="s">
        <v>420</v>
      </c>
      <c r="Q525" s="54" t="s">
        <v>420</v>
      </c>
      <c r="R525" s="54" t="s">
        <v>420</v>
      </c>
      <c r="S525" s="54" t="s">
        <v>420</v>
      </c>
      <c r="T525" s="54" t="s">
        <v>420</v>
      </c>
      <c r="U525" s="54" t="s">
        <v>420</v>
      </c>
      <c r="V525" s="54" t="s">
        <v>420</v>
      </c>
      <c r="W525" s="54" t="s">
        <v>420</v>
      </c>
      <c r="X525" s="54" t="s">
        <v>420</v>
      </c>
      <c r="Y525" s="54" t="s">
        <v>420</v>
      </c>
      <c r="Z525" s="54" t="s">
        <v>420</v>
      </c>
      <c r="AA525" s="54" t="s">
        <v>420</v>
      </c>
      <c r="AB525" s="54" t="s">
        <v>420</v>
      </c>
      <c r="AC525" s="54" t="s">
        <v>420</v>
      </c>
      <c r="AD525" s="54" t="s">
        <v>420</v>
      </c>
      <c r="AE525" s="54" t="s">
        <v>420</v>
      </c>
      <c r="AF525" s="54" t="s">
        <v>420</v>
      </c>
      <c r="AG525" s="54" t="s">
        <v>420</v>
      </c>
      <c r="AH525" s="54" t="s">
        <v>420</v>
      </c>
      <c r="AI525" s="54" t="s">
        <v>420</v>
      </c>
      <c r="AJ525" s="54" t="s">
        <v>420</v>
      </c>
      <c r="AK525" s="56" t="s">
        <v>420</v>
      </c>
    </row>
    <row r="526" spans="1:37" ht="15.75" x14ac:dyDescent="0.25">
      <c r="A526" s="148" t="s">
        <v>745</v>
      </c>
      <c r="B526" s="193" t="s">
        <v>424</v>
      </c>
      <c r="C526" s="243" t="s">
        <v>425</v>
      </c>
      <c r="D526" s="189" t="s">
        <v>78</v>
      </c>
      <c r="E526" s="189" t="s">
        <v>147</v>
      </c>
      <c r="F526" s="149">
        <v>0</v>
      </c>
      <c r="G526" s="149">
        <v>0</v>
      </c>
      <c r="H526" s="149">
        <v>0</v>
      </c>
      <c r="I526" s="150" t="s">
        <v>420</v>
      </c>
      <c r="J526" s="149" t="s">
        <v>420</v>
      </c>
      <c r="K526" s="149" t="s">
        <v>420</v>
      </c>
      <c r="L526" s="149" t="s">
        <v>420</v>
      </c>
      <c r="M526" s="149" t="s">
        <v>420</v>
      </c>
      <c r="N526" s="149" t="s">
        <v>420</v>
      </c>
      <c r="O526" s="149" t="s">
        <v>420</v>
      </c>
      <c r="P526" s="149" t="s">
        <v>420</v>
      </c>
      <c r="Q526" s="152" t="s">
        <v>420</v>
      </c>
      <c r="R526" s="152" t="s">
        <v>420</v>
      </c>
      <c r="S526" s="152" t="s">
        <v>420</v>
      </c>
      <c r="T526" s="152" t="s">
        <v>420</v>
      </c>
      <c r="U526" s="152" t="s">
        <v>420</v>
      </c>
      <c r="V526" s="152" t="s">
        <v>420</v>
      </c>
      <c r="W526" s="152" t="s">
        <v>420</v>
      </c>
      <c r="X526" s="152" t="s">
        <v>420</v>
      </c>
      <c r="Y526" s="152" t="s">
        <v>420</v>
      </c>
      <c r="Z526" s="152" t="s">
        <v>420</v>
      </c>
      <c r="AA526" s="152" t="s">
        <v>420</v>
      </c>
      <c r="AB526" s="152" t="s">
        <v>420</v>
      </c>
      <c r="AC526" s="152" t="s">
        <v>420</v>
      </c>
      <c r="AD526" s="152" t="s">
        <v>420</v>
      </c>
      <c r="AE526" s="152" t="s">
        <v>420</v>
      </c>
      <c r="AF526" s="152" t="s">
        <v>420</v>
      </c>
      <c r="AG526" s="152" t="s">
        <v>420</v>
      </c>
      <c r="AH526" s="152" t="s">
        <v>420</v>
      </c>
      <c r="AI526" s="152" t="s">
        <v>420</v>
      </c>
      <c r="AJ526" s="152" t="s">
        <v>420</v>
      </c>
      <c r="AK526" s="152" t="s">
        <v>420</v>
      </c>
    </row>
    <row r="527" spans="1:37" ht="15.75" x14ac:dyDescent="0.25">
      <c r="A527" s="148" t="s">
        <v>745</v>
      </c>
      <c r="B527" s="193" t="s">
        <v>424</v>
      </c>
      <c r="C527" s="243" t="s">
        <v>425</v>
      </c>
      <c r="D527" s="189" t="s">
        <v>78</v>
      </c>
      <c r="E527" s="189" t="s">
        <v>278</v>
      </c>
      <c r="F527" s="152">
        <v>0</v>
      </c>
      <c r="G527" s="152">
        <v>0</v>
      </c>
      <c r="H527" s="152">
        <v>0</v>
      </c>
      <c r="I527" s="153" t="s">
        <v>420</v>
      </c>
      <c r="J527" s="152" t="s">
        <v>420</v>
      </c>
      <c r="K527" s="152" t="s">
        <v>420</v>
      </c>
      <c r="L527" s="152" t="s">
        <v>420</v>
      </c>
      <c r="M527" s="152" t="s">
        <v>420</v>
      </c>
      <c r="N527" s="152" t="s">
        <v>420</v>
      </c>
      <c r="O527" s="152" t="s">
        <v>420</v>
      </c>
      <c r="P527" s="152" t="s">
        <v>420</v>
      </c>
      <c r="Q527" s="152" t="s">
        <v>420</v>
      </c>
      <c r="R527" s="152" t="s">
        <v>420</v>
      </c>
      <c r="S527" s="152" t="s">
        <v>420</v>
      </c>
      <c r="T527" s="152" t="s">
        <v>420</v>
      </c>
      <c r="U527" s="152" t="s">
        <v>420</v>
      </c>
      <c r="V527" s="152" t="s">
        <v>420</v>
      </c>
      <c r="W527" s="152" t="s">
        <v>420</v>
      </c>
      <c r="X527" s="152" t="s">
        <v>420</v>
      </c>
      <c r="Y527" s="152" t="s">
        <v>420</v>
      </c>
      <c r="Z527" s="152" t="s">
        <v>420</v>
      </c>
      <c r="AA527" s="152" t="s">
        <v>420</v>
      </c>
      <c r="AB527" s="152" t="s">
        <v>420</v>
      </c>
      <c r="AC527" s="152" t="s">
        <v>420</v>
      </c>
      <c r="AD527" s="152" t="s">
        <v>420</v>
      </c>
      <c r="AE527" s="152" t="s">
        <v>420</v>
      </c>
      <c r="AF527" s="152" t="s">
        <v>420</v>
      </c>
      <c r="AG527" s="152" t="s">
        <v>420</v>
      </c>
      <c r="AH527" s="152" t="s">
        <v>420</v>
      </c>
      <c r="AI527" s="152" t="s">
        <v>420</v>
      </c>
      <c r="AJ527" s="152" t="s">
        <v>420</v>
      </c>
      <c r="AK527" s="152" t="s">
        <v>420</v>
      </c>
    </row>
    <row r="528" spans="1:37" ht="15.75" x14ac:dyDescent="0.25">
      <c r="A528" s="148" t="s">
        <v>745</v>
      </c>
      <c r="B528" s="193" t="s">
        <v>424</v>
      </c>
      <c r="C528" s="243" t="s">
        <v>425</v>
      </c>
      <c r="D528" s="189" t="s">
        <v>78</v>
      </c>
      <c r="E528" s="189" t="s">
        <v>112</v>
      </c>
      <c r="F528" s="152"/>
      <c r="G528" s="152"/>
      <c r="H528" s="152"/>
      <c r="I528" s="153"/>
      <c r="J528" s="152"/>
      <c r="K528" s="152"/>
      <c r="L528" s="152"/>
      <c r="M528" s="152"/>
      <c r="N528" s="152"/>
      <c r="O528" s="152"/>
      <c r="P528" s="152"/>
      <c r="Q528" s="152" t="s">
        <v>420</v>
      </c>
      <c r="R528" s="152" t="s">
        <v>420</v>
      </c>
      <c r="S528" s="152" t="s">
        <v>420</v>
      </c>
      <c r="T528" s="152" t="s">
        <v>420</v>
      </c>
      <c r="U528" s="152" t="s">
        <v>420</v>
      </c>
      <c r="V528" s="152" t="s">
        <v>420</v>
      </c>
      <c r="W528" s="152" t="s">
        <v>420</v>
      </c>
      <c r="X528" s="152" t="s">
        <v>420</v>
      </c>
      <c r="Y528" s="152" t="s">
        <v>420</v>
      </c>
      <c r="Z528" s="152" t="s">
        <v>420</v>
      </c>
      <c r="AA528" s="152" t="s">
        <v>420</v>
      </c>
      <c r="AB528" s="152" t="s">
        <v>420</v>
      </c>
      <c r="AC528" s="152" t="s">
        <v>420</v>
      </c>
      <c r="AD528" s="152" t="s">
        <v>420</v>
      </c>
      <c r="AE528" s="152" t="s">
        <v>420</v>
      </c>
      <c r="AF528" s="152" t="s">
        <v>420</v>
      </c>
      <c r="AG528" s="152" t="s">
        <v>420</v>
      </c>
      <c r="AH528" s="152" t="s">
        <v>420</v>
      </c>
      <c r="AI528" s="152" t="s">
        <v>420</v>
      </c>
      <c r="AJ528" s="152" t="s">
        <v>420</v>
      </c>
      <c r="AK528" s="152" t="s">
        <v>420</v>
      </c>
    </row>
    <row r="529" spans="1:37" ht="16.5" thickBot="1" x14ac:dyDescent="0.3">
      <c r="A529" s="148" t="s">
        <v>745</v>
      </c>
      <c r="B529" s="193" t="s">
        <v>424</v>
      </c>
      <c r="C529" s="243" t="s">
        <v>425</v>
      </c>
      <c r="D529" s="189" t="s">
        <v>115</v>
      </c>
      <c r="E529" s="189" t="s">
        <v>423</v>
      </c>
      <c r="F529" s="152">
        <v>0</v>
      </c>
      <c r="G529" s="152">
        <v>0</v>
      </c>
      <c r="H529" s="152">
        <v>0</v>
      </c>
      <c r="I529" s="153" t="s">
        <v>420</v>
      </c>
      <c r="J529" s="152" t="s">
        <v>420</v>
      </c>
      <c r="K529" s="152" t="s">
        <v>420</v>
      </c>
      <c r="L529" s="152" t="s">
        <v>420</v>
      </c>
      <c r="M529" s="152" t="s">
        <v>420</v>
      </c>
      <c r="N529" s="152" t="s">
        <v>420</v>
      </c>
      <c r="O529" s="152" t="s">
        <v>420</v>
      </c>
      <c r="P529" s="152" t="s">
        <v>420</v>
      </c>
      <c r="Q529" s="152" t="s">
        <v>420</v>
      </c>
      <c r="R529" s="152" t="s">
        <v>420</v>
      </c>
      <c r="S529" s="152" t="s">
        <v>420</v>
      </c>
      <c r="T529" s="152" t="s">
        <v>420</v>
      </c>
      <c r="U529" s="152" t="s">
        <v>420</v>
      </c>
      <c r="V529" s="152" t="s">
        <v>420</v>
      </c>
      <c r="W529" s="152" t="s">
        <v>420</v>
      </c>
      <c r="X529" s="152" t="s">
        <v>420</v>
      </c>
      <c r="Y529" s="152" t="s">
        <v>420</v>
      </c>
      <c r="Z529" s="152" t="s">
        <v>420</v>
      </c>
      <c r="AA529" s="152" t="s">
        <v>420</v>
      </c>
      <c r="AB529" s="152" t="s">
        <v>420</v>
      </c>
      <c r="AC529" s="152" t="s">
        <v>420</v>
      </c>
      <c r="AD529" s="152" t="s">
        <v>420</v>
      </c>
      <c r="AE529" s="152" t="s">
        <v>420</v>
      </c>
      <c r="AF529" s="152" t="s">
        <v>420</v>
      </c>
      <c r="AG529" s="152" t="s">
        <v>420</v>
      </c>
      <c r="AH529" s="152" t="s">
        <v>420</v>
      </c>
      <c r="AI529" s="152" t="s">
        <v>420</v>
      </c>
      <c r="AJ529" s="152" t="s">
        <v>420</v>
      </c>
      <c r="AK529" s="152" t="s">
        <v>420</v>
      </c>
    </row>
    <row r="530" spans="1:37" ht="15.75" x14ac:dyDescent="0.25">
      <c r="A530" s="148" t="s">
        <v>745</v>
      </c>
      <c r="B530" s="193" t="s">
        <v>424</v>
      </c>
      <c r="C530" s="244" t="s">
        <v>426</v>
      </c>
      <c r="D530" s="189" t="s">
        <v>78</v>
      </c>
      <c r="E530" s="189" t="s">
        <v>147</v>
      </c>
      <c r="F530" s="149">
        <v>0</v>
      </c>
      <c r="G530" s="149">
        <v>0</v>
      </c>
      <c r="H530" s="149">
        <v>0</v>
      </c>
      <c r="I530" s="150" t="s">
        <v>420</v>
      </c>
      <c r="J530" s="149" t="s">
        <v>420</v>
      </c>
      <c r="K530" s="149" t="s">
        <v>420</v>
      </c>
      <c r="L530" s="149" t="s">
        <v>420</v>
      </c>
      <c r="M530" s="149" t="s">
        <v>420</v>
      </c>
      <c r="N530" s="149" t="s">
        <v>420</v>
      </c>
      <c r="O530" s="149" t="s">
        <v>420</v>
      </c>
      <c r="P530" s="149" t="s">
        <v>420</v>
      </c>
      <c r="Q530" s="152" t="s">
        <v>420</v>
      </c>
      <c r="R530" s="152" t="s">
        <v>420</v>
      </c>
      <c r="S530" s="152" t="s">
        <v>420</v>
      </c>
      <c r="T530" s="152" t="s">
        <v>420</v>
      </c>
      <c r="U530" s="152" t="s">
        <v>420</v>
      </c>
      <c r="V530" s="152" t="s">
        <v>420</v>
      </c>
      <c r="W530" s="152" t="s">
        <v>420</v>
      </c>
      <c r="X530" s="152" t="s">
        <v>420</v>
      </c>
      <c r="Y530" s="152" t="s">
        <v>420</v>
      </c>
      <c r="Z530" s="152" t="s">
        <v>420</v>
      </c>
      <c r="AA530" s="152" t="s">
        <v>420</v>
      </c>
      <c r="AB530" s="152" t="s">
        <v>420</v>
      </c>
      <c r="AC530" s="152" t="s">
        <v>420</v>
      </c>
      <c r="AD530" s="152" t="s">
        <v>420</v>
      </c>
      <c r="AE530" s="152" t="s">
        <v>420</v>
      </c>
      <c r="AF530" s="152" t="s">
        <v>420</v>
      </c>
      <c r="AG530" s="152" t="s">
        <v>420</v>
      </c>
      <c r="AH530" s="152" t="s">
        <v>420</v>
      </c>
      <c r="AI530" s="152" t="s">
        <v>420</v>
      </c>
      <c r="AJ530" s="152" t="s">
        <v>420</v>
      </c>
      <c r="AK530" s="152" t="s">
        <v>420</v>
      </c>
    </row>
    <row r="531" spans="1:37" ht="15.75" x14ac:dyDescent="0.25">
      <c r="A531" s="148" t="s">
        <v>745</v>
      </c>
      <c r="B531" s="193" t="s">
        <v>424</v>
      </c>
      <c r="C531" s="244" t="s">
        <v>426</v>
      </c>
      <c r="D531" s="189" t="s">
        <v>78</v>
      </c>
      <c r="E531" s="189" t="s">
        <v>278</v>
      </c>
      <c r="F531" s="152">
        <v>0</v>
      </c>
      <c r="G531" s="152">
        <v>0</v>
      </c>
      <c r="H531" s="152">
        <v>0</v>
      </c>
      <c r="I531" s="153" t="s">
        <v>420</v>
      </c>
      <c r="J531" s="152" t="s">
        <v>420</v>
      </c>
      <c r="K531" s="152" t="s">
        <v>420</v>
      </c>
      <c r="L531" s="152" t="s">
        <v>420</v>
      </c>
      <c r="M531" s="152" t="s">
        <v>420</v>
      </c>
      <c r="N531" s="152" t="s">
        <v>420</v>
      </c>
      <c r="O531" s="152" t="s">
        <v>420</v>
      </c>
      <c r="P531" s="152" t="s">
        <v>420</v>
      </c>
      <c r="Q531" s="152" t="s">
        <v>420</v>
      </c>
      <c r="R531" s="152" t="s">
        <v>420</v>
      </c>
      <c r="S531" s="152" t="s">
        <v>420</v>
      </c>
      <c r="T531" s="152" t="s">
        <v>420</v>
      </c>
      <c r="U531" s="152" t="s">
        <v>420</v>
      </c>
      <c r="V531" s="152" t="s">
        <v>420</v>
      </c>
      <c r="W531" s="152" t="s">
        <v>420</v>
      </c>
      <c r="X531" s="152" t="s">
        <v>420</v>
      </c>
      <c r="Y531" s="152" t="s">
        <v>420</v>
      </c>
      <c r="Z531" s="152" t="s">
        <v>420</v>
      </c>
      <c r="AA531" s="152" t="s">
        <v>420</v>
      </c>
      <c r="AB531" s="152" t="s">
        <v>420</v>
      </c>
      <c r="AC531" s="152" t="s">
        <v>420</v>
      </c>
      <c r="AD531" s="152" t="s">
        <v>420</v>
      </c>
      <c r="AE531" s="152" t="s">
        <v>420</v>
      </c>
      <c r="AF531" s="152" t="s">
        <v>420</v>
      </c>
      <c r="AG531" s="152" t="s">
        <v>420</v>
      </c>
      <c r="AH531" s="152" t="s">
        <v>420</v>
      </c>
      <c r="AI531" s="152" t="s">
        <v>420</v>
      </c>
      <c r="AJ531" s="152" t="s">
        <v>420</v>
      </c>
      <c r="AK531" s="152" t="s">
        <v>420</v>
      </c>
    </row>
    <row r="532" spans="1:37" ht="15.75" x14ac:dyDescent="0.25">
      <c r="A532" s="148" t="s">
        <v>745</v>
      </c>
      <c r="B532" s="193" t="s">
        <v>424</v>
      </c>
      <c r="C532" s="244" t="s">
        <v>426</v>
      </c>
      <c r="D532" s="189" t="s">
        <v>78</v>
      </c>
      <c r="E532" s="189" t="s">
        <v>119</v>
      </c>
      <c r="F532" s="152"/>
      <c r="G532" s="152"/>
      <c r="H532" s="152"/>
      <c r="I532" s="153"/>
      <c r="J532" s="152"/>
      <c r="K532" s="152"/>
      <c r="L532" s="152"/>
      <c r="M532" s="152"/>
      <c r="N532" s="152"/>
      <c r="O532" s="152"/>
      <c r="P532" s="152"/>
      <c r="Q532" s="152">
        <v>0</v>
      </c>
      <c r="R532" s="152" t="s">
        <v>420</v>
      </c>
      <c r="S532" s="152" t="s">
        <v>420</v>
      </c>
      <c r="T532" s="152" t="s">
        <v>420</v>
      </c>
      <c r="U532" s="152" t="s">
        <v>420</v>
      </c>
      <c r="V532" s="152" t="s">
        <v>420</v>
      </c>
      <c r="W532" s="152" t="s">
        <v>420</v>
      </c>
      <c r="X532" s="152" t="s">
        <v>420</v>
      </c>
      <c r="Y532" s="152" t="s">
        <v>420</v>
      </c>
      <c r="Z532" s="152" t="s">
        <v>420</v>
      </c>
      <c r="AA532" s="152" t="s">
        <v>420</v>
      </c>
      <c r="AB532" s="152" t="s">
        <v>420</v>
      </c>
      <c r="AC532" s="152" t="s">
        <v>420</v>
      </c>
      <c r="AD532" s="152" t="s">
        <v>420</v>
      </c>
      <c r="AE532" s="152" t="s">
        <v>420</v>
      </c>
      <c r="AF532" s="152" t="s">
        <v>420</v>
      </c>
      <c r="AG532" s="152" t="s">
        <v>420</v>
      </c>
      <c r="AH532" s="152" t="s">
        <v>420</v>
      </c>
      <c r="AI532" s="152" t="s">
        <v>420</v>
      </c>
      <c r="AJ532" s="152" t="s">
        <v>420</v>
      </c>
      <c r="AK532" s="152" t="s">
        <v>420</v>
      </c>
    </row>
    <row r="533" spans="1:37" ht="15.75" x14ac:dyDescent="0.25">
      <c r="A533" s="148" t="s">
        <v>745</v>
      </c>
      <c r="B533" s="193" t="s">
        <v>424</v>
      </c>
      <c r="C533" s="244" t="s">
        <v>426</v>
      </c>
      <c r="D533" s="189" t="s">
        <v>78</v>
      </c>
      <c r="E533" s="189" t="s">
        <v>678</v>
      </c>
      <c r="F533" s="152"/>
      <c r="G533" s="152"/>
      <c r="H533" s="152"/>
      <c r="I533" s="153"/>
      <c r="J533" s="152"/>
      <c r="K533" s="152"/>
      <c r="L533" s="152"/>
      <c r="M533" s="152"/>
      <c r="N533" s="152"/>
      <c r="O533" s="152"/>
      <c r="P533" s="152"/>
      <c r="Q533" s="152" t="s">
        <v>420</v>
      </c>
      <c r="R533" s="152" t="s">
        <v>420</v>
      </c>
      <c r="S533" s="152" t="s">
        <v>420</v>
      </c>
      <c r="T533" s="152" t="s">
        <v>420</v>
      </c>
      <c r="U533" s="152" t="s">
        <v>420</v>
      </c>
      <c r="V533" s="152" t="s">
        <v>420</v>
      </c>
      <c r="W533" s="152" t="s">
        <v>420</v>
      </c>
      <c r="X533" s="152" t="s">
        <v>420</v>
      </c>
      <c r="Y533" s="152" t="s">
        <v>420</v>
      </c>
      <c r="Z533" s="152" t="s">
        <v>420</v>
      </c>
      <c r="AA533" s="152" t="s">
        <v>420</v>
      </c>
      <c r="AB533" s="152" t="s">
        <v>420</v>
      </c>
      <c r="AC533" s="152" t="s">
        <v>420</v>
      </c>
      <c r="AD533" s="152" t="s">
        <v>420</v>
      </c>
      <c r="AE533" s="152" t="s">
        <v>420</v>
      </c>
      <c r="AF533" s="152" t="s">
        <v>420</v>
      </c>
      <c r="AG533" s="152" t="s">
        <v>420</v>
      </c>
      <c r="AH533" s="152" t="s">
        <v>420</v>
      </c>
      <c r="AI533" s="152" t="s">
        <v>420</v>
      </c>
      <c r="AJ533" s="152" t="s">
        <v>420</v>
      </c>
      <c r="AK533" s="152" t="s">
        <v>420</v>
      </c>
    </row>
    <row r="534" spans="1:37" ht="16.5" thickBot="1" x14ac:dyDescent="0.3">
      <c r="A534" s="148" t="s">
        <v>745</v>
      </c>
      <c r="B534" s="193" t="s">
        <v>424</v>
      </c>
      <c r="C534" s="244" t="s">
        <v>426</v>
      </c>
      <c r="D534" s="189" t="s">
        <v>115</v>
      </c>
      <c r="E534" s="189" t="s">
        <v>423</v>
      </c>
      <c r="F534" s="156">
        <v>0</v>
      </c>
      <c r="G534" s="156">
        <v>0</v>
      </c>
      <c r="H534" s="156">
        <v>0</v>
      </c>
      <c r="I534" s="157" t="s">
        <v>420</v>
      </c>
      <c r="J534" s="156" t="s">
        <v>420</v>
      </c>
      <c r="K534" s="156" t="s">
        <v>420</v>
      </c>
      <c r="L534" s="156" t="s">
        <v>420</v>
      </c>
      <c r="M534" s="156" t="s">
        <v>420</v>
      </c>
      <c r="N534" s="156" t="s">
        <v>420</v>
      </c>
      <c r="O534" s="156" t="s">
        <v>420</v>
      </c>
      <c r="P534" s="156" t="s">
        <v>420</v>
      </c>
      <c r="Q534" s="152" t="s">
        <v>420</v>
      </c>
      <c r="R534" s="152" t="s">
        <v>420</v>
      </c>
      <c r="S534" s="152" t="s">
        <v>420</v>
      </c>
      <c r="T534" s="152" t="s">
        <v>420</v>
      </c>
      <c r="U534" s="152" t="s">
        <v>420</v>
      </c>
      <c r="V534" s="152" t="s">
        <v>420</v>
      </c>
      <c r="W534" s="152" t="s">
        <v>420</v>
      </c>
      <c r="X534" s="152" t="s">
        <v>420</v>
      </c>
      <c r="Y534" s="152" t="s">
        <v>420</v>
      </c>
      <c r="Z534" s="152" t="s">
        <v>420</v>
      </c>
      <c r="AA534" s="152" t="s">
        <v>420</v>
      </c>
      <c r="AB534" s="152" t="s">
        <v>420</v>
      </c>
      <c r="AC534" s="152" t="s">
        <v>420</v>
      </c>
      <c r="AD534" s="152" t="s">
        <v>420</v>
      </c>
      <c r="AE534" s="152" t="s">
        <v>420</v>
      </c>
      <c r="AF534" s="152" t="s">
        <v>420</v>
      </c>
      <c r="AG534" s="152" t="s">
        <v>420</v>
      </c>
      <c r="AH534" s="152" t="s">
        <v>420</v>
      </c>
      <c r="AI534" s="152" t="s">
        <v>420</v>
      </c>
      <c r="AJ534" s="152" t="s">
        <v>420</v>
      </c>
      <c r="AK534" s="152" t="s">
        <v>420</v>
      </c>
    </row>
    <row r="535" spans="1:37" ht="15.75" x14ac:dyDescent="0.25">
      <c r="A535" s="148" t="s">
        <v>745</v>
      </c>
      <c r="B535" s="193" t="s">
        <v>424</v>
      </c>
      <c r="C535" s="243" t="s">
        <v>427</v>
      </c>
      <c r="D535" s="189" t="s">
        <v>78</v>
      </c>
      <c r="E535" s="189" t="s">
        <v>147</v>
      </c>
      <c r="F535" s="152">
        <v>0</v>
      </c>
      <c r="G535" s="152">
        <v>0</v>
      </c>
      <c r="H535" s="152">
        <v>0</v>
      </c>
      <c r="I535" s="153" t="s">
        <v>420</v>
      </c>
      <c r="J535" s="152" t="s">
        <v>420</v>
      </c>
      <c r="K535" s="152" t="s">
        <v>420</v>
      </c>
      <c r="L535" s="152" t="s">
        <v>420</v>
      </c>
      <c r="M535" s="152" t="s">
        <v>420</v>
      </c>
      <c r="N535" s="152" t="s">
        <v>420</v>
      </c>
      <c r="O535" s="152" t="s">
        <v>420</v>
      </c>
      <c r="P535" s="152" t="s">
        <v>420</v>
      </c>
      <c r="Q535" s="152" t="s">
        <v>420</v>
      </c>
      <c r="R535" s="152" t="s">
        <v>420</v>
      </c>
      <c r="S535" s="152" t="s">
        <v>420</v>
      </c>
      <c r="T535" s="152" t="s">
        <v>420</v>
      </c>
      <c r="U535" s="152" t="s">
        <v>420</v>
      </c>
      <c r="V535" s="152" t="s">
        <v>420</v>
      </c>
      <c r="W535" s="152" t="s">
        <v>420</v>
      </c>
      <c r="X535" s="152" t="s">
        <v>420</v>
      </c>
      <c r="Y535" s="152" t="s">
        <v>420</v>
      </c>
      <c r="Z535" s="152" t="s">
        <v>420</v>
      </c>
      <c r="AA535" s="152" t="s">
        <v>420</v>
      </c>
      <c r="AB535" s="152" t="s">
        <v>420</v>
      </c>
      <c r="AC535" s="152" t="s">
        <v>420</v>
      </c>
      <c r="AD535" s="152" t="s">
        <v>420</v>
      </c>
      <c r="AE535" s="152" t="s">
        <v>420</v>
      </c>
      <c r="AF535" s="152" t="s">
        <v>420</v>
      </c>
      <c r="AG535" s="152" t="s">
        <v>420</v>
      </c>
      <c r="AH535" s="152" t="s">
        <v>420</v>
      </c>
      <c r="AI535" s="152" t="s">
        <v>420</v>
      </c>
      <c r="AJ535" s="152" t="s">
        <v>420</v>
      </c>
      <c r="AK535" s="152" t="s">
        <v>420</v>
      </c>
    </row>
    <row r="536" spans="1:37" ht="15.75" x14ac:dyDescent="0.25">
      <c r="A536" s="148" t="s">
        <v>745</v>
      </c>
      <c r="B536" s="193" t="s">
        <v>424</v>
      </c>
      <c r="C536" s="243" t="s">
        <v>427</v>
      </c>
      <c r="D536" s="189" t="s">
        <v>78</v>
      </c>
      <c r="E536" s="189" t="s">
        <v>278</v>
      </c>
      <c r="F536" s="152">
        <v>0</v>
      </c>
      <c r="G536" s="152">
        <v>0</v>
      </c>
      <c r="H536" s="152">
        <v>0</v>
      </c>
      <c r="I536" s="153" t="s">
        <v>420</v>
      </c>
      <c r="J536" s="152" t="s">
        <v>420</v>
      </c>
      <c r="K536" s="152" t="s">
        <v>420</v>
      </c>
      <c r="L536" s="152" t="s">
        <v>420</v>
      </c>
      <c r="M536" s="152" t="s">
        <v>420</v>
      </c>
      <c r="N536" s="152" t="s">
        <v>420</v>
      </c>
      <c r="O536" s="152" t="s">
        <v>420</v>
      </c>
      <c r="P536" s="152" t="s">
        <v>420</v>
      </c>
      <c r="Q536" s="152" t="s">
        <v>420</v>
      </c>
      <c r="R536" s="152" t="s">
        <v>420</v>
      </c>
      <c r="S536" s="152" t="s">
        <v>420</v>
      </c>
      <c r="T536" s="152" t="s">
        <v>420</v>
      </c>
      <c r="U536" s="152" t="s">
        <v>420</v>
      </c>
      <c r="V536" s="152" t="s">
        <v>420</v>
      </c>
      <c r="W536" s="152" t="s">
        <v>420</v>
      </c>
      <c r="X536" s="152" t="s">
        <v>420</v>
      </c>
      <c r="Y536" s="152" t="s">
        <v>420</v>
      </c>
      <c r="Z536" s="152" t="s">
        <v>420</v>
      </c>
      <c r="AA536" s="152" t="s">
        <v>420</v>
      </c>
      <c r="AB536" s="152" t="s">
        <v>420</v>
      </c>
      <c r="AC536" s="152" t="s">
        <v>420</v>
      </c>
      <c r="AD536" s="152" t="s">
        <v>420</v>
      </c>
      <c r="AE536" s="152" t="s">
        <v>420</v>
      </c>
      <c r="AF536" s="152" t="s">
        <v>420</v>
      </c>
      <c r="AG536" s="152" t="s">
        <v>420</v>
      </c>
      <c r="AH536" s="152" t="s">
        <v>420</v>
      </c>
      <c r="AI536" s="152" t="s">
        <v>420</v>
      </c>
      <c r="AJ536" s="152" t="s">
        <v>420</v>
      </c>
      <c r="AK536" s="152" t="s">
        <v>420</v>
      </c>
    </row>
    <row r="537" spans="1:37" ht="15.75" x14ac:dyDescent="0.25">
      <c r="A537" s="148" t="s">
        <v>745</v>
      </c>
      <c r="B537" s="193" t="s">
        <v>424</v>
      </c>
      <c r="C537" s="243" t="s">
        <v>427</v>
      </c>
      <c r="D537" s="189" t="s">
        <v>78</v>
      </c>
      <c r="E537" s="189" t="s">
        <v>112</v>
      </c>
      <c r="F537" s="152">
        <v>0</v>
      </c>
      <c r="G537" s="152">
        <v>0</v>
      </c>
      <c r="H537" s="152">
        <v>0</v>
      </c>
      <c r="I537" s="153">
        <v>0</v>
      </c>
      <c r="J537" s="152">
        <v>0</v>
      </c>
      <c r="K537" s="152">
        <v>0</v>
      </c>
      <c r="L537" s="152">
        <v>0</v>
      </c>
      <c r="M537" s="152">
        <v>0</v>
      </c>
      <c r="N537" s="152">
        <v>0</v>
      </c>
      <c r="O537" s="152">
        <v>0</v>
      </c>
      <c r="P537" s="152">
        <v>0</v>
      </c>
      <c r="Q537" s="152" t="s">
        <v>420</v>
      </c>
      <c r="R537" s="152" t="s">
        <v>420</v>
      </c>
      <c r="S537" s="152" t="s">
        <v>420</v>
      </c>
      <c r="T537" s="152" t="s">
        <v>420</v>
      </c>
      <c r="U537" s="152" t="s">
        <v>420</v>
      </c>
      <c r="V537" s="152" t="s">
        <v>420</v>
      </c>
      <c r="W537" s="152" t="s">
        <v>420</v>
      </c>
      <c r="X537" s="152" t="s">
        <v>420</v>
      </c>
      <c r="Y537" s="152" t="s">
        <v>420</v>
      </c>
      <c r="Z537" s="152" t="s">
        <v>420</v>
      </c>
      <c r="AA537" s="152" t="s">
        <v>420</v>
      </c>
      <c r="AB537" s="152" t="s">
        <v>420</v>
      </c>
      <c r="AC537" s="152" t="s">
        <v>420</v>
      </c>
      <c r="AD537" s="152" t="s">
        <v>420</v>
      </c>
      <c r="AE537" s="152" t="s">
        <v>420</v>
      </c>
      <c r="AF537" s="152" t="s">
        <v>420</v>
      </c>
      <c r="AG537" s="152" t="s">
        <v>420</v>
      </c>
      <c r="AH537" s="152" t="s">
        <v>420</v>
      </c>
      <c r="AI537" s="152" t="s">
        <v>420</v>
      </c>
      <c r="AJ537" s="152" t="s">
        <v>420</v>
      </c>
      <c r="AK537" s="152" t="s">
        <v>420</v>
      </c>
    </row>
    <row r="538" spans="1:37" ht="15.75" x14ac:dyDescent="0.25">
      <c r="A538" s="148" t="s">
        <v>745</v>
      </c>
      <c r="B538" s="193" t="s">
        <v>424</v>
      </c>
      <c r="C538" s="243" t="s">
        <v>427</v>
      </c>
      <c r="D538" s="189" t="s">
        <v>115</v>
      </c>
      <c r="E538" s="189" t="s">
        <v>423</v>
      </c>
      <c r="F538" s="152">
        <v>0</v>
      </c>
      <c r="G538" s="152">
        <v>0</v>
      </c>
      <c r="H538" s="152">
        <v>0</v>
      </c>
      <c r="I538" s="153" t="s">
        <v>420</v>
      </c>
      <c r="J538" s="152" t="s">
        <v>420</v>
      </c>
      <c r="K538" s="152" t="s">
        <v>420</v>
      </c>
      <c r="L538" s="152" t="s">
        <v>420</v>
      </c>
      <c r="M538" s="152" t="s">
        <v>420</v>
      </c>
      <c r="N538" s="152" t="s">
        <v>420</v>
      </c>
      <c r="O538" s="152" t="s">
        <v>420</v>
      </c>
      <c r="P538" s="152" t="s">
        <v>420</v>
      </c>
      <c r="Q538" s="152" t="s">
        <v>420</v>
      </c>
      <c r="R538" s="152" t="s">
        <v>420</v>
      </c>
      <c r="S538" s="152" t="s">
        <v>420</v>
      </c>
      <c r="T538" s="152" t="s">
        <v>420</v>
      </c>
      <c r="U538" s="152" t="s">
        <v>420</v>
      </c>
      <c r="V538" s="152" t="s">
        <v>420</v>
      </c>
      <c r="W538" s="152" t="s">
        <v>420</v>
      </c>
      <c r="X538" s="152" t="s">
        <v>420</v>
      </c>
      <c r="Y538" s="152" t="s">
        <v>420</v>
      </c>
      <c r="Z538" s="152" t="s">
        <v>420</v>
      </c>
      <c r="AA538" s="152" t="s">
        <v>420</v>
      </c>
      <c r="AB538" s="152" t="s">
        <v>420</v>
      </c>
      <c r="AC538" s="152" t="s">
        <v>420</v>
      </c>
      <c r="AD538" s="152" t="s">
        <v>420</v>
      </c>
      <c r="AE538" s="152" t="s">
        <v>420</v>
      </c>
      <c r="AF538" s="152" t="s">
        <v>420</v>
      </c>
      <c r="AG538" s="152" t="s">
        <v>420</v>
      </c>
      <c r="AH538" s="152" t="s">
        <v>420</v>
      </c>
      <c r="AI538" s="152" t="s">
        <v>420</v>
      </c>
      <c r="AJ538" s="152" t="s">
        <v>420</v>
      </c>
      <c r="AK538" s="152" t="s">
        <v>420</v>
      </c>
    </row>
    <row r="539" spans="1:37" ht="15.75" x14ac:dyDescent="0.25">
      <c r="A539" s="148" t="s">
        <v>745</v>
      </c>
      <c r="B539" s="193" t="s">
        <v>424</v>
      </c>
      <c r="C539" s="237" t="s">
        <v>428</v>
      </c>
      <c r="D539" s="189" t="s">
        <v>78</v>
      </c>
      <c r="E539" s="189" t="s">
        <v>147</v>
      </c>
      <c r="F539" s="152">
        <v>0</v>
      </c>
      <c r="G539" s="152">
        <v>0</v>
      </c>
      <c r="H539" s="152">
        <v>0</v>
      </c>
      <c r="I539" s="152" t="s">
        <v>420</v>
      </c>
      <c r="J539" s="152" t="s">
        <v>420</v>
      </c>
      <c r="K539" s="152" t="s">
        <v>420</v>
      </c>
      <c r="L539" s="152" t="s">
        <v>420</v>
      </c>
      <c r="M539" s="152" t="s">
        <v>420</v>
      </c>
      <c r="N539" s="152" t="s">
        <v>420</v>
      </c>
      <c r="O539" s="152" t="s">
        <v>420</v>
      </c>
      <c r="P539" s="152" t="s">
        <v>420</v>
      </c>
      <c r="Q539" s="152" t="s">
        <v>420</v>
      </c>
      <c r="R539" s="152" t="s">
        <v>420</v>
      </c>
      <c r="S539" s="152" t="s">
        <v>420</v>
      </c>
      <c r="T539" s="152" t="s">
        <v>420</v>
      </c>
      <c r="U539" s="152" t="s">
        <v>420</v>
      </c>
      <c r="V539" s="152" t="s">
        <v>420</v>
      </c>
      <c r="W539" s="152" t="s">
        <v>420</v>
      </c>
      <c r="X539" s="152" t="s">
        <v>420</v>
      </c>
      <c r="Y539" s="152" t="s">
        <v>420</v>
      </c>
      <c r="Z539" s="152" t="s">
        <v>420</v>
      </c>
      <c r="AA539" s="152" t="s">
        <v>420</v>
      </c>
      <c r="AB539" s="152" t="s">
        <v>420</v>
      </c>
      <c r="AC539" s="152" t="s">
        <v>420</v>
      </c>
      <c r="AD539" s="152" t="s">
        <v>420</v>
      </c>
      <c r="AE539" s="152" t="s">
        <v>420</v>
      </c>
      <c r="AF539" s="152" t="s">
        <v>420</v>
      </c>
      <c r="AG539" s="152" t="s">
        <v>420</v>
      </c>
      <c r="AH539" s="152" t="s">
        <v>420</v>
      </c>
      <c r="AI539" s="152" t="s">
        <v>420</v>
      </c>
      <c r="AJ539" s="152" t="s">
        <v>420</v>
      </c>
      <c r="AK539" s="152" t="s">
        <v>420</v>
      </c>
    </row>
    <row r="540" spans="1:37" ht="15.75" x14ac:dyDescent="0.25">
      <c r="A540" s="148" t="s">
        <v>745</v>
      </c>
      <c r="B540" s="193" t="s">
        <v>424</v>
      </c>
      <c r="C540" s="237" t="s">
        <v>428</v>
      </c>
      <c r="D540" s="189" t="s">
        <v>78</v>
      </c>
      <c r="E540" s="189" t="s">
        <v>119</v>
      </c>
      <c r="F540" s="152"/>
      <c r="G540" s="152"/>
      <c r="H540" s="152"/>
      <c r="I540" s="152"/>
      <c r="J540" s="152"/>
      <c r="K540" s="152"/>
      <c r="L540" s="152"/>
      <c r="M540" s="152"/>
      <c r="N540" s="152"/>
      <c r="O540" s="152"/>
      <c r="P540" s="152"/>
      <c r="Q540" s="152" t="s">
        <v>420</v>
      </c>
      <c r="R540" s="152" t="s">
        <v>420</v>
      </c>
      <c r="S540" s="152" t="s">
        <v>420</v>
      </c>
      <c r="T540" s="152" t="s">
        <v>420</v>
      </c>
      <c r="U540" s="152" t="s">
        <v>420</v>
      </c>
      <c r="V540" s="152" t="s">
        <v>420</v>
      </c>
      <c r="W540" s="152" t="s">
        <v>420</v>
      </c>
      <c r="X540" s="152" t="s">
        <v>420</v>
      </c>
      <c r="Y540" s="152" t="s">
        <v>420</v>
      </c>
      <c r="Z540" s="152" t="s">
        <v>420</v>
      </c>
      <c r="AA540" s="152" t="s">
        <v>420</v>
      </c>
      <c r="AB540" s="152" t="s">
        <v>420</v>
      </c>
      <c r="AC540" s="152" t="s">
        <v>420</v>
      </c>
      <c r="AD540" s="152" t="s">
        <v>420</v>
      </c>
      <c r="AE540" s="152" t="s">
        <v>420</v>
      </c>
      <c r="AF540" s="152" t="s">
        <v>420</v>
      </c>
      <c r="AG540" s="152" t="s">
        <v>420</v>
      </c>
      <c r="AH540" s="152" t="s">
        <v>420</v>
      </c>
      <c r="AI540" s="152" t="s">
        <v>420</v>
      </c>
      <c r="AJ540" s="152" t="s">
        <v>420</v>
      </c>
      <c r="AK540" s="152" t="s">
        <v>420</v>
      </c>
    </row>
    <row r="541" spans="1:37" ht="15.75" x14ac:dyDescent="0.25">
      <c r="A541" s="148" t="s">
        <v>745</v>
      </c>
      <c r="B541" s="193" t="s">
        <v>424</v>
      </c>
      <c r="C541" s="237" t="s">
        <v>428</v>
      </c>
      <c r="D541" s="189" t="s">
        <v>674</v>
      </c>
      <c r="E541" s="189" t="s">
        <v>675</v>
      </c>
      <c r="F541" s="152">
        <v>0</v>
      </c>
      <c r="G541" s="152">
        <v>0</v>
      </c>
      <c r="H541" s="152">
        <v>0</v>
      </c>
      <c r="I541" s="152">
        <v>0</v>
      </c>
      <c r="J541" s="152">
        <v>0</v>
      </c>
      <c r="K541" s="152">
        <v>0</v>
      </c>
      <c r="L541" s="152">
        <v>0</v>
      </c>
      <c r="M541" s="152">
        <v>0</v>
      </c>
      <c r="N541" s="152">
        <v>0</v>
      </c>
      <c r="O541" s="152">
        <v>0</v>
      </c>
      <c r="P541" s="152">
        <v>0</v>
      </c>
      <c r="Q541" s="152">
        <v>0</v>
      </c>
      <c r="R541" s="152">
        <v>0</v>
      </c>
      <c r="S541" s="152">
        <v>0</v>
      </c>
      <c r="T541" s="152">
        <v>0</v>
      </c>
      <c r="U541" s="152">
        <v>0</v>
      </c>
      <c r="V541" s="152">
        <v>0</v>
      </c>
      <c r="W541" s="152">
        <v>0</v>
      </c>
      <c r="X541" s="152">
        <v>0</v>
      </c>
      <c r="Y541" s="152">
        <v>0</v>
      </c>
      <c r="Z541" s="152">
        <v>0</v>
      </c>
      <c r="AA541" s="152">
        <v>0</v>
      </c>
      <c r="AB541" s="152">
        <v>0</v>
      </c>
      <c r="AC541" s="152">
        <v>0</v>
      </c>
      <c r="AD541" s="152">
        <v>0</v>
      </c>
      <c r="AE541" s="152">
        <v>0</v>
      </c>
      <c r="AF541" s="152">
        <v>0</v>
      </c>
      <c r="AG541" s="152">
        <v>0</v>
      </c>
      <c r="AH541" s="152">
        <v>0</v>
      </c>
      <c r="AI541" s="152">
        <v>0</v>
      </c>
      <c r="AJ541" s="152">
        <v>0</v>
      </c>
      <c r="AK541" s="152">
        <v>0</v>
      </c>
    </row>
    <row r="542" spans="1:37" ht="15.75" x14ac:dyDescent="0.25">
      <c r="A542" s="148" t="s">
        <v>745</v>
      </c>
      <c r="B542" s="193" t="s">
        <v>424</v>
      </c>
      <c r="C542" s="237" t="s">
        <v>428</v>
      </c>
      <c r="D542" s="189" t="s">
        <v>78</v>
      </c>
      <c r="E542" s="189" t="s">
        <v>278</v>
      </c>
      <c r="F542" s="152">
        <v>0</v>
      </c>
      <c r="G542" s="152">
        <v>0</v>
      </c>
      <c r="H542" s="152">
        <v>0</v>
      </c>
      <c r="I542" s="152" t="s">
        <v>420</v>
      </c>
      <c r="J542" s="152" t="s">
        <v>420</v>
      </c>
      <c r="K542" s="152" t="s">
        <v>420</v>
      </c>
      <c r="L542" s="152" t="s">
        <v>420</v>
      </c>
      <c r="M542" s="152" t="s">
        <v>420</v>
      </c>
      <c r="N542" s="152" t="s">
        <v>420</v>
      </c>
      <c r="O542" s="152" t="s">
        <v>420</v>
      </c>
      <c r="P542" s="152" t="s">
        <v>420</v>
      </c>
      <c r="Q542" s="152" t="s">
        <v>420</v>
      </c>
      <c r="R542" s="152" t="s">
        <v>420</v>
      </c>
      <c r="S542" s="152" t="s">
        <v>420</v>
      </c>
      <c r="T542" s="152" t="s">
        <v>420</v>
      </c>
      <c r="U542" s="152" t="s">
        <v>420</v>
      </c>
      <c r="V542" s="152" t="s">
        <v>420</v>
      </c>
      <c r="W542" s="152" t="s">
        <v>420</v>
      </c>
      <c r="X542" s="152" t="s">
        <v>420</v>
      </c>
      <c r="Y542" s="152" t="s">
        <v>420</v>
      </c>
      <c r="Z542" s="152" t="s">
        <v>420</v>
      </c>
      <c r="AA542" s="152" t="s">
        <v>420</v>
      </c>
      <c r="AB542" s="152" t="s">
        <v>420</v>
      </c>
      <c r="AC542" s="152" t="s">
        <v>420</v>
      </c>
      <c r="AD542" s="152" t="s">
        <v>420</v>
      </c>
      <c r="AE542" s="152" t="s">
        <v>420</v>
      </c>
      <c r="AF542" s="152" t="s">
        <v>420</v>
      </c>
      <c r="AG542" s="152" t="s">
        <v>420</v>
      </c>
      <c r="AH542" s="152" t="s">
        <v>420</v>
      </c>
      <c r="AI542" s="152" t="s">
        <v>420</v>
      </c>
      <c r="AJ542" s="152" t="s">
        <v>420</v>
      </c>
      <c r="AK542" s="152" t="s">
        <v>420</v>
      </c>
    </row>
    <row r="543" spans="1:37" ht="15.75" x14ac:dyDescent="0.25">
      <c r="A543" s="148" t="s">
        <v>745</v>
      </c>
      <c r="B543" s="193" t="s">
        <v>424</v>
      </c>
      <c r="C543" s="237" t="s">
        <v>428</v>
      </c>
      <c r="D543" s="189" t="s">
        <v>115</v>
      </c>
      <c r="E543" s="189" t="s">
        <v>423</v>
      </c>
      <c r="F543" s="152">
        <v>0</v>
      </c>
      <c r="G543" s="152">
        <v>0</v>
      </c>
      <c r="H543" s="152">
        <v>0</v>
      </c>
      <c r="I543" s="152" t="s">
        <v>420</v>
      </c>
      <c r="J543" s="152" t="s">
        <v>420</v>
      </c>
      <c r="K543" s="152" t="s">
        <v>420</v>
      </c>
      <c r="L543" s="152" t="s">
        <v>420</v>
      </c>
      <c r="M543" s="152" t="s">
        <v>420</v>
      </c>
      <c r="N543" s="152" t="s">
        <v>420</v>
      </c>
      <c r="O543" s="152" t="s">
        <v>420</v>
      </c>
      <c r="P543" s="152" t="s">
        <v>420</v>
      </c>
      <c r="Q543" s="152" t="s">
        <v>420</v>
      </c>
      <c r="R543" s="152" t="s">
        <v>420</v>
      </c>
      <c r="S543" s="152" t="s">
        <v>420</v>
      </c>
      <c r="T543" s="152" t="s">
        <v>420</v>
      </c>
      <c r="U543" s="152" t="s">
        <v>420</v>
      </c>
      <c r="V543" s="152" t="s">
        <v>420</v>
      </c>
      <c r="W543" s="152" t="s">
        <v>420</v>
      </c>
      <c r="X543" s="152" t="s">
        <v>420</v>
      </c>
      <c r="Y543" s="152" t="s">
        <v>420</v>
      </c>
      <c r="Z543" s="152" t="s">
        <v>420</v>
      </c>
      <c r="AA543" s="152" t="s">
        <v>420</v>
      </c>
      <c r="AB543" s="152" t="s">
        <v>420</v>
      </c>
      <c r="AC543" s="152" t="s">
        <v>420</v>
      </c>
      <c r="AD543" s="152" t="s">
        <v>420</v>
      </c>
      <c r="AE543" s="152" t="s">
        <v>420</v>
      </c>
      <c r="AF543" s="152" t="s">
        <v>420</v>
      </c>
      <c r="AG543" s="152" t="s">
        <v>420</v>
      </c>
      <c r="AH543" s="152" t="s">
        <v>420</v>
      </c>
      <c r="AI543" s="152" t="s">
        <v>420</v>
      </c>
      <c r="AJ543" s="152" t="s">
        <v>420</v>
      </c>
      <c r="AK543" s="152" t="s">
        <v>420</v>
      </c>
    </row>
    <row r="544" spans="1:37" ht="15.75" x14ac:dyDescent="0.25">
      <c r="A544" s="148" t="s">
        <v>745</v>
      </c>
      <c r="B544" s="193" t="s">
        <v>424</v>
      </c>
      <c r="C544" s="243" t="s">
        <v>429</v>
      </c>
      <c r="D544" s="189" t="s">
        <v>78</v>
      </c>
      <c r="E544" s="189" t="s">
        <v>147</v>
      </c>
      <c r="F544" s="152">
        <v>0</v>
      </c>
      <c r="G544" s="152">
        <v>0</v>
      </c>
      <c r="H544" s="152">
        <v>0</v>
      </c>
      <c r="I544" s="153" t="s">
        <v>420</v>
      </c>
      <c r="J544" s="152" t="s">
        <v>420</v>
      </c>
      <c r="K544" s="152" t="s">
        <v>420</v>
      </c>
      <c r="L544" s="152" t="s">
        <v>420</v>
      </c>
      <c r="M544" s="152" t="s">
        <v>420</v>
      </c>
      <c r="N544" s="152" t="s">
        <v>420</v>
      </c>
      <c r="O544" s="152" t="s">
        <v>420</v>
      </c>
      <c r="P544" s="152" t="s">
        <v>420</v>
      </c>
      <c r="Q544" s="152" t="s">
        <v>420</v>
      </c>
      <c r="R544" s="152" t="s">
        <v>420</v>
      </c>
      <c r="S544" s="152" t="s">
        <v>420</v>
      </c>
      <c r="T544" s="152" t="s">
        <v>420</v>
      </c>
      <c r="U544" s="152" t="s">
        <v>420</v>
      </c>
      <c r="V544" s="152" t="s">
        <v>420</v>
      </c>
      <c r="W544" s="152" t="s">
        <v>420</v>
      </c>
      <c r="X544" s="152" t="s">
        <v>420</v>
      </c>
      <c r="Y544" s="152" t="s">
        <v>420</v>
      </c>
      <c r="Z544" s="152" t="s">
        <v>420</v>
      </c>
      <c r="AA544" s="152" t="s">
        <v>420</v>
      </c>
      <c r="AB544" s="152" t="s">
        <v>420</v>
      </c>
      <c r="AC544" s="152" t="s">
        <v>420</v>
      </c>
      <c r="AD544" s="152" t="s">
        <v>420</v>
      </c>
      <c r="AE544" s="152" t="s">
        <v>420</v>
      </c>
      <c r="AF544" s="152" t="s">
        <v>420</v>
      </c>
      <c r="AG544" s="152" t="s">
        <v>420</v>
      </c>
      <c r="AH544" s="152" t="s">
        <v>420</v>
      </c>
      <c r="AI544" s="152" t="s">
        <v>420</v>
      </c>
      <c r="AJ544" s="152" t="s">
        <v>420</v>
      </c>
      <c r="AK544" s="152" t="s">
        <v>420</v>
      </c>
    </row>
    <row r="545" spans="1:37" ht="15.75" x14ac:dyDescent="0.25">
      <c r="A545" s="148" t="s">
        <v>745</v>
      </c>
      <c r="B545" s="193" t="s">
        <v>424</v>
      </c>
      <c r="C545" s="243" t="s">
        <v>429</v>
      </c>
      <c r="D545" s="189" t="s">
        <v>78</v>
      </c>
      <c r="E545" s="189" t="s">
        <v>77</v>
      </c>
      <c r="F545" s="152"/>
      <c r="G545" s="152"/>
      <c r="H545" s="152"/>
      <c r="I545" s="153"/>
      <c r="J545" s="152"/>
      <c r="K545" s="152"/>
      <c r="L545" s="152"/>
      <c r="M545" s="152"/>
      <c r="N545" s="152"/>
      <c r="O545" s="152"/>
      <c r="P545" s="152"/>
      <c r="Q545" s="152" t="s">
        <v>420</v>
      </c>
      <c r="R545" s="152" t="s">
        <v>420</v>
      </c>
      <c r="S545" s="152" t="s">
        <v>420</v>
      </c>
      <c r="T545" s="152" t="s">
        <v>420</v>
      </c>
      <c r="U545" s="152" t="s">
        <v>420</v>
      </c>
      <c r="V545" s="152" t="s">
        <v>420</v>
      </c>
      <c r="W545" s="152" t="s">
        <v>420</v>
      </c>
      <c r="X545" s="152" t="s">
        <v>420</v>
      </c>
      <c r="Y545" s="152" t="s">
        <v>420</v>
      </c>
      <c r="Z545" s="152" t="s">
        <v>420</v>
      </c>
      <c r="AA545" s="152" t="s">
        <v>420</v>
      </c>
      <c r="AB545" s="152" t="s">
        <v>420</v>
      </c>
      <c r="AC545" s="152" t="s">
        <v>420</v>
      </c>
      <c r="AD545" s="152" t="s">
        <v>420</v>
      </c>
      <c r="AE545" s="152" t="s">
        <v>420</v>
      </c>
      <c r="AF545" s="152" t="s">
        <v>420</v>
      </c>
      <c r="AG545" s="152" t="s">
        <v>420</v>
      </c>
      <c r="AH545" s="152" t="s">
        <v>420</v>
      </c>
      <c r="AI545" s="152" t="s">
        <v>420</v>
      </c>
      <c r="AJ545" s="152" t="s">
        <v>420</v>
      </c>
      <c r="AK545" s="152" t="s">
        <v>420</v>
      </c>
    </row>
    <row r="546" spans="1:37" ht="15.75" x14ac:dyDescent="0.25">
      <c r="A546" s="148" t="s">
        <v>745</v>
      </c>
      <c r="B546" s="193" t="s">
        <v>424</v>
      </c>
      <c r="C546" s="243" t="s">
        <v>429</v>
      </c>
      <c r="D546" s="189" t="s">
        <v>78</v>
      </c>
      <c r="E546" s="189" t="s">
        <v>119</v>
      </c>
      <c r="F546" s="152"/>
      <c r="G546" s="152"/>
      <c r="H546" s="152"/>
      <c r="I546" s="153"/>
      <c r="J546" s="152"/>
      <c r="K546" s="152"/>
      <c r="L546" s="152"/>
      <c r="M546" s="152"/>
      <c r="N546" s="152"/>
      <c r="O546" s="152"/>
      <c r="P546" s="152"/>
      <c r="Q546" s="152" t="s">
        <v>420</v>
      </c>
      <c r="R546" s="152" t="s">
        <v>420</v>
      </c>
      <c r="S546" s="152" t="s">
        <v>420</v>
      </c>
      <c r="T546" s="152" t="s">
        <v>420</v>
      </c>
      <c r="U546" s="152" t="s">
        <v>420</v>
      </c>
      <c r="V546" s="152" t="s">
        <v>420</v>
      </c>
      <c r="W546" s="152" t="s">
        <v>420</v>
      </c>
      <c r="X546" s="152" t="s">
        <v>420</v>
      </c>
      <c r="Y546" s="152" t="s">
        <v>420</v>
      </c>
      <c r="Z546" s="152" t="s">
        <v>420</v>
      </c>
      <c r="AA546" s="152" t="s">
        <v>420</v>
      </c>
      <c r="AB546" s="152" t="s">
        <v>420</v>
      </c>
      <c r="AC546" s="152" t="s">
        <v>420</v>
      </c>
      <c r="AD546" s="152" t="s">
        <v>420</v>
      </c>
      <c r="AE546" s="152" t="s">
        <v>420</v>
      </c>
      <c r="AF546" s="152" t="s">
        <v>420</v>
      </c>
      <c r="AG546" s="152" t="s">
        <v>420</v>
      </c>
      <c r="AH546" s="152" t="s">
        <v>420</v>
      </c>
      <c r="AI546" s="152" t="s">
        <v>420</v>
      </c>
      <c r="AJ546" s="152" t="s">
        <v>420</v>
      </c>
      <c r="AK546" s="152" t="s">
        <v>420</v>
      </c>
    </row>
    <row r="547" spans="1:37" ht="15.75" x14ac:dyDescent="0.25">
      <c r="A547" s="148" t="s">
        <v>745</v>
      </c>
      <c r="B547" s="193" t="s">
        <v>424</v>
      </c>
      <c r="C547" s="243" t="s">
        <v>429</v>
      </c>
      <c r="D547" s="189" t="s">
        <v>78</v>
      </c>
      <c r="E547" s="189" t="s">
        <v>278</v>
      </c>
      <c r="F547" s="152">
        <v>0</v>
      </c>
      <c r="G547" s="152">
        <v>0</v>
      </c>
      <c r="H547" s="152">
        <v>0</v>
      </c>
      <c r="I547" s="153" t="s">
        <v>420</v>
      </c>
      <c r="J547" s="152" t="s">
        <v>420</v>
      </c>
      <c r="K547" s="152" t="s">
        <v>420</v>
      </c>
      <c r="L547" s="152" t="s">
        <v>420</v>
      </c>
      <c r="M547" s="152" t="s">
        <v>420</v>
      </c>
      <c r="N547" s="152" t="s">
        <v>420</v>
      </c>
      <c r="O547" s="152" t="s">
        <v>420</v>
      </c>
      <c r="P547" s="152" t="s">
        <v>420</v>
      </c>
      <c r="Q547" s="152" t="s">
        <v>420</v>
      </c>
      <c r="R547" s="152" t="s">
        <v>420</v>
      </c>
      <c r="S547" s="152" t="s">
        <v>420</v>
      </c>
      <c r="T547" s="152" t="s">
        <v>420</v>
      </c>
      <c r="U547" s="152" t="s">
        <v>420</v>
      </c>
      <c r="V547" s="152" t="s">
        <v>420</v>
      </c>
      <c r="W547" s="152" t="s">
        <v>420</v>
      </c>
      <c r="X547" s="152" t="s">
        <v>420</v>
      </c>
      <c r="Y547" s="152" t="s">
        <v>420</v>
      </c>
      <c r="Z547" s="152" t="s">
        <v>420</v>
      </c>
      <c r="AA547" s="152" t="s">
        <v>420</v>
      </c>
      <c r="AB547" s="152" t="s">
        <v>420</v>
      </c>
      <c r="AC547" s="152" t="s">
        <v>420</v>
      </c>
      <c r="AD547" s="152" t="s">
        <v>420</v>
      </c>
      <c r="AE547" s="152" t="s">
        <v>420</v>
      </c>
      <c r="AF547" s="152" t="s">
        <v>420</v>
      </c>
      <c r="AG547" s="152" t="s">
        <v>420</v>
      </c>
      <c r="AH547" s="152" t="s">
        <v>420</v>
      </c>
      <c r="AI547" s="152" t="s">
        <v>420</v>
      </c>
      <c r="AJ547" s="152" t="s">
        <v>420</v>
      </c>
      <c r="AK547" s="152" t="s">
        <v>420</v>
      </c>
    </row>
    <row r="548" spans="1:37" ht="16.5" thickBot="1" x14ac:dyDescent="0.3">
      <c r="A548" s="148" t="s">
        <v>745</v>
      </c>
      <c r="B548" s="193" t="s">
        <v>424</v>
      </c>
      <c r="C548" s="243" t="s">
        <v>429</v>
      </c>
      <c r="D548" s="189" t="s">
        <v>115</v>
      </c>
      <c r="E548" s="189" t="s">
        <v>423</v>
      </c>
      <c r="F548" s="152">
        <v>0</v>
      </c>
      <c r="G548" s="152">
        <v>0</v>
      </c>
      <c r="H548" s="152">
        <v>0</v>
      </c>
      <c r="I548" s="157" t="s">
        <v>420</v>
      </c>
      <c r="J548" s="156" t="s">
        <v>420</v>
      </c>
      <c r="K548" s="156" t="s">
        <v>420</v>
      </c>
      <c r="L548" s="156" t="s">
        <v>420</v>
      </c>
      <c r="M548" s="156" t="s">
        <v>420</v>
      </c>
      <c r="N548" s="156" t="s">
        <v>420</v>
      </c>
      <c r="O548" s="156" t="s">
        <v>420</v>
      </c>
      <c r="P548" s="156" t="s">
        <v>420</v>
      </c>
      <c r="Q548" s="152" t="s">
        <v>420</v>
      </c>
      <c r="R548" s="152" t="s">
        <v>420</v>
      </c>
      <c r="S548" s="152" t="s">
        <v>420</v>
      </c>
      <c r="T548" s="152" t="s">
        <v>420</v>
      </c>
      <c r="U548" s="152" t="s">
        <v>420</v>
      </c>
      <c r="V548" s="152" t="s">
        <v>420</v>
      </c>
      <c r="W548" s="152" t="s">
        <v>420</v>
      </c>
      <c r="X548" s="152" t="s">
        <v>420</v>
      </c>
      <c r="Y548" s="152" t="s">
        <v>420</v>
      </c>
      <c r="Z548" s="152" t="s">
        <v>420</v>
      </c>
      <c r="AA548" s="152" t="s">
        <v>420</v>
      </c>
      <c r="AB548" s="152" t="s">
        <v>420</v>
      </c>
      <c r="AC548" s="152" t="s">
        <v>420</v>
      </c>
      <c r="AD548" s="152" t="s">
        <v>420</v>
      </c>
      <c r="AE548" s="152" t="s">
        <v>420</v>
      </c>
      <c r="AF548" s="152" t="s">
        <v>420</v>
      </c>
      <c r="AG548" s="152" t="s">
        <v>420</v>
      </c>
      <c r="AH548" s="152" t="s">
        <v>420</v>
      </c>
      <c r="AI548" s="152" t="s">
        <v>420</v>
      </c>
      <c r="AJ548" s="152" t="s">
        <v>420</v>
      </c>
      <c r="AK548" s="152" t="s">
        <v>420</v>
      </c>
    </row>
    <row r="549" spans="1:37" ht="15.75" x14ac:dyDescent="0.25">
      <c r="A549" s="148" t="s">
        <v>745</v>
      </c>
      <c r="B549" s="193" t="s">
        <v>424</v>
      </c>
      <c r="C549" s="237" t="s">
        <v>430</v>
      </c>
      <c r="D549" s="189" t="s">
        <v>78</v>
      </c>
      <c r="E549" s="189" t="s">
        <v>147</v>
      </c>
      <c r="F549" s="152">
        <v>0</v>
      </c>
      <c r="G549" s="152">
        <v>0</v>
      </c>
      <c r="H549" s="152">
        <v>0</v>
      </c>
      <c r="I549" s="152" t="s">
        <v>420</v>
      </c>
      <c r="J549" s="152" t="s">
        <v>420</v>
      </c>
      <c r="K549" s="152" t="s">
        <v>420</v>
      </c>
      <c r="L549" s="152" t="s">
        <v>420</v>
      </c>
      <c r="M549" s="152" t="s">
        <v>420</v>
      </c>
      <c r="N549" s="152" t="s">
        <v>420</v>
      </c>
      <c r="O549" s="152" t="s">
        <v>420</v>
      </c>
      <c r="P549" s="152" t="s">
        <v>420</v>
      </c>
      <c r="Q549" s="152" t="s">
        <v>420</v>
      </c>
      <c r="R549" s="152" t="s">
        <v>420</v>
      </c>
      <c r="S549" s="152" t="s">
        <v>420</v>
      </c>
      <c r="T549" s="152" t="s">
        <v>420</v>
      </c>
      <c r="U549" s="152" t="s">
        <v>420</v>
      </c>
      <c r="V549" s="152" t="s">
        <v>420</v>
      </c>
      <c r="W549" s="152" t="s">
        <v>420</v>
      </c>
      <c r="X549" s="152" t="s">
        <v>420</v>
      </c>
      <c r="Y549" s="152" t="s">
        <v>420</v>
      </c>
      <c r="Z549" s="152" t="s">
        <v>420</v>
      </c>
      <c r="AA549" s="152" t="s">
        <v>420</v>
      </c>
      <c r="AB549" s="152" t="s">
        <v>420</v>
      </c>
      <c r="AC549" s="152" t="s">
        <v>420</v>
      </c>
      <c r="AD549" s="152" t="s">
        <v>420</v>
      </c>
      <c r="AE549" s="152" t="s">
        <v>420</v>
      </c>
      <c r="AF549" s="152" t="s">
        <v>420</v>
      </c>
      <c r="AG549" s="152" t="s">
        <v>420</v>
      </c>
      <c r="AH549" s="152" t="s">
        <v>420</v>
      </c>
      <c r="AI549" s="152" t="s">
        <v>420</v>
      </c>
      <c r="AJ549" s="152" t="s">
        <v>420</v>
      </c>
      <c r="AK549" s="152" t="s">
        <v>420</v>
      </c>
    </row>
    <row r="550" spans="1:37" ht="15.75" x14ac:dyDescent="0.25">
      <c r="A550" s="148" t="s">
        <v>745</v>
      </c>
      <c r="B550" s="193" t="s">
        <v>424</v>
      </c>
      <c r="C550" s="237" t="s">
        <v>430</v>
      </c>
      <c r="D550" s="189" t="s">
        <v>78</v>
      </c>
      <c r="E550" s="189" t="s">
        <v>278</v>
      </c>
      <c r="F550" s="152">
        <v>0</v>
      </c>
      <c r="G550" s="152">
        <v>0</v>
      </c>
      <c r="H550" s="152">
        <v>0</v>
      </c>
      <c r="I550" s="152" t="s">
        <v>420</v>
      </c>
      <c r="J550" s="152" t="s">
        <v>420</v>
      </c>
      <c r="K550" s="152" t="s">
        <v>420</v>
      </c>
      <c r="L550" s="152" t="s">
        <v>420</v>
      </c>
      <c r="M550" s="152" t="s">
        <v>420</v>
      </c>
      <c r="N550" s="152" t="s">
        <v>420</v>
      </c>
      <c r="O550" s="152" t="s">
        <v>420</v>
      </c>
      <c r="P550" s="152" t="s">
        <v>420</v>
      </c>
      <c r="Q550" s="152" t="s">
        <v>420</v>
      </c>
      <c r="R550" s="152" t="s">
        <v>420</v>
      </c>
      <c r="S550" s="152" t="s">
        <v>420</v>
      </c>
      <c r="T550" s="152" t="s">
        <v>420</v>
      </c>
      <c r="U550" s="152" t="s">
        <v>420</v>
      </c>
      <c r="V550" s="152" t="s">
        <v>420</v>
      </c>
      <c r="W550" s="152" t="s">
        <v>420</v>
      </c>
      <c r="X550" s="152" t="s">
        <v>420</v>
      </c>
      <c r="Y550" s="152" t="s">
        <v>420</v>
      </c>
      <c r="Z550" s="152" t="s">
        <v>420</v>
      </c>
      <c r="AA550" s="152" t="s">
        <v>420</v>
      </c>
      <c r="AB550" s="152" t="s">
        <v>420</v>
      </c>
      <c r="AC550" s="152" t="s">
        <v>420</v>
      </c>
      <c r="AD550" s="152" t="s">
        <v>420</v>
      </c>
      <c r="AE550" s="152" t="s">
        <v>420</v>
      </c>
      <c r="AF550" s="152" t="s">
        <v>420</v>
      </c>
      <c r="AG550" s="152" t="s">
        <v>420</v>
      </c>
      <c r="AH550" s="152" t="s">
        <v>420</v>
      </c>
      <c r="AI550" s="152" t="s">
        <v>420</v>
      </c>
      <c r="AJ550" s="152" t="s">
        <v>420</v>
      </c>
      <c r="AK550" s="152" t="s">
        <v>420</v>
      </c>
    </row>
    <row r="551" spans="1:37" ht="15.75" x14ac:dyDescent="0.25">
      <c r="A551" s="148" t="s">
        <v>745</v>
      </c>
      <c r="B551" s="193" t="s">
        <v>424</v>
      </c>
      <c r="C551" s="237" t="s">
        <v>430</v>
      </c>
      <c r="D551" s="189" t="s">
        <v>674</v>
      </c>
      <c r="E551" s="189" t="s">
        <v>675</v>
      </c>
      <c r="F551" s="152">
        <v>0</v>
      </c>
      <c r="G551" s="152">
        <v>0</v>
      </c>
      <c r="H551" s="152">
        <v>0</v>
      </c>
      <c r="I551" s="152">
        <v>0</v>
      </c>
      <c r="J551" s="152">
        <v>0</v>
      </c>
      <c r="K551" s="152">
        <v>0</v>
      </c>
      <c r="L551" s="152">
        <v>0</v>
      </c>
      <c r="M551" s="152">
        <v>0</v>
      </c>
      <c r="N551" s="152">
        <v>0</v>
      </c>
      <c r="O551" s="152">
        <v>0</v>
      </c>
      <c r="P551" s="152">
        <v>0</v>
      </c>
      <c r="Q551" s="152">
        <v>0</v>
      </c>
      <c r="R551" s="152">
        <v>0</v>
      </c>
      <c r="S551" s="152">
        <v>0</v>
      </c>
      <c r="T551" s="152">
        <v>0</v>
      </c>
      <c r="U551" s="152">
        <v>0</v>
      </c>
      <c r="V551" s="152">
        <v>0</v>
      </c>
      <c r="W551" s="152">
        <v>0</v>
      </c>
      <c r="X551" s="152">
        <v>0</v>
      </c>
      <c r="Y551" s="152">
        <v>0</v>
      </c>
      <c r="Z551" s="152">
        <v>0</v>
      </c>
      <c r="AA551" s="152">
        <v>0</v>
      </c>
      <c r="AB551" s="152">
        <v>0</v>
      </c>
      <c r="AC551" s="152">
        <v>0</v>
      </c>
      <c r="AD551" s="152">
        <v>0</v>
      </c>
      <c r="AE551" s="152">
        <v>0</v>
      </c>
      <c r="AF551" s="152">
        <v>0</v>
      </c>
      <c r="AG551" s="152">
        <v>0</v>
      </c>
      <c r="AH551" s="152">
        <v>0</v>
      </c>
      <c r="AI551" s="152">
        <v>0</v>
      </c>
      <c r="AJ551" s="152">
        <v>0</v>
      </c>
      <c r="AK551" s="152">
        <v>0</v>
      </c>
    </row>
    <row r="552" spans="1:37" ht="15.75" x14ac:dyDescent="0.25">
      <c r="A552" s="148" t="s">
        <v>745</v>
      </c>
      <c r="B552" s="193" t="s">
        <v>424</v>
      </c>
      <c r="C552" s="237" t="s">
        <v>430</v>
      </c>
      <c r="D552" s="189" t="s">
        <v>115</v>
      </c>
      <c r="E552" s="189" t="s">
        <v>423</v>
      </c>
      <c r="F552" s="152">
        <v>0</v>
      </c>
      <c r="G552" s="152">
        <v>0</v>
      </c>
      <c r="H552" s="152">
        <v>0</v>
      </c>
      <c r="I552" s="152" t="s">
        <v>420</v>
      </c>
      <c r="J552" s="152" t="s">
        <v>420</v>
      </c>
      <c r="K552" s="152" t="s">
        <v>420</v>
      </c>
      <c r="L552" s="152" t="s">
        <v>420</v>
      </c>
      <c r="M552" s="152" t="s">
        <v>420</v>
      </c>
      <c r="N552" s="152" t="s">
        <v>420</v>
      </c>
      <c r="O552" s="152" t="s">
        <v>420</v>
      </c>
      <c r="P552" s="152" t="s">
        <v>420</v>
      </c>
      <c r="Q552" s="152" t="s">
        <v>420</v>
      </c>
      <c r="R552" s="152" t="s">
        <v>420</v>
      </c>
      <c r="S552" s="152" t="s">
        <v>420</v>
      </c>
      <c r="T552" s="152" t="s">
        <v>420</v>
      </c>
      <c r="U552" s="152" t="s">
        <v>420</v>
      </c>
      <c r="V552" s="152" t="s">
        <v>420</v>
      </c>
      <c r="W552" s="152" t="s">
        <v>420</v>
      </c>
      <c r="X552" s="152" t="s">
        <v>420</v>
      </c>
      <c r="Y552" s="152" t="s">
        <v>420</v>
      </c>
      <c r="Z552" s="152" t="s">
        <v>420</v>
      </c>
      <c r="AA552" s="152" t="s">
        <v>420</v>
      </c>
      <c r="AB552" s="152" t="s">
        <v>420</v>
      </c>
      <c r="AC552" s="152" t="s">
        <v>420</v>
      </c>
      <c r="AD552" s="152" t="s">
        <v>420</v>
      </c>
      <c r="AE552" s="152" t="s">
        <v>420</v>
      </c>
      <c r="AF552" s="152" t="s">
        <v>420</v>
      </c>
      <c r="AG552" s="152" t="s">
        <v>420</v>
      </c>
      <c r="AH552" s="152" t="s">
        <v>420</v>
      </c>
      <c r="AI552" s="152" t="s">
        <v>420</v>
      </c>
      <c r="AJ552" s="152" t="s">
        <v>420</v>
      </c>
      <c r="AK552" s="152" t="s">
        <v>420</v>
      </c>
    </row>
    <row r="553" spans="1:37" ht="15.75" x14ac:dyDescent="0.25">
      <c r="A553" s="148" t="s">
        <v>745</v>
      </c>
      <c r="B553" s="193" t="s">
        <v>424</v>
      </c>
      <c r="C553" s="243" t="s">
        <v>431</v>
      </c>
      <c r="D553" s="189" t="s">
        <v>78</v>
      </c>
      <c r="E553" s="189" t="s">
        <v>147</v>
      </c>
      <c r="F553" s="152">
        <v>0</v>
      </c>
      <c r="G553" s="152">
        <v>0</v>
      </c>
      <c r="H553" s="152">
        <v>0</v>
      </c>
      <c r="I553" s="153" t="s">
        <v>420</v>
      </c>
      <c r="J553" s="152" t="s">
        <v>420</v>
      </c>
      <c r="K553" s="152" t="s">
        <v>420</v>
      </c>
      <c r="L553" s="152" t="s">
        <v>420</v>
      </c>
      <c r="M553" s="152" t="s">
        <v>420</v>
      </c>
      <c r="N553" s="152" t="s">
        <v>420</v>
      </c>
      <c r="O553" s="152" t="s">
        <v>420</v>
      </c>
      <c r="P553" s="152" t="s">
        <v>420</v>
      </c>
      <c r="Q553" s="152" t="s">
        <v>420</v>
      </c>
      <c r="R553" s="152" t="s">
        <v>420</v>
      </c>
      <c r="S553" s="152" t="s">
        <v>420</v>
      </c>
      <c r="T553" s="152" t="s">
        <v>420</v>
      </c>
      <c r="U553" s="152" t="s">
        <v>420</v>
      </c>
      <c r="V553" s="152" t="s">
        <v>420</v>
      </c>
      <c r="W553" s="152" t="s">
        <v>420</v>
      </c>
      <c r="X553" s="152" t="s">
        <v>420</v>
      </c>
      <c r="Y553" s="152" t="s">
        <v>420</v>
      </c>
      <c r="Z553" s="152" t="s">
        <v>420</v>
      </c>
      <c r="AA553" s="152" t="s">
        <v>420</v>
      </c>
      <c r="AB553" s="152" t="s">
        <v>420</v>
      </c>
      <c r="AC553" s="152" t="s">
        <v>420</v>
      </c>
      <c r="AD553" s="152" t="s">
        <v>420</v>
      </c>
      <c r="AE553" s="152" t="s">
        <v>420</v>
      </c>
      <c r="AF553" s="152" t="s">
        <v>420</v>
      </c>
      <c r="AG553" s="152" t="s">
        <v>420</v>
      </c>
      <c r="AH553" s="152" t="s">
        <v>420</v>
      </c>
      <c r="AI553" s="152" t="s">
        <v>420</v>
      </c>
      <c r="AJ553" s="152" t="s">
        <v>420</v>
      </c>
      <c r="AK553" s="152" t="s">
        <v>420</v>
      </c>
    </row>
    <row r="554" spans="1:37" ht="15.75" x14ac:dyDescent="0.25">
      <c r="A554" s="148" t="s">
        <v>745</v>
      </c>
      <c r="B554" s="193" t="s">
        <v>424</v>
      </c>
      <c r="C554" s="243" t="s">
        <v>431</v>
      </c>
      <c r="D554" s="189" t="s">
        <v>78</v>
      </c>
      <c r="E554" s="189" t="s">
        <v>278</v>
      </c>
      <c r="F554" s="152">
        <v>0</v>
      </c>
      <c r="G554" s="152">
        <v>0</v>
      </c>
      <c r="H554" s="152">
        <v>0</v>
      </c>
      <c r="I554" s="153" t="s">
        <v>420</v>
      </c>
      <c r="J554" s="152" t="s">
        <v>420</v>
      </c>
      <c r="K554" s="152" t="s">
        <v>420</v>
      </c>
      <c r="L554" s="152" t="s">
        <v>420</v>
      </c>
      <c r="M554" s="152" t="s">
        <v>420</v>
      </c>
      <c r="N554" s="152" t="s">
        <v>420</v>
      </c>
      <c r="O554" s="152" t="s">
        <v>420</v>
      </c>
      <c r="P554" s="152" t="s">
        <v>420</v>
      </c>
      <c r="Q554" s="152">
        <v>79000</v>
      </c>
      <c r="R554" s="152">
        <v>79000</v>
      </c>
      <c r="S554" s="152">
        <v>79000</v>
      </c>
      <c r="T554" s="152">
        <v>79000</v>
      </c>
      <c r="U554" s="152">
        <v>79000</v>
      </c>
      <c r="V554" s="152">
        <v>79000</v>
      </c>
      <c r="W554" s="152">
        <v>79000</v>
      </c>
      <c r="X554" s="152">
        <v>79000</v>
      </c>
      <c r="Y554" s="152">
        <v>79000</v>
      </c>
      <c r="Z554" s="152">
        <v>79000</v>
      </c>
      <c r="AA554" s="152">
        <v>79000</v>
      </c>
      <c r="AB554" s="152">
        <v>79000</v>
      </c>
      <c r="AC554" s="152">
        <v>79000</v>
      </c>
      <c r="AD554" s="152">
        <v>79000</v>
      </c>
      <c r="AE554" s="152">
        <v>79000</v>
      </c>
      <c r="AF554" s="152">
        <v>79000</v>
      </c>
      <c r="AG554" s="152">
        <v>79000</v>
      </c>
      <c r="AH554" s="152">
        <v>79000</v>
      </c>
      <c r="AI554" s="152">
        <v>79000</v>
      </c>
      <c r="AJ554" s="152">
        <v>79000</v>
      </c>
      <c r="AK554" s="152">
        <v>79000</v>
      </c>
    </row>
    <row r="555" spans="1:37" ht="15.75" x14ac:dyDescent="0.25">
      <c r="A555" s="148" t="s">
        <v>745</v>
      </c>
      <c r="B555" s="193" t="s">
        <v>424</v>
      </c>
      <c r="C555" s="243" t="s">
        <v>431</v>
      </c>
      <c r="D555" s="189" t="s">
        <v>78</v>
      </c>
      <c r="E555" s="189" t="s">
        <v>422</v>
      </c>
      <c r="F555" s="152"/>
      <c r="G555" s="152"/>
      <c r="H555" s="152"/>
      <c r="I555" s="153"/>
      <c r="J555" s="152"/>
      <c r="K555" s="152"/>
      <c r="L555" s="152"/>
      <c r="M555" s="152"/>
      <c r="N555" s="152"/>
      <c r="O555" s="152"/>
      <c r="P555" s="152"/>
      <c r="Q555" s="152" t="s">
        <v>420</v>
      </c>
      <c r="R555" s="152" t="s">
        <v>420</v>
      </c>
      <c r="S555" s="152" t="s">
        <v>420</v>
      </c>
      <c r="T555" s="152" t="s">
        <v>420</v>
      </c>
      <c r="U555" s="152" t="s">
        <v>420</v>
      </c>
      <c r="V555" s="152" t="s">
        <v>420</v>
      </c>
      <c r="W555" s="152" t="s">
        <v>420</v>
      </c>
      <c r="X555" s="152" t="s">
        <v>420</v>
      </c>
      <c r="Y555" s="152" t="s">
        <v>420</v>
      </c>
      <c r="Z555" s="152" t="s">
        <v>420</v>
      </c>
      <c r="AA555" s="152" t="s">
        <v>420</v>
      </c>
      <c r="AB555" s="152" t="s">
        <v>420</v>
      </c>
      <c r="AC555" s="152" t="s">
        <v>420</v>
      </c>
      <c r="AD555" s="152" t="s">
        <v>420</v>
      </c>
      <c r="AE555" s="152" t="s">
        <v>420</v>
      </c>
      <c r="AF555" s="152" t="s">
        <v>420</v>
      </c>
      <c r="AG555" s="152" t="s">
        <v>420</v>
      </c>
      <c r="AH555" s="152" t="s">
        <v>420</v>
      </c>
      <c r="AI555" s="152" t="s">
        <v>420</v>
      </c>
      <c r="AJ555" s="152" t="s">
        <v>420</v>
      </c>
      <c r="AK555" s="152" t="s">
        <v>420</v>
      </c>
    </row>
    <row r="556" spans="1:37" ht="15.75" x14ac:dyDescent="0.25">
      <c r="A556" s="148" t="s">
        <v>745</v>
      </c>
      <c r="B556" s="193" t="s">
        <v>424</v>
      </c>
      <c r="C556" s="243" t="s">
        <v>431</v>
      </c>
      <c r="D556" s="189" t="s">
        <v>679</v>
      </c>
      <c r="E556" s="189" t="s">
        <v>119</v>
      </c>
      <c r="F556" s="152"/>
      <c r="G556" s="152"/>
      <c r="H556" s="152"/>
      <c r="I556" s="153"/>
      <c r="J556" s="152"/>
      <c r="K556" s="152"/>
      <c r="L556" s="152"/>
      <c r="M556" s="152"/>
      <c r="N556" s="152"/>
      <c r="O556" s="152"/>
      <c r="P556" s="152"/>
      <c r="Q556" s="152" t="s">
        <v>420</v>
      </c>
      <c r="R556" s="152" t="s">
        <v>420</v>
      </c>
      <c r="S556" s="152" t="s">
        <v>420</v>
      </c>
      <c r="T556" s="152" t="s">
        <v>420</v>
      </c>
      <c r="U556" s="152" t="s">
        <v>420</v>
      </c>
      <c r="V556" s="152" t="s">
        <v>420</v>
      </c>
      <c r="W556" s="152" t="s">
        <v>420</v>
      </c>
      <c r="X556" s="152" t="s">
        <v>420</v>
      </c>
      <c r="Y556" s="152" t="s">
        <v>420</v>
      </c>
      <c r="Z556" s="152" t="s">
        <v>420</v>
      </c>
      <c r="AA556" s="152" t="s">
        <v>420</v>
      </c>
      <c r="AB556" s="152" t="s">
        <v>420</v>
      </c>
      <c r="AC556" s="152" t="s">
        <v>420</v>
      </c>
      <c r="AD556" s="152" t="s">
        <v>420</v>
      </c>
      <c r="AE556" s="152" t="s">
        <v>420</v>
      </c>
      <c r="AF556" s="152" t="s">
        <v>420</v>
      </c>
      <c r="AG556" s="152" t="s">
        <v>420</v>
      </c>
      <c r="AH556" s="152" t="s">
        <v>420</v>
      </c>
      <c r="AI556" s="152" t="s">
        <v>420</v>
      </c>
      <c r="AJ556" s="152" t="s">
        <v>420</v>
      </c>
      <c r="AK556" s="152" t="s">
        <v>420</v>
      </c>
    </row>
    <row r="557" spans="1:37" ht="15.75" x14ac:dyDescent="0.25">
      <c r="A557" s="148" t="s">
        <v>745</v>
      </c>
      <c r="B557" s="193" t="s">
        <v>424</v>
      </c>
      <c r="C557" s="243" t="s">
        <v>431</v>
      </c>
      <c r="D557" s="189" t="s">
        <v>78</v>
      </c>
      <c r="E557" s="189" t="s">
        <v>77</v>
      </c>
      <c r="F557" s="152">
        <v>0</v>
      </c>
      <c r="G557" s="152">
        <v>0</v>
      </c>
      <c r="H557" s="152">
        <v>0</v>
      </c>
      <c r="I557" s="153" t="s">
        <v>420</v>
      </c>
      <c r="J557" s="152" t="s">
        <v>420</v>
      </c>
      <c r="K557" s="152" t="s">
        <v>420</v>
      </c>
      <c r="L557" s="152" t="s">
        <v>420</v>
      </c>
      <c r="M557" s="152" t="s">
        <v>420</v>
      </c>
      <c r="N557" s="152" t="s">
        <v>420</v>
      </c>
      <c r="O557" s="152" t="s">
        <v>420</v>
      </c>
      <c r="P557" s="152" t="s">
        <v>420</v>
      </c>
      <c r="Q557" s="152" t="s">
        <v>420</v>
      </c>
      <c r="R557" s="152" t="s">
        <v>420</v>
      </c>
      <c r="S557" s="152" t="s">
        <v>420</v>
      </c>
      <c r="T557" s="152" t="s">
        <v>420</v>
      </c>
      <c r="U557" s="152" t="s">
        <v>420</v>
      </c>
      <c r="V557" s="152" t="s">
        <v>420</v>
      </c>
      <c r="W557" s="152" t="s">
        <v>420</v>
      </c>
      <c r="X557" s="152" t="s">
        <v>420</v>
      </c>
      <c r="Y557" s="152" t="s">
        <v>420</v>
      </c>
      <c r="Z557" s="152" t="s">
        <v>420</v>
      </c>
      <c r="AA557" s="152" t="s">
        <v>420</v>
      </c>
      <c r="AB557" s="152" t="s">
        <v>420</v>
      </c>
      <c r="AC557" s="152" t="s">
        <v>420</v>
      </c>
      <c r="AD557" s="152" t="s">
        <v>420</v>
      </c>
      <c r="AE557" s="152" t="s">
        <v>420</v>
      </c>
      <c r="AF557" s="152" t="s">
        <v>420</v>
      </c>
      <c r="AG557" s="152" t="s">
        <v>420</v>
      </c>
      <c r="AH557" s="152" t="s">
        <v>420</v>
      </c>
      <c r="AI557" s="152" t="s">
        <v>420</v>
      </c>
      <c r="AJ557" s="152" t="s">
        <v>420</v>
      </c>
      <c r="AK557" s="152" t="s">
        <v>420</v>
      </c>
    </row>
    <row r="558" spans="1:37" ht="16.5" thickBot="1" x14ac:dyDescent="0.3">
      <c r="A558" s="148" t="s">
        <v>745</v>
      </c>
      <c r="B558" s="193" t="s">
        <v>424</v>
      </c>
      <c r="C558" s="243" t="s">
        <v>431</v>
      </c>
      <c r="D558" s="189" t="s">
        <v>115</v>
      </c>
      <c r="E558" s="189" t="s">
        <v>423</v>
      </c>
      <c r="F558" s="156">
        <v>0</v>
      </c>
      <c r="G558" s="156">
        <v>0</v>
      </c>
      <c r="H558" s="156">
        <v>0</v>
      </c>
      <c r="I558" s="157" t="s">
        <v>420</v>
      </c>
      <c r="J558" s="156" t="s">
        <v>420</v>
      </c>
      <c r="K558" s="156" t="s">
        <v>420</v>
      </c>
      <c r="L558" s="156" t="s">
        <v>420</v>
      </c>
      <c r="M558" s="156" t="s">
        <v>420</v>
      </c>
      <c r="N558" s="156" t="s">
        <v>420</v>
      </c>
      <c r="O558" s="156" t="s">
        <v>420</v>
      </c>
      <c r="P558" s="156" t="s">
        <v>420</v>
      </c>
      <c r="Q558" s="152" t="s">
        <v>420</v>
      </c>
      <c r="R558" s="152" t="s">
        <v>420</v>
      </c>
      <c r="S558" s="152" t="s">
        <v>420</v>
      </c>
      <c r="T558" s="152" t="s">
        <v>420</v>
      </c>
      <c r="U558" s="152" t="s">
        <v>420</v>
      </c>
      <c r="V558" s="152" t="s">
        <v>420</v>
      </c>
      <c r="W558" s="152" t="s">
        <v>420</v>
      </c>
      <c r="X558" s="152" t="s">
        <v>420</v>
      </c>
      <c r="Y558" s="152" t="s">
        <v>420</v>
      </c>
      <c r="Z558" s="152" t="s">
        <v>420</v>
      </c>
      <c r="AA558" s="152" t="s">
        <v>420</v>
      </c>
      <c r="AB558" s="152" t="s">
        <v>420</v>
      </c>
      <c r="AC558" s="152" t="s">
        <v>420</v>
      </c>
      <c r="AD558" s="152" t="s">
        <v>420</v>
      </c>
      <c r="AE558" s="152" t="s">
        <v>420</v>
      </c>
      <c r="AF558" s="152" t="s">
        <v>420</v>
      </c>
      <c r="AG558" s="152" t="s">
        <v>420</v>
      </c>
      <c r="AH558" s="152" t="s">
        <v>420</v>
      </c>
      <c r="AI558" s="152" t="s">
        <v>420</v>
      </c>
      <c r="AJ558" s="152" t="s">
        <v>420</v>
      </c>
      <c r="AK558" s="152" t="s">
        <v>420</v>
      </c>
    </row>
    <row r="559" spans="1:37" ht="15.75" x14ac:dyDescent="0.25">
      <c r="A559" s="148" t="s">
        <v>745</v>
      </c>
      <c r="B559" s="193" t="s">
        <v>424</v>
      </c>
      <c r="C559" s="245" t="s">
        <v>432</v>
      </c>
      <c r="D559" s="189" t="s">
        <v>78</v>
      </c>
      <c r="E559" s="189" t="s">
        <v>147</v>
      </c>
      <c r="F559" s="149">
        <v>0</v>
      </c>
      <c r="G559" s="149">
        <v>0</v>
      </c>
      <c r="H559" s="149">
        <v>0</v>
      </c>
      <c r="I559" s="150" t="s">
        <v>420</v>
      </c>
      <c r="J559" s="149" t="s">
        <v>420</v>
      </c>
      <c r="K559" s="149" t="s">
        <v>420</v>
      </c>
      <c r="L559" s="149" t="s">
        <v>420</v>
      </c>
      <c r="M559" s="149" t="s">
        <v>420</v>
      </c>
      <c r="N559" s="149" t="s">
        <v>420</v>
      </c>
      <c r="O559" s="149" t="s">
        <v>420</v>
      </c>
      <c r="P559" s="149" t="s">
        <v>420</v>
      </c>
      <c r="Q559" s="152" t="s">
        <v>420</v>
      </c>
      <c r="R559" s="152" t="s">
        <v>420</v>
      </c>
      <c r="S559" s="152" t="s">
        <v>420</v>
      </c>
      <c r="T559" s="152" t="s">
        <v>420</v>
      </c>
      <c r="U559" s="152" t="s">
        <v>420</v>
      </c>
      <c r="V559" s="152" t="s">
        <v>420</v>
      </c>
      <c r="W559" s="152" t="s">
        <v>420</v>
      </c>
      <c r="X559" s="152" t="s">
        <v>420</v>
      </c>
      <c r="Y559" s="152" t="s">
        <v>420</v>
      </c>
      <c r="Z559" s="152" t="s">
        <v>420</v>
      </c>
      <c r="AA559" s="152" t="s">
        <v>420</v>
      </c>
      <c r="AB559" s="152" t="s">
        <v>420</v>
      </c>
      <c r="AC559" s="152" t="s">
        <v>420</v>
      </c>
      <c r="AD559" s="152" t="s">
        <v>420</v>
      </c>
      <c r="AE559" s="152" t="s">
        <v>420</v>
      </c>
      <c r="AF559" s="152" t="s">
        <v>420</v>
      </c>
      <c r="AG559" s="152" t="s">
        <v>420</v>
      </c>
      <c r="AH559" s="152" t="s">
        <v>420</v>
      </c>
      <c r="AI559" s="152" t="s">
        <v>420</v>
      </c>
      <c r="AJ559" s="152" t="s">
        <v>420</v>
      </c>
      <c r="AK559" s="152" t="s">
        <v>420</v>
      </c>
    </row>
    <row r="560" spans="1:37" ht="15.75" x14ac:dyDescent="0.25">
      <c r="A560" s="148" t="s">
        <v>745</v>
      </c>
      <c r="B560" s="193" t="s">
        <v>424</v>
      </c>
      <c r="C560" s="245" t="s">
        <v>432</v>
      </c>
      <c r="D560" s="189" t="s">
        <v>78</v>
      </c>
      <c r="E560" s="189" t="s">
        <v>278</v>
      </c>
      <c r="F560" s="152">
        <v>0</v>
      </c>
      <c r="G560" s="152">
        <v>0</v>
      </c>
      <c r="H560" s="152">
        <v>0</v>
      </c>
      <c r="I560" s="153" t="s">
        <v>420</v>
      </c>
      <c r="J560" s="152" t="s">
        <v>420</v>
      </c>
      <c r="K560" s="152" t="s">
        <v>420</v>
      </c>
      <c r="L560" s="152" t="s">
        <v>420</v>
      </c>
      <c r="M560" s="152" t="s">
        <v>420</v>
      </c>
      <c r="N560" s="152" t="s">
        <v>420</v>
      </c>
      <c r="O560" s="152" t="s">
        <v>420</v>
      </c>
      <c r="P560" s="152" t="s">
        <v>420</v>
      </c>
      <c r="Q560" s="152" t="s">
        <v>420</v>
      </c>
      <c r="R560" s="152" t="s">
        <v>420</v>
      </c>
      <c r="S560" s="152" t="s">
        <v>420</v>
      </c>
      <c r="T560" s="152" t="s">
        <v>420</v>
      </c>
      <c r="U560" s="152" t="s">
        <v>420</v>
      </c>
      <c r="V560" s="152" t="s">
        <v>420</v>
      </c>
      <c r="W560" s="152" t="s">
        <v>420</v>
      </c>
      <c r="X560" s="152" t="s">
        <v>420</v>
      </c>
      <c r="Y560" s="152" t="s">
        <v>420</v>
      </c>
      <c r="Z560" s="152" t="s">
        <v>420</v>
      </c>
      <c r="AA560" s="152" t="s">
        <v>420</v>
      </c>
      <c r="AB560" s="152" t="s">
        <v>420</v>
      </c>
      <c r="AC560" s="152" t="s">
        <v>420</v>
      </c>
      <c r="AD560" s="152" t="s">
        <v>420</v>
      </c>
      <c r="AE560" s="152" t="s">
        <v>420</v>
      </c>
      <c r="AF560" s="152" t="s">
        <v>420</v>
      </c>
      <c r="AG560" s="152" t="s">
        <v>420</v>
      </c>
      <c r="AH560" s="152" t="s">
        <v>420</v>
      </c>
      <c r="AI560" s="152" t="s">
        <v>420</v>
      </c>
      <c r="AJ560" s="152" t="s">
        <v>420</v>
      </c>
      <c r="AK560" s="152" t="s">
        <v>420</v>
      </c>
    </row>
    <row r="561" spans="1:37" ht="15.75" x14ac:dyDescent="0.25">
      <c r="A561" s="148" t="s">
        <v>745</v>
      </c>
      <c r="B561" s="193" t="s">
        <v>424</v>
      </c>
      <c r="C561" s="245" t="s">
        <v>432</v>
      </c>
      <c r="D561" s="189" t="s">
        <v>78</v>
      </c>
      <c r="E561" s="189" t="s">
        <v>77</v>
      </c>
      <c r="F561" s="152">
        <v>0</v>
      </c>
      <c r="G561" s="152">
        <v>0</v>
      </c>
      <c r="H561" s="152">
        <v>0</v>
      </c>
      <c r="I561" s="153" t="s">
        <v>420</v>
      </c>
      <c r="J561" s="152" t="s">
        <v>420</v>
      </c>
      <c r="K561" s="152" t="s">
        <v>420</v>
      </c>
      <c r="L561" s="152" t="s">
        <v>420</v>
      </c>
      <c r="M561" s="152" t="s">
        <v>420</v>
      </c>
      <c r="N561" s="152" t="s">
        <v>420</v>
      </c>
      <c r="O561" s="152" t="s">
        <v>420</v>
      </c>
      <c r="P561" s="152" t="s">
        <v>420</v>
      </c>
      <c r="Q561" s="152" t="s">
        <v>420</v>
      </c>
      <c r="R561" s="152" t="s">
        <v>420</v>
      </c>
      <c r="S561" s="152" t="s">
        <v>420</v>
      </c>
      <c r="T561" s="152" t="s">
        <v>420</v>
      </c>
      <c r="U561" s="152" t="s">
        <v>420</v>
      </c>
      <c r="V561" s="152" t="s">
        <v>420</v>
      </c>
      <c r="W561" s="152" t="s">
        <v>420</v>
      </c>
      <c r="X561" s="152" t="s">
        <v>420</v>
      </c>
      <c r="Y561" s="152" t="s">
        <v>420</v>
      </c>
      <c r="Z561" s="152" t="s">
        <v>420</v>
      </c>
      <c r="AA561" s="152" t="s">
        <v>420</v>
      </c>
      <c r="AB561" s="152" t="s">
        <v>420</v>
      </c>
      <c r="AC561" s="152" t="s">
        <v>420</v>
      </c>
      <c r="AD561" s="152" t="s">
        <v>420</v>
      </c>
      <c r="AE561" s="152" t="s">
        <v>420</v>
      </c>
      <c r="AF561" s="152" t="s">
        <v>420</v>
      </c>
      <c r="AG561" s="152" t="s">
        <v>420</v>
      </c>
      <c r="AH561" s="152" t="s">
        <v>420</v>
      </c>
      <c r="AI561" s="152" t="s">
        <v>420</v>
      </c>
      <c r="AJ561" s="152" t="s">
        <v>420</v>
      </c>
      <c r="AK561" s="152" t="s">
        <v>420</v>
      </c>
    </row>
    <row r="562" spans="1:37" ht="16.5" thickBot="1" x14ac:dyDescent="0.3">
      <c r="A562" s="148" t="s">
        <v>745</v>
      </c>
      <c r="B562" s="193" t="s">
        <v>424</v>
      </c>
      <c r="C562" s="245" t="s">
        <v>432</v>
      </c>
      <c r="D562" s="189" t="s">
        <v>115</v>
      </c>
      <c r="E562" s="189" t="s">
        <v>423</v>
      </c>
      <c r="F562" s="156">
        <v>0</v>
      </c>
      <c r="G562" s="156">
        <v>0</v>
      </c>
      <c r="H562" s="156">
        <v>0</v>
      </c>
      <c r="I562" s="157" t="s">
        <v>420</v>
      </c>
      <c r="J562" s="156" t="s">
        <v>420</v>
      </c>
      <c r="K562" s="156" t="s">
        <v>420</v>
      </c>
      <c r="L562" s="156" t="s">
        <v>420</v>
      </c>
      <c r="M562" s="156" t="s">
        <v>420</v>
      </c>
      <c r="N562" s="156" t="s">
        <v>420</v>
      </c>
      <c r="O562" s="156" t="s">
        <v>420</v>
      </c>
      <c r="P562" s="156" t="s">
        <v>420</v>
      </c>
      <c r="Q562" s="152" t="s">
        <v>420</v>
      </c>
      <c r="R562" s="152" t="s">
        <v>420</v>
      </c>
      <c r="S562" s="152" t="s">
        <v>420</v>
      </c>
      <c r="T562" s="152" t="s">
        <v>420</v>
      </c>
      <c r="U562" s="152" t="s">
        <v>420</v>
      </c>
      <c r="V562" s="152" t="s">
        <v>420</v>
      </c>
      <c r="W562" s="152" t="s">
        <v>420</v>
      </c>
      <c r="X562" s="152" t="s">
        <v>420</v>
      </c>
      <c r="Y562" s="152" t="s">
        <v>420</v>
      </c>
      <c r="Z562" s="152" t="s">
        <v>420</v>
      </c>
      <c r="AA562" s="152" t="s">
        <v>420</v>
      </c>
      <c r="AB562" s="152" t="s">
        <v>420</v>
      </c>
      <c r="AC562" s="152" t="s">
        <v>420</v>
      </c>
      <c r="AD562" s="152" t="s">
        <v>420</v>
      </c>
      <c r="AE562" s="152" t="s">
        <v>420</v>
      </c>
      <c r="AF562" s="152" t="s">
        <v>420</v>
      </c>
      <c r="AG562" s="152" t="s">
        <v>420</v>
      </c>
      <c r="AH562" s="152" t="s">
        <v>420</v>
      </c>
      <c r="AI562" s="152" t="s">
        <v>420</v>
      </c>
      <c r="AJ562" s="152" t="s">
        <v>420</v>
      </c>
      <c r="AK562" s="152" t="s">
        <v>420</v>
      </c>
    </row>
    <row r="563" spans="1:37" ht="15.75" x14ac:dyDescent="0.25">
      <c r="A563" s="148" t="s">
        <v>745</v>
      </c>
      <c r="B563" s="193" t="s">
        <v>424</v>
      </c>
      <c r="C563" s="243" t="s">
        <v>433</v>
      </c>
      <c r="D563" s="189" t="s">
        <v>78</v>
      </c>
      <c r="E563" s="189" t="s">
        <v>147</v>
      </c>
      <c r="F563" s="149">
        <v>0</v>
      </c>
      <c r="G563" s="149">
        <v>0</v>
      </c>
      <c r="H563" s="149">
        <v>0</v>
      </c>
      <c r="I563" s="150" t="s">
        <v>420</v>
      </c>
      <c r="J563" s="149" t="s">
        <v>420</v>
      </c>
      <c r="K563" s="149" t="s">
        <v>420</v>
      </c>
      <c r="L563" s="149" t="s">
        <v>420</v>
      </c>
      <c r="M563" s="149" t="s">
        <v>420</v>
      </c>
      <c r="N563" s="149" t="s">
        <v>420</v>
      </c>
      <c r="O563" s="149" t="s">
        <v>420</v>
      </c>
      <c r="P563" s="149" t="s">
        <v>420</v>
      </c>
      <c r="Q563" s="152" t="s">
        <v>420</v>
      </c>
      <c r="R563" s="152" t="s">
        <v>420</v>
      </c>
      <c r="S563" s="152" t="s">
        <v>420</v>
      </c>
      <c r="T563" s="152" t="s">
        <v>420</v>
      </c>
      <c r="U563" s="152" t="s">
        <v>420</v>
      </c>
      <c r="V563" s="152" t="s">
        <v>420</v>
      </c>
      <c r="W563" s="152" t="s">
        <v>420</v>
      </c>
      <c r="X563" s="152" t="s">
        <v>420</v>
      </c>
      <c r="Y563" s="152" t="s">
        <v>420</v>
      </c>
      <c r="Z563" s="152" t="s">
        <v>420</v>
      </c>
      <c r="AA563" s="152" t="s">
        <v>420</v>
      </c>
      <c r="AB563" s="152" t="s">
        <v>420</v>
      </c>
      <c r="AC563" s="152" t="s">
        <v>420</v>
      </c>
      <c r="AD563" s="152" t="s">
        <v>420</v>
      </c>
      <c r="AE563" s="152" t="s">
        <v>420</v>
      </c>
      <c r="AF563" s="152" t="s">
        <v>420</v>
      </c>
      <c r="AG563" s="152" t="s">
        <v>420</v>
      </c>
      <c r="AH563" s="152" t="s">
        <v>420</v>
      </c>
      <c r="AI563" s="152" t="s">
        <v>420</v>
      </c>
      <c r="AJ563" s="152" t="s">
        <v>420</v>
      </c>
      <c r="AK563" s="152" t="s">
        <v>420</v>
      </c>
    </row>
    <row r="564" spans="1:37" ht="15.75" x14ac:dyDescent="0.25">
      <c r="A564" s="148" t="s">
        <v>745</v>
      </c>
      <c r="B564" s="193" t="s">
        <v>424</v>
      </c>
      <c r="C564" s="243" t="s">
        <v>433</v>
      </c>
      <c r="D564" s="189" t="s">
        <v>78</v>
      </c>
      <c r="E564" s="189" t="s">
        <v>278</v>
      </c>
      <c r="F564" s="152">
        <v>0</v>
      </c>
      <c r="G564" s="152">
        <v>0</v>
      </c>
      <c r="H564" s="152">
        <v>0</v>
      </c>
      <c r="I564" s="153" t="s">
        <v>420</v>
      </c>
      <c r="J564" s="152" t="s">
        <v>420</v>
      </c>
      <c r="K564" s="152" t="s">
        <v>420</v>
      </c>
      <c r="L564" s="152" t="s">
        <v>420</v>
      </c>
      <c r="M564" s="152" t="s">
        <v>420</v>
      </c>
      <c r="N564" s="152" t="s">
        <v>420</v>
      </c>
      <c r="O564" s="152" t="s">
        <v>420</v>
      </c>
      <c r="P564" s="152" t="s">
        <v>420</v>
      </c>
      <c r="Q564" s="152" t="s">
        <v>420</v>
      </c>
      <c r="R564" s="152" t="s">
        <v>420</v>
      </c>
      <c r="S564" s="152" t="s">
        <v>420</v>
      </c>
      <c r="T564" s="152" t="s">
        <v>420</v>
      </c>
      <c r="U564" s="152" t="s">
        <v>420</v>
      </c>
      <c r="V564" s="152" t="s">
        <v>420</v>
      </c>
      <c r="W564" s="152" t="s">
        <v>420</v>
      </c>
      <c r="X564" s="152" t="s">
        <v>420</v>
      </c>
      <c r="Y564" s="152" t="s">
        <v>420</v>
      </c>
      <c r="Z564" s="152" t="s">
        <v>420</v>
      </c>
      <c r="AA564" s="152" t="s">
        <v>420</v>
      </c>
      <c r="AB564" s="152" t="s">
        <v>420</v>
      </c>
      <c r="AC564" s="152" t="s">
        <v>420</v>
      </c>
      <c r="AD564" s="152" t="s">
        <v>420</v>
      </c>
      <c r="AE564" s="152" t="s">
        <v>420</v>
      </c>
      <c r="AF564" s="152" t="s">
        <v>420</v>
      </c>
      <c r="AG564" s="152" t="s">
        <v>420</v>
      </c>
      <c r="AH564" s="152" t="s">
        <v>420</v>
      </c>
      <c r="AI564" s="152" t="s">
        <v>420</v>
      </c>
      <c r="AJ564" s="152" t="s">
        <v>420</v>
      </c>
      <c r="AK564" s="152" t="s">
        <v>420</v>
      </c>
    </row>
    <row r="565" spans="1:37" ht="15.75" x14ac:dyDescent="0.25">
      <c r="A565" s="148" t="s">
        <v>745</v>
      </c>
      <c r="B565" s="193" t="s">
        <v>424</v>
      </c>
      <c r="C565" s="243" t="s">
        <v>433</v>
      </c>
      <c r="D565" s="189" t="s">
        <v>78</v>
      </c>
      <c r="E565" s="189" t="s">
        <v>119</v>
      </c>
      <c r="F565" s="152"/>
      <c r="G565" s="152"/>
      <c r="H565" s="152"/>
      <c r="I565" s="153"/>
      <c r="J565" s="152"/>
      <c r="K565" s="152"/>
      <c r="L565" s="152"/>
      <c r="M565" s="152"/>
      <c r="N565" s="152"/>
      <c r="O565" s="152"/>
      <c r="P565" s="152"/>
      <c r="Q565" s="152" t="s">
        <v>420</v>
      </c>
      <c r="R565" s="152" t="s">
        <v>420</v>
      </c>
      <c r="S565" s="152" t="s">
        <v>420</v>
      </c>
      <c r="T565" s="152" t="s">
        <v>420</v>
      </c>
      <c r="U565" s="152" t="s">
        <v>420</v>
      </c>
      <c r="V565" s="152" t="s">
        <v>420</v>
      </c>
      <c r="W565" s="152" t="s">
        <v>420</v>
      </c>
      <c r="X565" s="152" t="s">
        <v>420</v>
      </c>
      <c r="Y565" s="152" t="s">
        <v>420</v>
      </c>
      <c r="Z565" s="152" t="s">
        <v>420</v>
      </c>
      <c r="AA565" s="152" t="s">
        <v>420</v>
      </c>
      <c r="AB565" s="152" t="s">
        <v>420</v>
      </c>
      <c r="AC565" s="152" t="s">
        <v>420</v>
      </c>
      <c r="AD565" s="152" t="s">
        <v>420</v>
      </c>
      <c r="AE565" s="152" t="s">
        <v>420</v>
      </c>
      <c r="AF565" s="152" t="s">
        <v>420</v>
      </c>
      <c r="AG565" s="152" t="s">
        <v>420</v>
      </c>
      <c r="AH565" s="152" t="s">
        <v>420</v>
      </c>
      <c r="AI565" s="152" t="s">
        <v>420</v>
      </c>
      <c r="AJ565" s="152" t="s">
        <v>420</v>
      </c>
      <c r="AK565" s="152" t="s">
        <v>420</v>
      </c>
    </row>
    <row r="566" spans="1:37" ht="15.75" x14ac:dyDescent="0.25">
      <c r="A566" s="148" t="s">
        <v>745</v>
      </c>
      <c r="B566" s="193" t="s">
        <v>424</v>
      </c>
      <c r="C566" s="243" t="s">
        <v>433</v>
      </c>
      <c r="D566" s="189" t="s">
        <v>78</v>
      </c>
      <c r="E566" s="189" t="s">
        <v>680</v>
      </c>
      <c r="F566" s="152"/>
      <c r="G566" s="152"/>
      <c r="H566" s="152"/>
      <c r="I566" s="153"/>
      <c r="J566" s="152"/>
      <c r="K566" s="152"/>
      <c r="L566" s="152"/>
      <c r="M566" s="152"/>
      <c r="N566" s="152"/>
      <c r="O566" s="152"/>
      <c r="P566" s="152"/>
      <c r="Q566" s="152" t="s">
        <v>420</v>
      </c>
      <c r="R566" s="152" t="s">
        <v>420</v>
      </c>
      <c r="S566" s="152" t="s">
        <v>420</v>
      </c>
      <c r="T566" s="152" t="s">
        <v>420</v>
      </c>
      <c r="U566" s="152" t="s">
        <v>420</v>
      </c>
      <c r="V566" s="152" t="s">
        <v>420</v>
      </c>
      <c r="W566" s="152" t="s">
        <v>420</v>
      </c>
      <c r="X566" s="152" t="s">
        <v>420</v>
      </c>
      <c r="Y566" s="152" t="s">
        <v>420</v>
      </c>
      <c r="Z566" s="152" t="s">
        <v>420</v>
      </c>
      <c r="AA566" s="152" t="s">
        <v>420</v>
      </c>
      <c r="AB566" s="152" t="s">
        <v>420</v>
      </c>
      <c r="AC566" s="152" t="s">
        <v>420</v>
      </c>
      <c r="AD566" s="152" t="s">
        <v>420</v>
      </c>
      <c r="AE566" s="152" t="s">
        <v>420</v>
      </c>
      <c r="AF566" s="152" t="s">
        <v>420</v>
      </c>
      <c r="AG566" s="152" t="s">
        <v>420</v>
      </c>
      <c r="AH566" s="152" t="s">
        <v>420</v>
      </c>
      <c r="AI566" s="152" t="s">
        <v>420</v>
      </c>
      <c r="AJ566" s="152" t="s">
        <v>420</v>
      </c>
      <c r="AK566" s="152" t="s">
        <v>420</v>
      </c>
    </row>
    <row r="567" spans="1:37" ht="15.75" x14ac:dyDescent="0.25">
      <c r="A567" s="148" t="s">
        <v>745</v>
      </c>
      <c r="B567" s="193" t="s">
        <v>424</v>
      </c>
      <c r="C567" s="243" t="s">
        <v>433</v>
      </c>
      <c r="D567" s="189" t="s">
        <v>78</v>
      </c>
      <c r="E567" s="189" t="s">
        <v>422</v>
      </c>
      <c r="F567" s="152">
        <v>0</v>
      </c>
      <c r="G567" s="152">
        <v>0</v>
      </c>
      <c r="H567" s="152">
        <v>0</v>
      </c>
      <c r="I567" s="153" t="s">
        <v>420</v>
      </c>
      <c r="J567" s="152" t="s">
        <v>420</v>
      </c>
      <c r="K567" s="152" t="s">
        <v>420</v>
      </c>
      <c r="L567" s="152" t="s">
        <v>420</v>
      </c>
      <c r="M567" s="152" t="s">
        <v>420</v>
      </c>
      <c r="N567" s="152" t="s">
        <v>420</v>
      </c>
      <c r="O567" s="152" t="s">
        <v>420</v>
      </c>
      <c r="P567" s="152" t="s">
        <v>420</v>
      </c>
      <c r="Q567" s="152" t="s">
        <v>420</v>
      </c>
      <c r="R567" s="152" t="s">
        <v>420</v>
      </c>
      <c r="S567" s="152" t="s">
        <v>420</v>
      </c>
      <c r="T567" s="152" t="s">
        <v>420</v>
      </c>
      <c r="U567" s="152" t="s">
        <v>420</v>
      </c>
      <c r="V567" s="152" t="s">
        <v>420</v>
      </c>
      <c r="W567" s="152" t="s">
        <v>420</v>
      </c>
      <c r="X567" s="152" t="s">
        <v>420</v>
      </c>
      <c r="Y567" s="152" t="s">
        <v>420</v>
      </c>
      <c r="Z567" s="152" t="s">
        <v>420</v>
      </c>
      <c r="AA567" s="152" t="s">
        <v>420</v>
      </c>
      <c r="AB567" s="152" t="s">
        <v>420</v>
      </c>
      <c r="AC567" s="152" t="s">
        <v>420</v>
      </c>
      <c r="AD567" s="152" t="s">
        <v>420</v>
      </c>
      <c r="AE567" s="152" t="s">
        <v>420</v>
      </c>
      <c r="AF567" s="152" t="s">
        <v>420</v>
      </c>
      <c r="AG567" s="152" t="s">
        <v>420</v>
      </c>
      <c r="AH567" s="152" t="s">
        <v>420</v>
      </c>
      <c r="AI567" s="152" t="s">
        <v>420</v>
      </c>
      <c r="AJ567" s="152" t="s">
        <v>420</v>
      </c>
      <c r="AK567" s="152" t="s">
        <v>420</v>
      </c>
    </row>
    <row r="568" spans="1:37" ht="16.5" thickBot="1" x14ac:dyDescent="0.3">
      <c r="A568" s="148" t="s">
        <v>745</v>
      </c>
      <c r="B568" s="193" t="s">
        <v>424</v>
      </c>
      <c r="C568" s="243" t="s">
        <v>433</v>
      </c>
      <c r="D568" s="189" t="s">
        <v>115</v>
      </c>
      <c r="E568" s="189" t="s">
        <v>423</v>
      </c>
      <c r="F568" s="156">
        <v>0</v>
      </c>
      <c r="G568" s="156">
        <v>0</v>
      </c>
      <c r="H568" s="156">
        <v>0</v>
      </c>
      <c r="I568" s="157" t="s">
        <v>420</v>
      </c>
      <c r="J568" s="156" t="s">
        <v>420</v>
      </c>
      <c r="K568" s="156" t="s">
        <v>420</v>
      </c>
      <c r="L568" s="156" t="s">
        <v>420</v>
      </c>
      <c r="M568" s="156" t="s">
        <v>420</v>
      </c>
      <c r="N568" s="156" t="s">
        <v>420</v>
      </c>
      <c r="O568" s="156" t="s">
        <v>420</v>
      </c>
      <c r="P568" s="156" t="s">
        <v>420</v>
      </c>
      <c r="Q568" s="152" t="s">
        <v>420</v>
      </c>
      <c r="R568" s="152" t="s">
        <v>420</v>
      </c>
      <c r="S568" s="152" t="s">
        <v>420</v>
      </c>
      <c r="T568" s="152" t="s">
        <v>420</v>
      </c>
      <c r="U568" s="152" t="s">
        <v>420</v>
      </c>
      <c r="V568" s="152" t="s">
        <v>420</v>
      </c>
      <c r="W568" s="152" t="s">
        <v>420</v>
      </c>
      <c r="X568" s="152" t="s">
        <v>420</v>
      </c>
      <c r="Y568" s="152" t="s">
        <v>420</v>
      </c>
      <c r="Z568" s="152" t="s">
        <v>420</v>
      </c>
      <c r="AA568" s="152" t="s">
        <v>420</v>
      </c>
      <c r="AB568" s="152" t="s">
        <v>420</v>
      </c>
      <c r="AC568" s="152" t="s">
        <v>420</v>
      </c>
      <c r="AD568" s="152" t="s">
        <v>420</v>
      </c>
      <c r="AE568" s="152" t="s">
        <v>420</v>
      </c>
      <c r="AF568" s="152" t="s">
        <v>420</v>
      </c>
      <c r="AG568" s="152" t="s">
        <v>420</v>
      </c>
      <c r="AH568" s="152" t="s">
        <v>420</v>
      </c>
      <c r="AI568" s="152" t="s">
        <v>420</v>
      </c>
      <c r="AJ568" s="152" t="s">
        <v>420</v>
      </c>
      <c r="AK568" s="152" t="s">
        <v>420</v>
      </c>
    </row>
    <row r="569" spans="1:37" ht="15.75" x14ac:dyDescent="0.25">
      <c r="A569" s="148" t="s">
        <v>745</v>
      </c>
      <c r="B569" s="193" t="s">
        <v>424</v>
      </c>
      <c r="C569" s="238" t="s">
        <v>434</v>
      </c>
      <c r="D569" s="189" t="s">
        <v>78</v>
      </c>
      <c r="E569" s="189" t="s">
        <v>77</v>
      </c>
      <c r="F569" s="149">
        <v>0</v>
      </c>
      <c r="G569" s="149">
        <v>0</v>
      </c>
      <c r="H569" s="149">
        <v>0</v>
      </c>
      <c r="I569" s="150" t="s">
        <v>420</v>
      </c>
      <c r="J569" s="149" t="s">
        <v>420</v>
      </c>
      <c r="K569" s="149" t="s">
        <v>420</v>
      </c>
      <c r="L569" s="149" t="s">
        <v>420</v>
      </c>
      <c r="M569" s="149" t="s">
        <v>420</v>
      </c>
      <c r="N569" s="149" t="s">
        <v>420</v>
      </c>
      <c r="O569" s="149" t="s">
        <v>420</v>
      </c>
      <c r="P569" s="149" t="s">
        <v>420</v>
      </c>
      <c r="Q569" s="152" t="s">
        <v>420</v>
      </c>
      <c r="R569" s="152" t="s">
        <v>420</v>
      </c>
      <c r="S569" s="152" t="s">
        <v>420</v>
      </c>
      <c r="T569" s="152" t="s">
        <v>420</v>
      </c>
      <c r="U569" s="152" t="s">
        <v>420</v>
      </c>
      <c r="V569" s="152" t="s">
        <v>420</v>
      </c>
      <c r="W569" s="152" t="s">
        <v>420</v>
      </c>
      <c r="X569" s="152" t="s">
        <v>420</v>
      </c>
      <c r="Y569" s="152" t="s">
        <v>420</v>
      </c>
      <c r="Z569" s="152" t="s">
        <v>420</v>
      </c>
      <c r="AA569" s="152" t="s">
        <v>420</v>
      </c>
      <c r="AB569" s="152" t="s">
        <v>420</v>
      </c>
      <c r="AC569" s="152" t="s">
        <v>420</v>
      </c>
      <c r="AD569" s="152" t="s">
        <v>420</v>
      </c>
      <c r="AE569" s="152" t="s">
        <v>420</v>
      </c>
      <c r="AF569" s="152" t="s">
        <v>420</v>
      </c>
      <c r="AG569" s="152" t="s">
        <v>420</v>
      </c>
      <c r="AH569" s="152" t="s">
        <v>420</v>
      </c>
      <c r="AI569" s="152" t="s">
        <v>420</v>
      </c>
      <c r="AJ569" s="152" t="s">
        <v>420</v>
      </c>
      <c r="AK569" s="152" t="s">
        <v>420</v>
      </c>
    </row>
    <row r="570" spans="1:37" ht="15.75" x14ac:dyDescent="0.25">
      <c r="A570" s="148" t="s">
        <v>745</v>
      </c>
      <c r="B570" s="193" t="s">
        <v>424</v>
      </c>
      <c r="C570" s="238" t="s">
        <v>434</v>
      </c>
      <c r="D570" s="189" t="s">
        <v>78</v>
      </c>
      <c r="E570" s="189" t="s">
        <v>147</v>
      </c>
      <c r="F570" s="152">
        <v>0</v>
      </c>
      <c r="G570" s="152">
        <v>0</v>
      </c>
      <c r="H570" s="152">
        <v>0</v>
      </c>
      <c r="I570" s="152" t="s">
        <v>420</v>
      </c>
      <c r="J570" s="152" t="s">
        <v>420</v>
      </c>
      <c r="K570" s="152" t="s">
        <v>420</v>
      </c>
      <c r="L570" s="152" t="s">
        <v>420</v>
      </c>
      <c r="M570" s="152" t="s">
        <v>420</v>
      </c>
      <c r="N570" s="152" t="s">
        <v>420</v>
      </c>
      <c r="O570" s="152" t="s">
        <v>420</v>
      </c>
      <c r="P570" s="152" t="s">
        <v>420</v>
      </c>
      <c r="Q570" s="152" t="s">
        <v>420</v>
      </c>
      <c r="R570" s="152" t="s">
        <v>420</v>
      </c>
      <c r="S570" s="152" t="s">
        <v>420</v>
      </c>
      <c r="T570" s="152" t="s">
        <v>420</v>
      </c>
      <c r="U570" s="152" t="s">
        <v>420</v>
      </c>
      <c r="V570" s="152" t="s">
        <v>420</v>
      </c>
      <c r="W570" s="152" t="s">
        <v>420</v>
      </c>
      <c r="X570" s="152" t="s">
        <v>420</v>
      </c>
      <c r="Y570" s="152" t="s">
        <v>420</v>
      </c>
      <c r="Z570" s="152" t="s">
        <v>420</v>
      </c>
      <c r="AA570" s="152" t="s">
        <v>420</v>
      </c>
      <c r="AB570" s="152" t="s">
        <v>420</v>
      </c>
      <c r="AC570" s="152" t="s">
        <v>420</v>
      </c>
      <c r="AD570" s="152" t="s">
        <v>420</v>
      </c>
      <c r="AE570" s="152" t="s">
        <v>420</v>
      </c>
      <c r="AF570" s="152" t="s">
        <v>420</v>
      </c>
      <c r="AG570" s="152" t="s">
        <v>420</v>
      </c>
      <c r="AH570" s="152" t="s">
        <v>420</v>
      </c>
      <c r="AI570" s="152" t="s">
        <v>420</v>
      </c>
      <c r="AJ570" s="152" t="s">
        <v>420</v>
      </c>
      <c r="AK570" s="152" t="s">
        <v>420</v>
      </c>
    </row>
    <row r="571" spans="1:37" ht="15.75" x14ac:dyDescent="0.25">
      <c r="A571" s="148" t="s">
        <v>745</v>
      </c>
      <c r="B571" s="193" t="s">
        <v>424</v>
      </c>
      <c r="C571" s="238" t="s">
        <v>434</v>
      </c>
      <c r="D571" s="189" t="s">
        <v>78</v>
      </c>
      <c r="E571" s="189" t="s">
        <v>278</v>
      </c>
      <c r="F571" s="152">
        <v>0</v>
      </c>
      <c r="G571" s="152">
        <v>0</v>
      </c>
      <c r="H571" s="152">
        <v>0</v>
      </c>
      <c r="I571" s="153" t="s">
        <v>420</v>
      </c>
      <c r="J571" s="152" t="s">
        <v>420</v>
      </c>
      <c r="K571" s="152" t="s">
        <v>420</v>
      </c>
      <c r="L571" s="152" t="s">
        <v>420</v>
      </c>
      <c r="M571" s="152" t="s">
        <v>420</v>
      </c>
      <c r="N571" s="152" t="s">
        <v>420</v>
      </c>
      <c r="O571" s="152" t="s">
        <v>420</v>
      </c>
      <c r="P571" s="152" t="s">
        <v>420</v>
      </c>
      <c r="Q571" s="152">
        <v>0</v>
      </c>
      <c r="R571" s="152">
        <v>0</v>
      </c>
      <c r="S571" s="152">
        <v>0</v>
      </c>
      <c r="T571" s="152">
        <v>0</v>
      </c>
      <c r="U571" s="152">
        <v>0</v>
      </c>
      <c r="V571" s="152">
        <v>0</v>
      </c>
      <c r="W571" s="152">
        <v>0</v>
      </c>
      <c r="X571" s="152">
        <v>0</v>
      </c>
      <c r="Y571" s="152">
        <v>0</v>
      </c>
      <c r="Z571" s="152">
        <v>0</v>
      </c>
      <c r="AA571" s="152">
        <v>0</v>
      </c>
      <c r="AB571" s="152">
        <v>0</v>
      </c>
      <c r="AC571" s="152">
        <v>0</v>
      </c>
      <c r="AD571" s="152">
        <v>0</v>
      </c>
      <c r="AE571" s="152">
        <v>0</v>
      </c>
      <c r="AF571" s="152">
        <v>0</v>
      </c>
      <c r="AG571" s="152">
        <v>0</v>
      </c>
      <c r="AH571" s="152">
        <v>0</v>
      </c>
      <c r="AI571" s="152">
        <v>0</v>
      </c>
      <c r="AJ571" s="152">
        <v>0</v>
      </c>
      <c r="AK571" s="152">
        <v>0</v>
      </c>
    </row>
    <row r="572" spans="1:37" ht="15.75" x14ac:dyDescent="0.25">
      <c r="A572" s="148" t="s">
        <v>745</v>
      </c>
      <c r="B572" s="193" t="s">
        <v>424</v>
      </c>
      <c r="C572" s="243" t="s">
        <v>429</v>
      </c>
      <c r="D572" s="189" t="s">
        <v>674</v>
      </c>
      <c r="E572" s="189" t="s">
        <v>675</v>
      </c>
      <c r="F572" s="152">
        <v>0</v>
      </c>
      <c r="G572" s="152">
        <v>0</v>
      </c>
      <c r="H572" s="152">
        <v>0</v>
      </c>
      <c r="I572" s="152">
        <v>0</v>
      </c>
      <c r="J572" s="152">
        <v>0</v>
      </c>
      <c r="K572" s="152">
        <v>0</v>
      </c>
      <c r="L572" s="152">
        <v>0</v>
      </c>
      <c r="M572" s="152">
        <v>0</v>
      </c>
      <c r="N572" s="152">
        <v>0</v>
      </c>
      <c r="O572" s="152">
        <v>0</v>
      </c>
      <c r="P572" s="152">
        <v>0</v>
      </c>
      <c r="Q572" s="152">
        <v>0</v>
      </c>
      <c r="R572" s="152">
        <v>0</v>
      </c>
      <c r="S572" s="152">
        <v>0</v>
      </c>
      <c r="T572" s="152">
        <v>0</v>
      </c>
      <c r="U572" s="152">
        <v>0</v>
      </c>
      <c r="V572" s="152">
        <v>0</v>
      </c>
      <c r="W572" s="152">
        <v>0</v>
      </c>
      <c r="X572" s="152">
        <v>0</v>
      </c>
      <c r="Y572" s="152">
        <v>0</v>
      </c>
      <c r="Z572" s="152">
        <v>0</v>
      </c>
      <c r="AA572" s="152">
        <v>0</v>
      </c>
      <c r="AB572" s="152">
        <v>0</v>
      </c>
      <c r="AC572" s="152">
        <v>0</v>
      </c>
      <c r="AD572" s="152">
        <v>0</v>
      </c>
      <c r="AE572" s="152">
        <v>0</v>
      </c>
      <c r="AF572" s="152">
        <v>0</v>
      </c>
      <c r="AG572" s="152">
        <v>0</v>
      </c>
      <c r="AH572" s="152">
        <v>0</v>
      </c>
      <c r="AI572" s="152">
        <v>0</v>
      </c>
      <c r="AJ572" s="152">
        <v>0</v>
      </c>
      <c r="AK572" s="152">
        <v>0</v>
      </c>
    </row>
    <row r="573" spans="1:37" ht="15.75" x14ac:dyDescent="0.25">
      <c r="A573" s="148" t="s">
        <v>745</v>
      </c>
      <c r="B573" s="193" t="s">
        <v>424</v>
      </c>
      <c r="C573" s="238" t="s">
        <v>435</v>
      </c>
      <c r="D573" s="189" t="s">
        <v>78</v>
      </c>
      <c r="E573" s="189" t="s">
        <v>147</v>
      </c>
      <c r="F573" s="152">
        <v>0</v>
      </c>
      <c r="G573" s="152">
        <v>0</v>
      </c>
      <c r="H573" s="152">
        <v>0</v>
      </c>
      <c r="I573" s="152" t="s">
        <v>420</v>
      </c>
      <c r="J573" s="152" t="s">
        <v>420</v>
      </c>
      <c r="K573" s="152" t="s">
        <v>420</v>
      </c>
      <c r="L573" s="152" t="s">
        <v>420</v>
      </c>
      <c r="M573" s="152" t="s">
        <v>420</v>
      </c>
      <c r="N573" s="152" t="s">
        <v>420</v>
      </c>
      <c r="O573" s="152" t="s">
        <v>420</v>
      </c>
      <c r="P573" s="152" t="s">
        <v>420</v>
      </c>
      <c r="Q573" s="152" t="s">
        <v>420</v>
      </c>
      <c r="R573" s="152" t="s">
        <v>420</v>
      </c>
      <c r="S573" s="152" t="s">
        <v>420</v>
      </c>
      <c r="T573" s="152" t="s">
        <v>420</v>
      </c>
      <c r="U573" s="152" t="s">
        <v>420</v>
      </c>
      <c r="V573" s="152" t="s">
        <v>420</v>
      </c>
      <c r="W573" s="152" t="s">
        <v>420</v>
      </c>
      <c r="X573" s="152" t="s">
        <v>420</v>
      </c>
      <c r="Y573" s="152" t="s">
        <v>420</v>
      </c>
      <c r="Z573" s="152" t="s">
        <v>420</v>
      </c>
      <c r="AA573" s="152" t="s">
        <v>420</v>
      </c>
      <c r="AB573" s="152" t="s">
        <v>420</v>
      </c>
      <c r="AC573" s="152" t="s">
        <v>420</v>
      </c>
      <c r="AD573" s="152" t="s">
        <v>420</v>
      </c>
      <c r="AE573" s="152" t="s">
        <v>420</v>
      </c>
      <c r="AF573" s="152" t="s">
        <v>420</v>
      </c>
      <c r="AG573" s="152" t="s">
        <v>420</v>
      </c>
      <c r="AH573" s="152" t="s">
        <v>420</v>
      </c>
      <c r="AI573" s="152" t="s">
        <v>420</v>
      </c>
      <c r="AJ573" s="152" t="s">
        <v>420</v>
      </c>
      <c r="AK573" s="152" t="s">
        <v>420</v>
      </c>
    </row>
    <row r="574" spans="1:37" ht="15.75" x14ac:dyDescent="0.25">
      <c r="A574" s="148" t="s">
        <v>745</v>
      </c>
      <c r="B574" s="193" t="s">
        <v>424</v>
      </c>
      <c r="C574" s="238" t="s">
        <v>435</v>
      </c>
      <c r="D574" s="189" t="s">
        <v>78</v>
      </c>
      <c r="E574" s="189" t="s">
        <v>278</v>
      </c>
      <c r="F574" s="152">
        <v>0</v>
      </c>
      <c r="G574" s="152">
        <v>0</v>
      </c>
      <c r="H574" s="152">
        <v>0</v>
      </c>
      <c r="I574" s="152" t="s">
        <v>420</v>
      </c>
      <c r="J574" s="152" t="s">
        <v>420</v>
      </c>
      <c r="K574" s="152" t="s">
        <v>420</v>
      </c>
      <c r="L574" s="152" t="s">
        <v>420</v>
      </c>
      <c r="M574" s="152" t="s">
        <v>420</v>
      </c>
      <c r="N574" s="152" t="s">
        <v>420</v>
      </c>
      <c r="O574" s="152" t="s">
        <v>420</v>
      </c>
      <c r="P574" s="152" t="s">
        <v>420</v>
      </c>
      <c r="Q574" s="152" t="s">
        <v>420</v>
      </c>
      <c r="R574" s="152" t="s">
        <v>420</v>
      </c>
      <c r="S574" s="152" t="s">
        <v>420</v>
      </c>
      <c r="T574" s="152" t="s">
        <v>420</v>
      </c>
      <c r="U574" s="152" t="s">
        <v>420</v>
      </c>
      <c r="V574" s="152" t="s">
        <v>420</v>
      </c>
      <c r="W574" s="152" t="s">
        <v>420</v>
      </c>
      <c r="X574" s="152" t="s">
        <v>420</v>
      </c>
      <c r="Y574" s="152" t="s">
        <v>420</v>
      </c>
      <c r="Z574" s="152" t="s">
        <v>420</v>
      </c>
      <c r="AA574" s="152" t="s">
        <v>420</v>
      </c>
      <c r="AB574" s="152" t="s">
        <v>420</v>
      </c>
      <c r="AC574" s="152" t="s">
        <v>420</v>
      </c>
      <c r="AD574" s="152" t="s">
        <v>420</v>
      </c>
      <c r="AE574" s="152" t="s">
        <v>420</v>
      </c>
      <c r="AF574" s="152" t="s">
        <v>420</v>
      </c>
      <c r="AG574" s="152" t="s">
        <v>420</v>
      </c>
      <c r="AH574" s="152" t="s">
        <v>420</v>
      </c>
      <c r="AI574" s="152" t="s">
        <v>420</v>
      </c>
      <c r="AJ574" s="152" t="s">
        <v>420</v>
      </c>
      <c r="AK574" s="152" t="s">
        <v>420</v>
      </c>
    </row>
    <row r="575" spans="1:37" ht="15.75" x14ac:dyDescent="0.25">
      <c r="A575" s="148" t="s">
        <v>745</v>
      </c>
      <c r="B575" s="193" t="s">
        <v>424</v>
      </c>
      <c r="C575" s="238" t="s">
        <v>435</v>
      </c>
      <c r="D575" s="189" t="s">
        <v>78</v>
      </c>
      <c r="E575" s="189" t="s">
        <v>422</v>
      </c>
      <c r="F575" s="152">
        <v>0</v>
      </c>
      <c r="G575" s="152">
        <v>0</v>
      </c>
      <c r="H575" s="152">
        <v>0</v>
      </c>
      <c r="I575" s="152" t="s">
        <v>420</v>
      </c>
      <c r="J575" s="152" t="s">
        <v>420</v>
      </c>
      <c r="K575" s="152" t="s">
        <v>420</v>
      </c>
      <c r="L575" s="152" t="s">
        <v>420</v>
      </c>
      <c r="M575" s="152" t="s">
        <v>420</v>
      </c>
      <c r="N575" s="152" t="s">
        <v>420</v>
      </c>
      <c r="O575" s="152" t="s">
        <v>420</v>
      </c>
      <c r="P575" s="152" t="s">
        <v>420</v>
      </c>
      <c r="Q575" s="152" t="s">
        <v>420</v>
      </c>
      <c r="R575" s="152" t="s">
        <v>420</v>
      </c>
      <c r="S575" s="152" t="s">
        <v>420</v>
      </c>
      <c r="T575" s="152" t="s">
        <v>420</v>
      </c>
      <c r="U575" s="152" t="s">
        <v>420</v>
      </c>
      <c r="V575" s="152" t="s">
        <v>420</v>
      </c>
      <c r="W575" s="152" t="s">
        <v>420</v>
      </c>
      <c r="X575" s="152" t="s">
        <v>420</v>
      </c>
      <c r="Y575" s="152" t="s">
        <v>420</v>
      </c>
      <c r="Z575" s="152" t="s">
        <v>420</v>
      </c>
      <c r="AA575" s="152" t="s">
        <v>420</v>
      </c>
      <c r="AB575" s="152" t="s">
        <v>420</v>
      </c>
      <c r="AC575" s="152" t="s">
        <v>420</v>
      </c>
      <c r="AD575" s="152" t="s">
        <v>420</v>
      </c>
      <c r="AE575" s="152" t="s">
        <v>420</v>
      </c>
      <c r="AF575" s="152" t="s">
        <v>420</v>
      </c>
      <c r="AG575" s="152" t="s">
        <v>420</v>
      </c>
      <c r="AH575" s="152" t="s">
        <v>420</v>
      </c>
      <c r="AI575" s="152" t="s">
        <v>420</v>
      </c>
      <c r="AJ575" s="152" t="s">
        <v>420</v>
      </c>
      <c r="AK575" s="152" t="s">
        <v>420</v>
      </c>
    </row>
    <row r="576" spans="1:37" ht="15.75" x14ac:dyDescent="0.25">
      <c r="A576" s="148" t="s">
        <v>745</v>
      </c>
      <c r="B576" s="193" t="s">
        <v>424</v>
      </c>
      <c r="C576" s="238" t="s">
        <v>435</v>
      </c>
      <c r="D576" s="189" t="s">
        <v>679</v>
      </c>
      <c r="E576" s="189" t="s">
        <v>119</v>
      </c>
      <c r="F576" s="152"/>
      <c r="G576" s="152"/>
      <c r="H576" s="152"/>
      <c r="I576" s="152"/>
      <c r="J576" s="152"/>
      <c r="K576" s="152"/>
      <c r="L576" s="152"/>
      <c r="M576" s="152"/>
      <c r="N576" s="152"/>
      <c r="O576" s="152"/>
      <c r="P576" s="152"/>
      <c r="Q576" s="152" t="s">
        <v>420</v>
      </c>
      <c r="R576" s="152" t="s">
        <v>420</v>
      </c>
      <c r="S576" s="152" t="s">
        <v>420</v>
      </c>
      <c r="T576" s="152" t="s">
        <v>420</v>
      </c>
      <c r="U576" s="152" t="s">
        <v>420</v>
      </c>
      <c r="V576" s="152" t="s">
        <v>420</v>
      </c>
      <c r="W576" s="152" t="s">
        <v>420</v>
      </c>
      <c r="X576" s="152" t="s">
        <v>420</v>
      </c>
      <c r="Y576" s="152" t="s">
        <v>420</v>
      </c>
      <c r="Z576" s="152" t="s">
        <v>420</v>
      </c>
      <c r="AA576" s="152" t="s">
        <v>420</v>
      </c>
      <c r="AB576" s="152" t="s">
        <v>420</v>
      </c>
      <c r="AC576" s="152" t="s">
        <v>420</v>
      </c>
      <c r="AD576" s="152" t="s">
        <v>420</v>
      </c>
      <c r="AE576" s="152" t="s">
        <v>420</v>
      </c>
      <c r="AF576" s="152" t="s">
        <v>420</v>
      </c>
      <c r="AG576" s="152" t="s">
        <v>420</v>
      </c>
      <c r="AH576" s="152" t="s">
        <v>420</v>
      </c>
      <c r="AI576" s="152" t="s">
        <v>420</v>
      </c>
      <c r="AJ576" s="152" t="s">
        <v>420</v>
      </c>
      <c r="AK576" s="152" t="s">
        <v>420</v>
      </c>
    </row>
    <row r="577" spans="1:37" ht="15.75" x14ac:dyDescent="0.25">
      <c r="A577" s="148" t="s">
        <v>745</v>
      </c>
      <c r="B577" s="193" t="s">
        <v>424</v>
      </c>
      <c r="C577" s="238" t="s">
        <v>435</v>
      </c>
      <c r="D577" s="189" t="s">
        <v>78</v>
      </c>
      <c r="E577" s="189" t="s">
        <v>77</v>
      </c>
      <c r="F577" s="152">
        <v>0</v>
      </c>
      <c r="G577" s="152">
        <v>0</v>
      </c>
      <c r="H577" s="152">
        <v>0</v>
      </c>
      <c r="I577" s="152" t="s">
        <v>420</v>
      </c>
      <c r="J577" s="152" t="s">
        <v>420</v>
      </c>
      <c r="K577" s="152" t="s">
        <v>420</v>
      </c>
      <c r="L577" s="152" t="s">
        <v>420</v>
      </c>
      <c r="M577" s="152" t="s">
        <v>420</v>
      </c>
      <c r="N577" s="152" t="s">
        <v>420</v>
      </c>
      <c r="O577" s="152" t="s">
        <v>420</v>
      </c>
      <c r="P577" s="152" t="s">
        <v>420</v>
      </c>
      <c r="Q577" s="152" t="s">
        <v>420</v>
      </c>
      <c r="R577" s="152" t="s">
        <v>420</v>
      </c>
      <c r="S577" s="152" t="s">
        <v>420</v>
      </c>
      <c r="T577" s="152" t="s">
        <v>420</v>
      </c>
      <c r="U577" s="152" t="s">
        <v>420</v>
      </c>
      <c r="V577" s="152" t="s">
        <v>420</v>
      </c>
      <c r="W577" s="152" t="s">
        <v>420</v>
      </c>
      <c r="X577" s="152" t="s">
        <v>420</v>
      </c>
      <c r="Y577" s="152" t="s">
        <v>420</v>
      </c>
      <c r="Z577" s="152" t="s">
        <v>420</v>
      </c>
      <c r="AA577" s="152" t="s">
        <v>420</v>
      </c>
      <c r="AB577" s="152" t="s">
        <v>420</v>
      </c>
      <c r="AC577" s="152" t="s">
        <v>420</v>
      </c>
      <c r="AD577" s="152" t="s">
        <v>420</v>
      </c>
      <c r="AE577" s="152" t="s">
        <v>420</v>
      </c>
      <c r="AF577" s="152" t="s">
        <v>420</v>
      </c>
      <c r="AG577" s="152" t="s">
        <v>420</v>
      </c>
      <c r="AH577" s="152" t="s">
        <v>420</v>
      </c>
      <c r="AI577" s="152" t="s">
        <v>420</v>
      </c>
      <c r="AJ577" s="152" t="s">
        <v>420</v>
      </c>
      <c r="AK577" s="152" t="s">
        <v>420</v>
      </c>
    </row>
    <row r="578" spans="1:37" ht="15.75" x14ac:dyDescent="0.25">
      <c r="A578" s="148" t="s">
        <v>745</v>
      </c>
      <c r="B578" s="193" t="s">
        <v>424</v>
      </c>
      <c r="C578" s="238" t="s">
        <v>435</v>
      </c>
      <c r="D578" s="189" t="s">
        <v>674</v>
      </c>
      <c r="E578" s="189" t="s">
        <v>675</v>
      </c>
      <c r="F578" s="152">
        <v>0</v>
      </c>
      <c r="G578" s="152">
        <v>0</v>
      </c>
      <c r="H578" s="152">
        <v>0</v>
      </c>
      <c r="I578" s="152">
        <v>0</v>
      </c>
      <c r="J578" s="152">
        <v>0</v>
      </c>
      <c r="K578" s="152">
        <v>0</v>
      </c>
      <c r="L578" s="152">
        <v>0</v>
      </c>
      <c r="M578" s="152">
        <v>0</v>
      </c>
      <c r="N578" s="152">
        <v>0</v>
      </c>
      <c r="O578" s="152">
        <v>0</v>
      </c>
      <c r="P578" s="152">
        <v>0</v>
      </c>
      <c r="Q578" s="152">
        <v>0</v>
      </c>
      <c r="R578" s="152">
        <v>0</v>
      </c>
      <c r="S578" s="152">
        <v>0</v>
      </c>
      <c r="T578" s="152">
        <v>0</v>
      </c>
      <c r="U578" s="152">
        <v>0</v>
      </c>
      <c r="V578" s="152">
        <v>0</v>
      </c>
      <c r="W578" s="152">
        <v>0</v>
      </c>
      <c r="X578" s="152">
        <v>0</v>
      </c>
      <c r="Y578" s="152">
        <v>0</v>
      </c>
      <c r="Z578" s="152">
        <v>0</v>
      </c>
      <c r="AA578" s="152">
        <v>0</v>
      </c>
      <c r="AB578" s="152">
        <v>0</v>
      </c>
      <c r="AC578" s="152">
        <v>0</v>
      </c>
      <c r="AD578" s="152">
        <v>0</v>
      </c>
      <c r="AE578" s="152">
        <v>0</v>
      </c>
      <c r="AF578" s="152">
        <v>0</v>
      </c>
      <c r="AG578" s="152">
        <v>0</v>
      </c>
      <c r="AH578" s="152">
        <v>0</v>
      </c>
      <c r="AI578" s="152">
        <v>0</v>
      </c>
      <c r="AJ578" s="152">
        <v>0</v>
      </c>
      <c r="AK578" s="152">
        <v>0</v>
      </c>
    </row>
    <row r="579" spans="1:37" ht="15.75" x14ac:dyDescent="0.25">
      <c r="A579" s="148" t="s">
        <v>745</v>
      </c>
      <c r="B579" s="193" t="s">
        <v>424</v>
      </c>
      <c r="C579" s="238" t="s">
        <v>435</v>
      </c>
      <c r="D579" s="189" t="s">
        <v>115</v>
      </c>
      <c r="E579" s="189" t="s">
        <v>423</v>
      </c>
      <c r="F579" s="152">
        <v>0</v>
      </c>
      <c r="G579" s="152">
        <v>0</v>
      </c>
      <c r="H579" s="152">
        <v>0</v>
      </c>
      <c r="I579" s="152" t="s">
        <v>420</v>
      </c>
      <c r="J579" s="152" t="s">
        <v>420</v>
      </c>
      <c r="K579" s="152" t="s">
        <v>420</v>
      </c>
      <c r="L579" s="152" t="s">
        <v>420</v>
      </c>
      <c r="M579" s="152" t="s">
        <v>420</v>
      </c>
      <c r="N579" s="152" t="s">
        <v>420</v>
      </c>
      <c r="O579" s="152" t="s">
        <v>420</v>
      </c>
      <c r="P579" s="152" t="s">
        <v>420</v>
      </c>
      <c r="Q579" s="152" t="s">
        <v>420</v>
      </c>
      <c r="R579" s="152" t="s">
        <v>420</v>
      </c>
      <c r="S579" s="152" t="s">
        <v>420</v>
      </c>
      <c r="T579" s="152" t="s">
        <v>420</v>
      </c>
      <c r="U579" s="152" t="s">
        <v>420</v>
      </c>
      <c r="V579" s="152" t="s">
        <v>420</v>
      </c>
      <c r="W579" s="152" t="s">
        <v>420</v>
      </c>
      <c r="X579" s="152" t="s">
        <v>420</v>
      </c>
      <c r="Y579" s="152" t="s">
        <v>420</v>
      </c>
      <c r="Z579" s="152" t="s">
        <v>420</v>
      </c>
      <c r="AA579" s="152" t="s">
        <v>420</v>
      </c>
      <c r="AB579" s="152" t="s">
        <v>420</v>
      </c>
      <c r="AC579" s="152" t="s">
        <v>420</v>
      </c>
      <c r="AD579" s="152" t="s">
        <v>420</v>
      </c>
      <c r="AE579" s="152" t="s">
        <v>420</v>
      </c>
      <c r="AF579" s="152" t="s">
        <v>420</v>
      </c>
      <c r="AG579" s="152" t="s">
        <v>420</v>
      </c>
      <c r="AH579" s="152" t="s">
        <v>420</v>
      </c>
      <c r="AI579" s="152" t="s">
        <v>420</v>
      </c>
      <c r="AJ579" s="152" t="s">
        <v>420</v>
      </c>
      <c r="AK579" s="152" t="s">
        <v>420</v>
      </c>
    </row>
    <row r="580" spans="1:37" ht="15.75" x14ac:dyDescent="0.25">
      <c r="A580" s="207" t="s">
        <v>753</v>
      </c>
      <c r="B580" s="193" t="s">
        <v>424</v>
      </c>
      <c r="C580" s="8" t="s">
        <v>434</v>
      </c>
      <c r="D580" s="189" t="s">
        <v>674</v>
      </c>
      <c r="E580" s="189" t="s">
        <v>697</v>
      </c>
      <c r="F580" s="152">
        <v>0</v>
      </c>
      <c r="G580" s="152">
        <v>0</v>
      </c>
      <c r="H580" s="152">
        <v>0</v>
      </c>
      <c r="I580" s="152">
        <v>0</v>
      </c>
      <c r="J580" s="152">
        <v>0</v>
      </c>
      <c r="K580" s="152">
        <v>0</v>
      </c>
      <c r="L580" s="152">
        <v>0</v>
      </c>
      <c r="M580" s="152">
        <v>0</v>
      </c>
      <c r="N580" s="152">
        <v>0</v>
      </c>
      <c r="O580" s="152">
        <v>0</v>
      </c>
      <c r="P580" s="152">
        <v>0</v>
      </c>
      <c r="Q580" s="152">
        <v>0</v>
      </c>
      <c r="R580" s="152">
        <v>0</v>
      </c>
      <c r="S580" s="152">
        <v>0</v>
      </c>
      <c r="T580" s="152">
        <v>0</v>
      </c>
      <c r="U580" s="152">
        <v>0</v>
      </c>
      <c r="V580" s="152">
        <v>0</v>
      </c>
      <c r="W580" s="152">
        <v>0</v>
      </c>
      <c r="X580" s="152">
        <v>0</v>
      </c>
      <c r="Y580" s="152">
        <v>0</v>
      </c>
      <c r="Z580" s="152">
        <v>0</v>
      </c>
      <c r="AA580" s="152">
        <v>0</v>
      </c>
      <c r="AB580" s="152">
        <v>0</v>
      </c>
      <c r="AC580" s="152">
        <v>0</v>
      </c>
      <c r="AD580" s="152">
        <v>0</v>
      </c>
      <c r="AE580" s="152">
        <v>0</v>
      </c>
      <c r="AF580" s="152">
        <v>0</v>
      </c>
      <c r="AG580" s="152">
        <v>0</v>
      </c>
      <c r="AH580" s="152">
        <v>0</v>
      </c>
      <c r="AI580" s="152">
        <v>0</v>
      </c>
      <c r="AJ580" s="152">
        <v>0</v>
      </c>
      <c r="AK580" s="152">
        <v>0</v>
      </c>
    </row>
    <row r="581" spans="1:37" ht="15.75" x14ac:dyDescent="0.25">
      <c r="A581" s="207" t="s">
        <v>753</v>
      </c>
      <c r="B581" s="193" t="s">
        <v>424</v>
      </c>
      <c r="C581" s="8" t="s">
        <v>425</v>
      </c>
      <c r="D581" s="189" t="s">
        <v>674</v>
      </c>
      <c r="E581" s="189" t="s">
        <v>697</v>
      </c>
      <c r="F581" s="152">
        <v>0</v>
      </c>
      <c r="G581" s="152">
        <v>0</v>
      </c>
      <c r="H581" s="152">
        <v>0</v>
      </c>
      <c r="I581" s="152">
        <v>0</v>
      </c>
      <c r="J581" s="152">
        <v>0</v>
      </c>
      <c r="K581" s="152">
        <v>0</v>
      </c>
      <c r="L581" s="152">
        <v>0</v>
      </c>
      <c r="M581" s="152">
        <v>0</v>
      </c>
      <c r="N581" s="152">
        <v>0</v>
      </c>
      <c r="O581" s="152">
        <v>0</v>
      </c>
      <c r="P581" s="152">
        <v>0</v>
      </c>
      <c r="Q581" s="152">
        <v>0</v>
      </c>
      <c r="R581" s="152">
        <v>0</v>
      </c>
      <c r="S581" s="152">
        <v>0</v>
      </c>
      <c r="T581" s="152">
        <v>0</v>
      </c>
      <c r="U581" s="152">
        <v>0</v>
      </c>
      <c r="V581" s="152">
        <v>0</v>
      </c>
      <c r="W581" s="152">
        <v>0</v>
      </c>
      <c r="X581" s="152">
        <v>0</v>
      </c>
      <c r="Y581" s="152">
        <v>0</v>
      </c>
      <c r="Z581" s="152">
        <v>0</v>
      </c>
      <c r="AA581" s="152">
        <v>0</v>
      </c>
      <c r="AB581" s="152">
        <v>0</v>
      </c>
      <c r="AC581" s="152">
        <v>0</v>
      </c>
      <c r="AD581" s="152">
        <v>0</v>
      </c>
      <c r="AE581" s="152">
        <v>0</v>
      </c>
      <c r="AF581" s="152">
        <v>0</v>
      </c>
      <c r="AG581" s="152">
        <v>0</v>
      </c>
      <c r="AH581" s="152">
        <v>0</v>
      </c>
      <c r="AI581" s="152">
        <v>0</v>
      </c>
      <c r="AJ581" s="152">
        <v>0</v>
      </c>
      <c r="AK581" s="152">
        <v>0</v>
      </c>
    </row>
    <row r="582" spans="1:37" ht="15.75" x14ac:dyDescent="0.25">
      <c r="A582" s="207" t="s">
        <v>753</v>
      </c>
      <c r="B582" s="193" t="s">
        <v>424</v>
      </c>
      <c r="C582" s="8" t="s">
        <v>435</v>
      </c>
      <c r="D582" s="189" t="s">
        <v>674</v>
      </c>
      <c r="E582" s="189" t="s">
        <v>697</v>
      </c>
      <c r="F582" s="152">
        <v>0</v>
      </c>
      <c r="G582" s="152">
        <v>0</v>
      </c>
      <c r="H582" s="152">
        <v>0</v>
      </c>
      <c r="I582" s="152">
        <v>0</v>
      </c>
      <c r="J582" s="152">
        <v>0</v>
      </c>
      <c r="K582" s="152">
        <v>0</v>
      </c>
      <c r="L582" s="152">
        <v>0</v>
      </c>
      <c r="M582" s="152">
        <v>0</v>
      </c>
      <c r="N582" s="152">
        <v>0</v>
      </c>
      <c r="O582" s="152">
        <v>0</v>
      </c>
      <c r="P582" s="152">
        <v>0</v>
      </c>
      <c r="Q582" s="152">
        <v>0</v>
      </c>
      <c r="R582" s="152">
        <v>0</v>
      </c>
      <c r="S582" s="152">
        <v>0</v>
      </c>
      <c r="T582" s="152">
        <v>0</v>
      </c>
      <c r="U582" s="152">
        <v>0</v>
      </c>
      <c r="V582" s="152">
        <v>0</v>
      </c>
      <c r="W582" s="152">
        <v>0</v>
      </c>
      <c r="X582" s="152">
        <v>0</v>
      </c>
      <c r="Y582" s="152">
        <v>0</v>
      </c>
      <c r="Z582" s="152">
        <v>0</v>
      </c>
      <c r="AA582" s="152">
        <v>0</v>
      </c>
      <c r="AB582" s="152">
        <v>0</v>
      </c>
      <c r="AC582" s="152">
        <v>0</v>
      </c>
      <c r="AD582" s="152">
        <v>0</v>
      </c>
      <c r="AE582" s="152">
        <v>0</v>
      </c>
      <c r="AF582" s="152">
        <v>0</v>
      </c>
      <c r="AG582" s="152">
        <v>0</v>
      </c>
      <c r="AH582" s="152">
        <v>0</v>
      </c>
      <c r="AI582" s="152">
        <v>0</v>
      </c>
      <c r="AJ582" s="152">
        <v>0</v>
      </c>
      <c r="AK582" s="152">
        <v>0</v>
      </c>
    </row>
    <row r="583" spans="1:37" ht="15.75" x14ac:dyDescent="0.25">
      <c r="A583" s="207" t="s">
        <v>753</v>
      </c>
      <c r="B583" s="193" t="s">
        <v>424</v>
      </c>
      <c r="C583" s="8" t="s">
        <v>430</v>
      </c>
      <c r="D583" s="189" t="s">
        <v>674</v>
      </c>
      <c r="E583" s="189" t="s">
        <v>697</v>
      </c>
      <c r="F583" s="152">
        <v>0</v>
      </c>
      <c r="G583" s="152">
        <v>0</v>
      </c>
      <c r="H583" s="152">
        <v>0</v>
      </c>
      <c r="I583" s="152">
        <v>0</v>
      </c>
      <c r="J583" s="152">
        <v>0</v>
      </c>
      <c r="K583" s="152">
        <v>0</v>
      </c>
      <c r="L583" s="152">
        <v>0</v>
      </c>
      <c r="M583" s="152">
        <v>0</v>
      </c>
      <c r="N583" s="152">
        <v>0</v>
      </c>
      <c r="O583" s="152">
        <v>0</v>
      </c>
      <c r="P583" s="152">
        <v>0</v>
      </c>
      <c r="Q583" s="152">
        <v>0</v>
      </c>
      <c r="R583" s="152">
        <v>0</v>
      </c>
      <c r="S583" s="152">
        <v>0</v>
      </c>
      <c r="T583" s="152">
        <v>0</v>
      </c>
      <c r="U583" s="152">
        <v>0</v>
      </c>
      <c r="V583" s="152">
        <v>0</v>
      </c>
      <c r="W583" s="152">
        <v>0</v>
      </c>
      <c r="X583" s="152">
        <v>0</v>
      </c>
      <c r="Y583" s="152">
        <v>0</v>
      </c>
      <c r="Z583" s="152">
        <v>0</v>
      </c>
      <c r="AA583" s="152">
        <v>0</v>
      </c>
      <c r="AB583" s="152">
        <v>0</v>
      </c>
      <c r="AC583" s="152">
        <v>0</v>
      </c>
      <c r="AD583" s="152">
        <v>0</v>
      </c>
      <c r="AE583" s="152">
        <v>0</v>
      </c>
      <c r="AF583" s="152">
        <v>0</v>
      </c>
      <c r="AG583" s="152">
        <v>0</v>
      </c>
      <c r="AH583" s="152">
        <v>0</v>
      </c>
      <c r="AI583" s="152">
        <v>0</v>
      </c>
      <c r="AJ583" s="152">
        <v>0</v>
      </c>
      <c r="AK583" s="152">
        <v>0</v>
      </c>
    </row>
    <row r="584" spans="1:37" ht="15.75" x14ac:dyDescent="0.25">
      <c r="A584" s="207" t="s">
        <v>753</v>
      </c>
      <c r="B584" s="193" t="s">
        <v>424</v>
      </c>
      <c r="C584" s="8" t="s">
        <v>433</v>
      </c>
      <c r="D584" s="189" t="s">
        <v>674</v>
      </c>
      <c r="E584" s="189" t="s">
        <v>697</v>
      </c>
      <c r="F584" s="152">
        <v>0</v>
      </c>
      <c r="G584" s="152">
        <v>0</v>
      </c>
      <c r="H584" s="152">
        <v>0</v>
      </c>
      <c r="I584" s="152">
        <v>0</v>
      </c>
      <c r="J584" s="152">
        <v>0</v>
      </c>
      <c r="K584" s="152">
        <v>0</v>
      </c>
      <c r="L584" s="152">
        <v>0</v>
      </c>
      <c r="M584" s="152">
        <v>0</v>
      </c>
      <c r="N584" s="152">
        <v>0</v>
      </c>
      <c r="O584" s="152">
        <v>0</v>
      </c>
      <c r="P584" s="152">
        <v>0</v>
      </c>
      <c r="Q584" s="152">
        <v>0</v>
      </c>
      <c r="R584" s="152">
        <v>0</v>
      </c>
      <c r="S584" s="152">
        <v>0</v>
      </c>
      <c r="T584" s="152">
        <v>0</v>
      </c>
      <c r="U584" s="152">
        <v>0</v>
      </c>
      <c r="V584" s="152">
        <v>0</v>
      </c>
      <c r="W584" s="152">
        <v>0</v>
      </c>
      <c r="X584" s="152">
        <v>0</v>
      </c>
      <c r="Y584" s="152">
        <v>0</v>
      </c>
      <c r="Z584" s="152">
        <v>0</v>
      </c>
      <c r="AA584" s="152">
        <v>0</v>
      </c>
      <c r="AB584" s="152">
        <v>0</v>
      </c>
      <c r="AC584" s="152">
        <v>0</v>
      </c>
      <c r="AD584" s="152">
        <v>0</v>
      </c>
      <c r="AE584" s="152">
        <v>0</v>
      </c>
      <c r="AF584" s="152">
        <v>0</v>
      </c>
      <c r="AG584" s="152">
        <v>0</v>
      </c>
      <c r="AH584" s="152">
        <v>0</v>
      </c>
      <c r="AI584" s="152">
        <v>0</v>
      </c>
      <c r="AJ584" s="152">
        <v>0</v>
      </c>
      <c r="AK584" s="152">
        <v>0</v>
      </c>
    </row>
    <row r="585" spans="1:37" ht="15.75" x14ac:dyDescent="0.25">
      <c r="A585" s="207" t="s">
        <v>753</v>
      </c>
      <c r="B585" s="193" t="s">
        <v>424</v>
      </c>
      <c r="C585" s="8" t="s">
        <v>426</v>
      </c>
      <c r="D585" s="189" t="s">
        <v>674</v>
      </c>
      <c r="E585" s="189" t="s">
        <v>697</v>
      </c>
      <c r="F585" s="152">
        <v>0</v>
      </c>
      <c r="G585" s="152">
        <v>0</v>
      </c>
      <c r="H585" s="152">
        <v>0</v>
      </c>
      <c r="I585" s="152">
        <v>0</v>
      </c>
      <c r="J585" s="152">
        <v>0</v>
      </c>
      <c r="K585" s="152">
        <v>0</v>
      </c>
      <c r="L585" s="152">
        <v>0</v>
      </c>
      <c r="M585" s="152">
        <v>0</v>
      </c>
      <c r="N585" s="152">
        <v>0</v>
      </c>
      <c r="O585" s="152">
        <v>0</v>
      </c>
      <c r="P585" s="152">
        <v>0</v>
      </c>
      <c r="Q585" s="152">
        <v>0</v>
      </c>
      <c r="R585" s="152">
        <v>0</v>
      </c>
      <c r="S585" s="152">
        <v>0</v>
      </c>
      <c r="T585" s="152">
        <v>0</v>
      </c>
      <c r="U585" s="152">
        <v>0</v>
      </c>
      <c r="V585" s="152">
        <v>0</v>
      </c>
      <c r="W585" s="152">
        <v>0</v>
      </c>
      <c r="X585" s="152">
        <v>0</v>
      </c>
      <c r="Y585" s="152">
        <v>0</v>
      </c>
      <c r="Z585" s="152">
        <v>0</v>
      </c>
      <c r="AA585" s="152">
        <v>0</v>
      </c>
      <c r="AB585" s="152">
        <v>0</v>
      </c>
      <c r="AC585" s="152">
        <v>0</v>
      </c>
      <c r="AD585" s="152">
        <v>0</v>
      </c>
      <c r="AE585" s="152">
        <v>0</v>
      </c>
      <c r="AF585" s="152">
        <v>0</v>
      </c>
      <c r="AG585" s="152">
        <v>0</v>
      </c>
      <c r="AH585" s="152">
        <v>0</v>
      </c>
      <c r="AI585" s="152">
        <v>0</v>
      </c>
      <c r="AJ585" s="152">
        <v>0</v>
      </c>
      <c r="AK585" s="152">
        <v>0</v>
      </c>
    </row>
    <row r="586" spans="1:37" ht="15.75" x14ac:dyDescent="0.25">
      <c r="A586" s="207" t="s">
        <v>753</v>
      </c>
      <c r="B586" s="193" t="s">
        <v>424</v>
      </c>
      <c r="C586" s="8" t="s">
        <v>431</v>
      </c>
      <c r="D586" s="189" t="s">
        <v>674</v>
      </c>
      <c r="E586" s="189" t="s">
        <v>697</v>
      </c>
      <c r="F586" s="152">
        <v>0</v>
      </c>
      <c r="G586" s="152">
        <v>0</v>
      </c>
      <c r="H586" s="152">
        <v>0</v>
      </c>
      <c r="I586" s="152">
        <v>0</v>
      </c>
      <c r="J586" s="152">
        <v>0</v>
      </c>
      <c r="K586" s="152">
        <v>0</v>
      </c>
      <c r="L586" s="152">
        <v>0</v>
      </c>
      <c r="M586" s="152">
        <v>0</v>
      </c>
      <c r="N586" s="152">
        <v>0</v>
      </c>
      <c r="O586" s="152">
        <v>0</v>
      </c>
      <c r="P586" s="152">
        <v>0</v>
      </c>
      <c r="Q586" s="152">
        <v>0</v>
      </c>
      <c r="R586" s="152">
        <v>0</v>
      </c>
      <c r="S586" s="152">
        <v>0</v>
      </c>
      <c r="T586" s="152">
        <v>0</v>
      </c>
      <c r="U586" s="152">
        <v>0</v>
      </c>
      <c r="V586" s="152">
        <v>0</v>
      </c>
      <c r="W586" s="152">
        <v>0</v>
      </c>
      <c r="X586" s="152">
        <v>0</v>
      </c>
      <c r="Y586" s="152">
        <v>0</v>
      </c>
      <c r="Z586" s="152">
        <v>0</v>
      </c>
      <c r="AA586" s="152">
        <v>0</v>
      </c>
      <c r="AB586" s="152">
        <v>0</v>
      </c>
      <c r="AC586" s="152">
        <v>0</v>
      </c>
      <c r="AD586" s="152">
        <v>0</v>
      </c>
      <c r="AE586" s="152">
        <v>0</v>
      </c>
      <c r="AF586" s="152">
        <v>0</v>
      </c>
      <c r="AG586" s="152">
        <v>0</v>
      </c>
      <c r="AH586" s="152">
        <v>0</v>
      </c>
      <c r="AI586" s="152">
        <v>0</v>
      </c>
      <c r="AJ586" s="152">
        <v>0</v>
      </c>
      <c r="AK586" s="152">
        <v>0</v>
      </c>
    </row>
    <row r="587" spans="1:37" ht="15.75" x14ac:dyDescent="0.25">
      <c r="A587" s="207" t="s">
        <v>753</v>
      </c>
      <c r="B587" s="193" t="s">
        <v>424</v>
      </c>
      <c r="C587" s="8" t="s">
        <v>432</v>
      </c>
      <c r="D587" s="189" t="s">
        <v>674</v>
      </c>
      <c r="E587" s="189" t="s">
        <v>697</v>
      </c>
      <c r="F587" s="152">
        <v>0</v>
      </c>
      <c r="G587" s="152">
        <v>0</v>
      </c>
      <c r="H587" s="152">
        <v>0</v>
      </c>
      <c r="I587" s="152" t="s">
        <v>420</v>
      </c>
      <c r="J587" s="152" t="s">
        <v>420</v>
      </c>
      <c r="K587" s="152" t="s">
        <v>420</v>
      </c>
      <c r="L587" s="152" t="s">
        <v>420</v>
      </c>
      <c r="M587" s="152" t="s">
        <v>420</v>
      </c>
      <c r="N587" s="152" t="s">
        <v>420</v>
      </c>
      <c r="O587" s="152" t="s">
        <v>420</v>
      </c>
      <c r="P587" s="152" t="s">
        <v>420</v>
      </c>
      <c r="Q587" s="152" t="s">
        <v>420</v>
      </c>
      <c r="R587" s="152" t="s">
        <v>420</v>
      </c>
      <c r="S587" s="152" t="s">
        <v>420</v>
      </c>
      <c r="T587" s="152" t="s">
        <v>420</v>
      </c>
      <c r="U587" s="152" t="s">
        <v>420</v>
      </c>
      <c r="V587" s="152" t="s">
        <v>420</v>
      </c>
      <c r="W587" s="152" t="s">
        <v>420</v>
      </c>
      <c r="X587" s="152" t="s">
        <v>420</v>
      </c>
      <c r="Y587" s="152" t="s">
        <v>420</v>
      </c>
      <c r="Z587" s="152" t="s">
        <v>420</v>
      </c>
      <c r="AA587" s="152" t="s">
        <v>420</v>
      </c>
      <c r="AB587" s="152" t="s">
        <v>420</v>
      </c>
      <c r="AC587" s="152" t="s">
        <v>420</v>
      </c>
      <c r="AD587" s="152" t="s">
        <v>420</v>
      </c>
      <c r="AE587" s="152" t="s">
        <v>420</v>
      </c>
      <c r="AF587" s="152" t="s">
        <v>420</v>
      </c>
      <c r="AG587" s="152" t="s">
        <v>420</v>
      </c>
      <c r="AH587" s="152" t="s">
        <v>420</v>
      </c>
      <c r="AI587" s="152" t="s">
        <v>420</v>
      </c>
      <c r="AJ587" s="152" t="s">
        <v>420</v>
      </c>
      <c r="AK587" s="152" t="s">
        <v>420</v>
      </c>
    </row>
    <row r="588" spans="1:37" ht="15.75" x14ac:dyDescent="0.25">
      <c r="A588" s="207" t="s">
        <v>753</v>
      </c>
      <c r="B588" s="193" t="s">
        <v>424</v>
      </c>
      <c r="C588" s="8" t="s">
        <v>428</v>
      </c>
      <c r="D588" s="189" t="s">
        <v>674</v>
      </c>
      <c r="E588" s="189" t="s">
        <v>697</v>
      </c>
      <c r="F588" s="152">
        <v>0</v>
      </c>
      <c r="G588" s="152">
        <v>0</v>
      </c>
      <c r="H588" s="152">
        <v>0</v>
      </c>
      <c r="I588" s="152">
        <v>0</v>
      </c>
      <c r="J588" s="152">
        <v>0</v>
      </c>
      <c r="K588" s="152">
        <v>0</v>
      </c>
      <c r="L588" s="152">
        <v>0</v>
      </c>
      <c r="M588" s="152">
        <v>0</v>
      </c>
      <c r="N588" s="152">
        <v>0</v>
      </c>
      <c r="O588" s="152">
        <v>0</v>
      </c>
      <c r="P588" s="152">
        <v>0</v>
      </c>
      <c r="Q588" s="152">
        <v>0</v>
      </c>
      <c r="R588" s="152">
        <v>0</v>
      </c>
      <c r="S588" s="152">
        <v>0</v>
      </c>
      <c r="T588" s="152">
        <v>0</v>
      </c>
      <c r="U588" s="152">
        <v>0</v>
      </c>
      <c r="V588" s="152">
        <v>0</v>
      </c>
      <c r="W588" s="152">
        <v>0</v>
      </c>
      <c r="X588" s="152">
        <v>0</v>
      </c>
      <c r="Y588" s="152">
        <v>0</v>
      </c>
      <c r="Z588" s="152">
        <v>0</v>
      </c>
      <c r="AA588" s="152">
        <v>0</v>
      </c>
      <c r="AB588" s="152">
        <v>0</v>
      </c>
      <c r="AC588" s="152">
        <v>0</v>
      </c>
      <c r="AD588" s="152">
        <v>0</v>
      </c>
      <c r="AE588" s="152">
        <v>0</v>
      </c>
      <c r="AF588" s="152">
        <v>0</v>
      </c>
      <c r="AG588" s="152">
        <v>0</v>
      </c>
      <c r="AH588" s="152">
        <v>0</v>
      </c>
      <c r="AI588" s="152">
        <v>0</v>
      </c>
      <c r="AJ588" s="152">
        <v>0</v>
      </c>
      <c r="AK588" s="152">
        <v>0</v>
      </c>
    </row>
    <row r="589" spans="1:37" ht="15.75" x14ac:dyDescent="0.25">
      <c r="A589" s="207" t="s">
        <v>753</v>
      </c>
      <c r="B589" s="193" t="s">
        <v>424</v>
      </c>
      <c r="C589" s="8" t="s">
        <v>429</v>
      </c>
      <c r="D589" s="189" t="s">
        <v>674</v>
      </c>
      <c r="E589" s="189" t="s">
        <v>697</v>
      </c>
      <c r="F589" s="152">
        <v>0</v>
      </c>
      <c r="G589" s="152">
        <v>0</v>
      </c>
      <c r="H589" s="152">
        <v>0</v>
      </c>
      <c r="I589" s="152">
        <v>0</v>
      </c>
      <c r="J589" s="152">
        <v>0</v>
      </c>
      <c r="K589" s="152">
        <v>0</v>
      </c>
      <c r="L589" s="152">
        <v>0</v>
      </c>
      <c r="M589" s="152">
        <v>0</v>
      </c>
      <c r="N589" s="152">
        <v>0</v>
      </c>
      <c r="O589" s="152">
        <v>0</v>
      </c>
      <c r="P589" s="152">
        <v>0</v>
      </c>
      <c r="Q589" s="152">
        <v>0</v>
      </c>
      <c r="R589" s="152">
        <v>0</v>
      </c>
      <c r="S589" s="152">
        <v>0</v>
      </c>
      <c r="T589" s="152">
        <v>0</v>
      </c>
      <c r="U589" s="152">
        <v>0</v>
      </c>
      <c r="V589" s="152">
        <v>0</v>
      </c>
      <c r="W589" s="152">
        <v>0</v>
      </c>
      <c r="X589" s="152">
        <v>0</v>
      </c>
      <c r="Y589" s="152">
        <v>0</v>
      </c>
      <c r="Z589" s="152">
        <v>0</v>
      </c>
      <c r="AA589" s="152">
        <v>0</v>
      </c>
      <c r="AB589" s="152">
        <v>0</v>
      </c>
      <c r="AC589" s="152">
        <v>0</v>
      </c>
      <c r="AD589" s="152">
        <v>0</v>
      </c>
      <c r="AE589" s="152">
        <v>0</v>
      </c>
      <c r="AF589" s="152">
        <v>0</v>
      </c>
      <c r="AG589" s="152">
        <v>0</v>
      </c>
      <c r="AH589" s="152">
        <v>0</v>
      </c>
      <c r="AI589" s="152">
        <v>0</v>
      </c>
      <c r="AJ589" s="152">
        <v>0</v>
      </c>
      <c r="AK589" s="152">
        <v>0</v>
      </c>
    </row>
    <row r="590" spans="1:37" ht="15.75" x14ac:dyDescent="0.25">
      <c r="A590" s="207" t="s">
        <v>753</v>
      </c>
      <c r="B590" s="193" t="s">
        <v>424</v>
      </c>
      <c r="C590" s="8" t="s">
        <v>427</v>
      </c>
      <c r="D590" s="189" t="s">
        <v>674</v>
      </c>
      <c r="E590" s="189" t="s">
        <v>697</v>
      </c>
      <c r="F590" s="152">
        <v>0</v>
      </c>
      <c r="G590" s="152">
        <v>0</v>
      </c>
      <c r="H590" s="152">
        <v>0</v>
      </c>
      <c r="I590" s="152">
        <v>0</v>
      </c>
      <c r="J590" s="152">
        <v>0</v>
      </c>
      <c r="K590" s="152">
        <v>0</v>
      </c>
      <c r="L590" s="152">
        <v>0</v>
      </c>
      <c r="M590" s="152">
        <v>0</v>
      </c>
      <c r="N590" s="152">
        <v>0</v>
      </c>
      <c r="O590" s="152">
        <v>0</v>
      </c>
      <c r="P590" s="152">
        <v>0</v>
      </c>
      <c r="Q590" s="152">
        <v>0</v>
      </c>
      <c r="R590" s="152">
        <v>0</v>
      </c>
      <c r="S590" s="152">
        <v>0</v>
      </c>
      <c r="T590" s="152">
        <v>0</v>
      </c>
      <c r="U590" s="152">
        <v>0</v>
      </c>
      <c r="V590" s="152">
        <v>0</v>
      </c>
      <c r="W590" s="152">
        <v>0</v>
      </c>
      <c r="X590" s="152">
        <v>0</v>
      </c>
      <c r="Y590" s="152">
        <v>0</v>
      </c>
      <c r="Z590" s="152">
        <v>0</v>
      </c>
      <c r="AA590" s="152">
        <v>0</v>
      </c>
      <c r="AB590" s="152">
        <v>0</v>
      </c>
      <c r="AC590" s="152">
        <v>0</v>
      </c>
      <c r="AD590" s="152">
        <v>0</v>
      </c>
      <c r="AE590" s="152">
        <v>0</v>
      </c>
      <c r="AF590" s="152">
        <v>0</v>
      </c>
      <c r="AG590" s="152">
        <v>0</v>
      </c>
      <c r="AH590" s="152">
        <v>0</v>
      </c>
      <c r="AI590" s="152">
        <v>0</v>
      </c>
      <c r="AJ590" s="152">
        <v>0</v>
      </c>
      <c r="AK590" s="152">
        <v>0</v>
      </c>
    </row>
  </sheetData>
  <autoFilter ref="A1:E590" xr:uid="{00000000-0009-0000-0000-000003000000}"/>
  <conditionalFormatting sqref="F2:AK590">
    <cfRule type="cellIs" dxfId="25" priority="40" operator="equal">
      <formula>0</formula>
    </cfRule>
    <cfRule type="containsText" dxfId="24" priority="41" operator="containsText" text="unc">
      <formula>NOT(ISERROR(SEARCH("unc",F2)))</formula>
    </cfRule>
    <cfRule type="cellIs" dxfId="23" priority="42" operator="greaterThan">
      <formula>0</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H515"/>
  <sheetViews>
    <sheetView zoomScale="70" zoomScaleNormal="70" workbookViewId="0">
      <pane ySplit="1" topLeftCell="A225" activePane="bottomLeft" state="frozen"/>
      <selection pane="bottomLeft" activeCell="K424" sqref="K424"/>
    </sheetView>
  </sheetViews>
  <sheetFormatPr baseColWidth="10" defaultColWidth="8.5703125" defaultRowHeight="15" x14ac:dyDescent="0.25"/>
  <cols>
    <col min="1" max="1" width="25.42578125" customWidth="1"/>
    <col min="2" max="2" width="14.140625" style="7" customWidth="1"/>
    <col min="3" max="4" width="17.85546875" style="7" customWidth="1"/>
    <col min="5" max="5" width="11.140625" style="7" bestFit="1" customWidth="1"/>
    <col min="6" max="6" width="5.5703125" bestFit="1" customWidth="1"/>
  </cols>
  <sheetData>
    <row r="1" spans="1:34" ht="16.5" thickBot="1" x14ac:dyDescent="0.3">
      <c r="A1" s="39" t="s">
        <v>414</v>
      </c>
      <c r="B1" s="40" t="s">
        <v>415</v>
      </c>
      <c r="C1" s="41" t="s">
        <v>416</v>
      </c>
      <c r="D1" s="41" t="s">
        <v>417</v>
      </c>
      <c r="E1" s="42" t="s">
        <v>727</v>
      </c>
      <c r="F1" s="42">
        <v>2022</v>
      </c>
      <c r="G1" s="42">
        <f t="shared" ref="G1:AH1" si="0">F1+1</f>
        <v>2023</v>
      </c>
      <c r="H1" s="42">
        <f t="shared" si="0"/>
        <v>2024</v>
      </c>
      <c r="I1" s="42">
        <f t="shared" si="0"/>
        <v>2025</v>
      </c>
      <c r="J1" s="42">
        <f t="shared" si="0"/>
        <v>2026</v>
      </c>
      <c r="K1" s="42">
        <f t="shared" si="0"/>
        <v>2027</v>
      </c>
      <c r="L1" s="42">
        <f t="shared" si="0"/>
        <v>2028</v>
      </c>
      <c r="M1" s="42">
        <f t="shared" si="0"/>
        <v>2029</v>
      </c>
      <c r="N1" s="42">
        <f t="shared" si="0"/>
        <v>2030</v>
      </c>
      <c r="O1" s="42">
        <f t="shared" si="0"/>
        <v>2031</v>
      </c>
      <c r="P1" s="42">
        <f t="shared" si="0"/>
        <v>2032</v>
      </c>
      <c r="Q1" s="42">
        <f t="shared" si="0"/>
        <v>2033</v>
      </c>
      <c r="R1" s="42">
        <f t="shared" si="0"/>
        <v>2034</v>
      </c>
      <c r="S1" s="42">
        <f t="shared" si="0"/>
        <v>2035</v>
      </c>
      <c r="T1" s="42">
        <f t="shared" si="0"/>
        <v>2036</v>
      </c>
      <c r="U1" s="42">
        <f t="shared" si="0"/>
        <v>2037</v>
      </c>
      <c r="V1" s="42">
        <f t="shared" si="0"/>
        <v>2038</v>
      </c>
      <c r="W1" s="42">
        <f t="shared" si="0"/>
        <v>2039</v>
      </c>
      <c r="X1" s="42">
        <f t="shared" si="0"/>
        <v>2040</v>
      </c>
      <c r="Y1" s="42">
        <f t="shared" si="0"/>
        <v>2041</v>
      </c>
      <c r="Z1" s="42">
        <f t="shared" si="0"/>
        <v>2042</v>
      </c>
      <c r="AA1" s="42">
        <f t="shared" si="0"/>
        <v>2043</v>
      </c>
      <c r="AB1" s="42">
        <f t="shared" si="0"/>
        <v>2044</v>
      </c>
      <c r="AC1" s="42">
        <f t="shared" si="0"/>
        <v>2045</v>
      </c>
      <c r="AD1" s="42">
        <f t="shared" si="0"/>
        <v>2046</v>
      </c>
      <c r="AE1" s="42">
        <f t="shared" si="0"/>
        <v>2047</v>
      </c>
      <c r="AF1" s="42">
        <f t="shared" si="0"/>
        <v>2048</v>
      </c>
      <c r="AG1" s="42">
        <f t="shared" si="0"/>
        <v>2049</v>
      </c>
      <c r="AH1" s="43">
        <f t="shared" si="0"/>
        <v>2050</v>
      </c>
    </row>
    <row r="2" spans="1:34" ht="16.5" hidden="1" thickBot="1" x14ac:dyDescent="0.3">
      <c r="A2" s="64" t="s">
        <v>14</v>
      </c>
      <c r="B2" s="45" t="s">
        <v>419</v>
      </c>
      <c r="C2" s="46" t="s">
        <v>419</v>
      </c>
      <c r="D2" s="89" t="s">
        <v>78</v>
      </c>
      <c r="E2" s="47" t="s">
        <v>147</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50">
        <v>0</v>
      </c>
    </row>
    <row r="3" spans="1:34" ht="16.5" hidden="1" thickBot="1" x14ac:dyDescent="0.3">
      <c r="A3" s="44" t="str">
        <f t="shared" ref="A3:A10" si="1">A2</f>
        <v>unconstrained</v>
      </c>
      <c r="B3" s="51" t="s">
        <v>419</v>
      </c>
      <c r="C3" s="52" t="s">
        <v>419</v>
      </c>
      <c r="D3" s="90" t="s">
        <v>78</v>
      </c>
      <c r="E3" s="53" t="s">
        <v>278</v>
      </c>
      <c r="F3" s="54">
        <v>0</v>
      </c>
      <c r="G3" s="54">
        <v>0</v>
      </c>
      <c r="H3" s="54">
        <v>0</v>
      </c>
      <c r="I3" s="54">
        <v>0</v>
      </c>
      <c r="J3" s="54">
        <v>0</v>
      </c>
      <c r="K3" s="54">
        <v>0</v>
      </c>
      <c r="L3" s="54">
        <v>0</v>
      </c>
      <c r="M3" s="54">
        <v>0</v>
      </c>
      <c r="N3" s="54">
        <v>0</v>
      </c>
      <c r="O3" s="54">
        <v>0</v>
      </c>
      <c r="P3" s="54">
        <v>0</v>
      </c>
      <c r="Q3" s="54">
        <v>0</v>
      </c>
      <c r="R3" s="54">
        <v>0</v>
      </c>
      <c r="S3" s="54">
        <v>0</v>
      </c>
      <c r="T3" s="54">
        <v>0</v>
      </c>
      <c r="U3" s="54">
        <v>0</v>
      </c>
      <c r="V3" s="54">
        <v>0</v>
      </c>
      <c r="W3" s="54">
        <v>0</v>
      </c>
      <c r="X3" s="54">
        <v>0</v>
      </c>
      <c r="Y3" s="54">
        <v>0</v>
      </c>
      <c r="Z3" s="54">
        <v>0</v>
      </c>
      <c r="AA3" s="54">
        <v>0</v>
      </c>
      <c r="AB3" s="54">
        <v>0</v>
      </c>
      <c r="AC3" s="54">
        <v>0</v>
      </c>
      <c r="AD3" s="54">
        <v>0</v>
      </c>
      <c r="AE3" s="54">
        <v>0</v>
      </c>
      <c r="AF3" s="54">
        <v>0</v>
      </c>
      <c r="AG3" s="54">
        <v>0</v>
      </c>
      <c r="AH3" s="56">
        <v>0</v>
      </c>
    </row>
    <row r="4" spans="1:34" ht="16.5" hidden="1" thickBot="1" x14ac:dyDescent="0.3">
      <c r="A4" s="44" t="str">
        <f t="shared" si="1"/>
        <v>unconstrained</v>
      </c>
      <c r="B4" s="51" t="s">
        <v>419</v>
      </c>
      <c r="C4" s="52" t="s">
        <v>419</v>
      </c>
      <c r="D4" s="90" t="s">
        <v>78</v>
      </c>
      <c r="E4" s="53" t="s">
        <v>421</v>
      </c>
      <c r="F4" s="54">
        <v>0</v>
      </c>
      <c r="G4" s="54">
        <v>0</v>
      </c>
      <c r="H4" s="54">
        <v>0</v>
      </c>
      <c r="I4" s="54">
        <v>0</v>
      </c>
      <c r="J4" s="54">
        <v>0</v>
      </c>
      <c r="K4" s="54">
        <v>0</v>
      </c>
      <c r="L4" s="54">
        <v>0</v>
      </c>
      <c r="M4" s="54">
        <v>0</v>
      </c>
      <c r="N4" s="54">
        <v>0</v>
      </c>
      <c r="O4" s="54">
        <v>0</v>
      </c>
      <c r="P4" s="54">
        <v>0</v>
      </c>
      <c r="Q4" s="54">
        <v>0</v>
      </c>
      <c r="R4" s="54">
        <v>0</v>
      </c>
      <c r="S4" s="54">
        <v>0</v>
      </c>
      <c r="T4" s="54">
        <v>0</v>
      </c>
      <c r="U4" s="54">
        <v>0</v>
      </c>
      <c r="V4" s="54">
        <v>0</v>
      </c>
      <c r="W4" s="54">
        <v>0</v>
      </c>
      <c r="X4" s="54">
        <v>0</v>
      </c>
      <c r="Y4" s="54">
        <v>0</v>
      </c>
      <c r="Z4" s="54">
        <v>0</v>
      </c>
      <c r="AA4" s="54">
        <v>0</v>
      </c>
      <c r="AB4" s="54">
        <v>0</v>
      </c>
      <c r="AC4" s="54">
        <v>0</v>
      </c>
      <c r="AD4" s="54">
        <v>0</v>
      </c>
      <c r="AE4" s="54">
        <v>0</v>
      </c>
      <c r="AF4" s="54">
        <v>0</v>
      </c>
      <c r="AG4" s="54">
        <v>0</v>
      </c>
      <c r="AH4" s="56">
        <v>0</v>
      </c>
    </row>
    <row r="5" spans="1:34" ht="16.5" hidden="1" thickBot="1" x14ac:dyDescent="0.3">
      <c r="A5" s="44" t="str">
        <f t="shared" si="1"/>
        <v>unconstrained</v>
      </c>
      <c r="B5" s="51" t="s">
        <v>419</v>
      </c>
      <c r="C5" s="52" t="s">
        <v>419</v>
      </c>
      <c r="D5" s="90" t="s">
        <v>78</v>
      </c>
      <c r="E5" s="53" t="s">
        <v>124</v>
      </c>
      <c r="F5" s="54">
        <v>0</v>
      </c>
      <c r="G5" s="54">
        <v>0</v>
      </c>
      <c r="H5" s="54">
        <v>0</v>
      </c>
      <c r="I5" s="54">
        <v>0</v>
      </c>
      <c r="J5" s="54">
        <v>0</v>
      </c>
      <c r="K5" s="54">
        <v>0</v>
      </c>
      <c r="L5" s="54">
        <v>0</v>
      </c>
      <c r="M5" s="54">
        <v>0</v>
      </c>
      <c r="N5" s="54">
        <v>0</v>
      </c>
      <c r="O5" s="54">
        <v>0</v>
      </c>
      <c r="P5" s="54">
        <v>0</v>
      </c>
      <c r="Q5" s="54">
        <v>0</v>
      </c>
      <c r="R5" s="54">
        <v>0</v>
      </c>
      <c r="S5" s="54">
        <v>0</v>
      </c>
      <c r="T5" s="54">
        <v>0</v>
      </c>
      <c r="U5" s="54">
        <v>0</v>
      </c>
      <c r="V5" s="54">
        <v>0</v>
      </c>
      <c r="W5" s="54">
        <v>0</v>
      </c>
      <c r="X5" s="54">
        <v>0</v>
      </c>
      <c r="Y5" s="54">
        <v>0</v>
      </c>
      <c r="Z5" s="54">
        <v>0</v>
      </c>
      <c r="AA5" s="54">
        <v>0</v>
      </c>
      <c r="AB5" s="54">
        <v>0</v>
      </c>
      <c r="AC5" s="54">
        <v>0</v>
      </c>
      <c r="AD5" s="54">
        <v>0</v>
      </c>
      <c r="AE5" s="54">
        <v>0</v>
      </c>
      <c r="AF5" s="54">
        <v>0</v>
      </c>
      <c r="AG5" s="54">
        <v>0</v>
      </c>
      <c r="AH5" s="56">
        <v>0</v>
      </c>
    </row>
    <row r="6" spans="1:34" ht="16.5" hidden="1" thickBot="1" x14ac:dyDescent="0.3">
      <c r="A6" s="44" t="str">
        <f t="shared" si="1"/>
        <v>unconstrained</v>
      </c>
      <c r="B6" s="51" t="s">
        <v>419</v>
      </c>
      <c r="C6" s="52" t="s">
        <v>419</v>
      </c>
      <c r="D6" s="90" t="s">
        <v>78</v>
      </c>
      <c r="E6" s="53" t="s">
        <v>422</v>
      </c>
      <c r="F6" s="54">
        <v>0</v>
      </c>
      <c r="G6" s="54">
        <v>0</v>
      </c>
      <c r="H6" s="54">
        <v>0</v>
      </c>
      <c r="I6" s="54">
        <v>0</v>
      </c>
      <c r="J6" s="54">
        <v>0</v>
      </c>
      <c r="K6" s="54">
        <v>0</v>
      </c>
      <c r="L6" s="54">
        <v>0</v>
      </c>
      <c r="M6" s="54">
        <v>0</v>
      </c>
      <c r="N6" s="54">
        <v>0</v>
      </c>
      <c r="O6" s="54">
        <v>0</v>
      </c>
      <c r="P6" s="54">
        <v>0</v>
      </c>
      <c r="Q6" s="54">
        <v>0</v>
      </c>
      <c r="R6" s="54">
        <v>0</v>
      </c>
      <c r="S6" s="54">
        <v>0</v>
      </c>
      <c r="T6" s="54">
        <v>0</v>
      </c>
      <c r="U6" s="54">
        <v>0</v>
      </c>
      <c r="V6" s="54">
        <v>0</v>
      </c>
      <c r="W6" s="54">
        <v>0</v>
      </c>
      <c r="X6" s="54">
        <v>0</v>
      </c>
      <c r="Y6" s="54">
        <v>0</v>
      </c>
      <c r="Z6" s="54">
        <v>0</v>
      </c>
      <c r="AA6" s="54">
        <v>0</v>
      </c>
      <c r="AB6" s="54">
        <v>0</v>
      </c>
      <c r="AC6" s="54">
        <v>0</v>
      </c>
      <c r="AD6" s="54">
        <v>0</v>
      </c>
      <c r="AE6" s="54">
        <v>0</v>
      </c>
      <c r="AF6" s="54">
        <v>0</v>
      </c>
      <c r="AG6" s="54">
        <v>0</v>
      </c>
      <c r="AH6" s="56">
        <v>0</v>
      </c>
    </row>
    <row r="7" spans="1:34" ht="16.5" hidden="1" thickBot="1" x14ac:dyDescent="0.3">
      <c r="A7" s="44" t="str">
        <f t="shared" si="1"/>
        <v>unconstrained</v>
      </c>
      <c r="B7" s="51" t="s">
        <v>419</v>
      </c>
      <c r="C7" s="52" t="s">
        <v>419</v>
      </c>
      <c r="D7" s="90" t="s">
        <v>78</v>
      </c>
      <c r="E7" s="53" t="s">
        <v>77</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6">
        <v>0</v>
      </c>
    </row>
    <row r="8" spans="1:34" ht="16.5" hidden="1" thickBot="1" x14ac:dyDescent="0.3">
      <c r="A8" s="44" t="str">
        <f t="shared" si="1"/>
        <v>unconstrained</v>
      </c>
      <c r="B8" s="51" t="s">
        <v>419</v>
      </c>
      <c r="C8" s="52" t="s">
        <v>419</v>
      </c>
      <c r="D8" s="90" t="s">
        <v>78</v>
      </c>
      <c r="E8" s="53" t="s">
        <v>112</v>
      </c>
      <c r="F8" s="54">
        <v>0</v>
      </c>
      <c r="G8" s="54">
        <v>0</v>
      </c>
      <c r="H8" s="54">
        <v>0</v>
      </c>
      <c r="I8" s="54">
        <v>0</v>
      </c>
      <c r="J8" s="54">
        <v>0</v>
      </c>
      <c r="K8" s="54">
        <v>0</v>
      </c>
      <c r="L8" s="54">
        <v>0</v>
      </c>
      <c r="M8" s="54">
        <v>0</v>
      </c>
      <c r="N8" s="54">
        <v>0</v>
      </c>
      <c r="O8" s="54">
        <v>0</v>
      </c>
      <c r="P8" s="54">
        <v>0</v>
      </c>
      <c r="Q8" s="54">
        <v>0</v>
      </c>
      <c r="R8" s="54">
        <v>0</v>
      </c>
      <c r="S8" s="54">
        <v>0</v>
      </c>
      <c r="T8" s="54">
        <v>0</v>
      </c>
      <c r="U8" s="54">
        <v>0</v>
      </c>
      <c r="V8" s="54">
        <v>0</v>
      </c>
      <c r="W8" s="54">
        <v>0</v>
      </c>
      <c r="X8" s="54">
        <v>0</v>
      </c>
      <c r="Y8" s="54">
        <v>0</v>
      </c>
      <c r="Z8" s="54">
        <v>0</v>
      </c>
      <c r="AA8" s="54">
        <v>0</v>
      </c>
      <c r="AB8" s="54">
        <v>0</v>
      </c>
      <c r="AC8" s="54">
        <v>0</v>
      </c>
      <c r="AD8" s="54">
        <v>0</v>
      </c>
      <c r="AE8" s="54">
        <v>0</v>
      </c>
      <c r="AF8" s="54">
        <v>0</v>
      </c>
      <c r="AG8" s="54">
        <v>0</v>
      </c>
      <c r="AH8" s="56">
        <v>0</v>
      </c>
    </row>
    <row r="9" spans="1:34" ht="16.5" hidden="1" thickBot="1" x14ac:dyDescent="0.3">
      <c r="A9" s="44" t="str">
        <f t="shared" si="1"/>
        <v>unconstrained</v>
      </c>
      <c r="B9" s="51" t="s">
        <v>419</v>
      </c>
      <c r="C9" s="52" t="s">
        <v>419</v>
      </c>
      <c r="D9" s="90" t="s">
        <v>115</v>
      </c>
      <c r="E9" s="53" t="s">
        <v>470</v>
      </c>
      <c r="F9" s="54">
        <v>0</v>
      </c>
      <c r="G9" s="54">
        <v>0</v>
      </c>
      <c r="H9" s="54">
        <v>0</v>
      </c>
      <c r="I9" s="54">
        <v>0</v>
      </c>
      <c r="J9" s="54">
        <v>0</v>
      </c>
      <c r="K9" s="54">
        <v>0</v>
      </c>
      <c r="L9" s="54">
        <v>0</v>
      </c>
      <c r="M9" s="54">
        <v>0</v>
      </c>
      <c r="N9" s="54">
        <v>0</v>
      </c>
      <c r="O9" s="54">
        <v>0</v>
      </c>
      <c r="P9" s="54">
        <v>0</v>
      </c>
      <c r="Q9" s="54">
        <v>0</v>
      </c>
      <c r="R9" s="54">
        <v>0</v>
      </c>
      <c r="S9" s="54">
        <v>0</v>
      </c>
      <c r="T9" s="54">
        <v>0</v>
      </c>
      <c r="U9" s="54">
        <v>0</v>
      </c>
      <c r="V9" s="54">
        <v>0</v>
      </c>
      <c r="W9" s="54">
        <v>0</v>
      </c>
      <c r="X9" s="54">
        <v>0</v>
      </c>
      <c r="Y9" s="54">
        <v>0</v>
      </c>
      <c r="Z9" s="54">
        <v>0</v>
      </c>
      <c r="AA9" s="54">
        <v>0</v>
      </c>
      <c r="AB9" s="54">
        <v>0</v>
      </c>
      <c r="AC9" s="54">
        <v>0</v>
      </c>
      <c r="AD9" s="54">
        <v>0</v>
      </c>
      <c r="AE9" s="54">
        <v>0</v>
      </c>
      <c r="AF9" s="54">
        <v>0</v>
      </c>
      <c r="AG9" s="54">
        <v>0</v>
      </c>
      <c r="AH9" s="56">
        <v>0</v>
      </c>
    </row>
    <row r="10" spans="1:34" ht="16.5" hidden="1" thickBot="1" x14ac:dyDescent="0.3">
      <c r="A10" s="57" t="str">
        <f t="shared" si="1"/>
        <v>unconstrained</v>
      </c>
      <c r="B10" s="58" t="s">
        <v>419</v>
      </c>
      <c r="C10" s="59" t="s">
        <v>419</v>
      </c>
      <c r="D10" s="91" t="s">
        <v>115</v>
      </c>
      <c r="E10" s="53" t="s">
        <v>423</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c r="AH10" s="63">
        <v>0</v>
      </c>
    </row>
    <row r="11" spans="1:34" ht="16.5" hidden="1" thickBot="1" x14ac:dyDescent="0.3">
      <c r="A11" s="64" t="s">
        <v>14</v>
      </c>
      <c r="B11" s="65" t="s">
        <v>424</v>
      </c>
      <c r="C11" s="66" t="s">
        <v>425</v>
      </c>
      <c r="D11" s="47" t="s">
        <v>78</v>
      </c>
      <c r="E11" s="47" t="s">
        <v>147</v>
      </c>
      <c r="F11" s="48">
        <v>0</v>
      </c>
      <c r="G11" s="48">
        <v>0</v>
      </c>
      <c r="H11" s="48">
        <v>0</v>
      </c>
      <c r="I11" s="48">
        <v>0</v>
      </c>
      <c r="J11" s="48">
        <v>0</v>
      </c>
      <c r="K11" s="48">
        <v>0</v>
      </c>
      <c r="L11" s="48">
        <v>0</v>
      </c>
      <c r="M11" s="48">
        <v>0</v>
      </c>
      <c r="N11" s="48">
        <v>0</v>
      </c>
      <c r="O11" s="48">
        <v>0</v>
      </c>
      <c r="P11" s="48">
        <v>0</v>
      </c>
      <c r="Q11" s="48">
        <v>0</v>
      </c>
      <c r="R11" s="48">
        <v>0</v>
      </c>
      <c r="S11" s="48">
        <v>0</v>
      </c>
      <c r="T11" s="48">
        <v>0</v>
      </c>
      <c r="U11" s="48">
        <v>0</v>
      </c>
      <c r="V11" s="48">
        <v>0</v>
      </c>
      <c r="W11" s="48">
        <v>0</v>
      </c>
      <c r="X11" s="48">
        <v>0</v>
      </c>
      <c r="Y11" s="48">
        <v>0</v>
      </c>
      <c r="Z11" s="48">
        <v>0</v>
      </c>
      <c r="AA11" s="48">
        <v>0</v>
      </c>
      <c r="AB11" s="48">
        <v>0</v>
      </c>
      <c r="AC11" s="48">
        <v>0</v>
      </c>
      <c r="AD11" s="48">
        <v>0</v>
      </c>
      <c r="AE11" s="48">
        <v>0</v>
      </c>
      <c r="AF11" s="48">
        <v>0</v>
      </c>
      <c r="AG11" s="48">
        <v>0</v>
      </c>
      <c r="AH11" s="50">
        <v>0</v>
      </c>
    </row>
    <row r="12" spans="1:34" ht="16.5" hidden="1" thickBot="1" x14ac:dyDescent="0.3">
      <c r="A12" s="44" t="str">
        <f t="shared" ref="A12:A75" si="2">A11</f>
        <v>unconstrained</v>
      </c>
      <c r="B12" s="67" t="s">
        <v>424</v>
      </c>
      <c r="C12" s="68" t="s">
        <v>425</v>
      </c>
      <c r="D12" s="53" t="s">
        <v>78</v>
      </c>
      <c r="E12" s="53" t="s">
        <v>278</v>
      </c>
      <c r="F12" s="54">
        <f t="shared" ref="F12:F75" si="3">F11</f>
        <v>0</v>
      </c>
      <c r="G12" s="54">
        <f t="shared" ref="G12:G75" si="4">G11</f>
        <v>0</v>
      </c>
      <c r="H12" s="54">
        <f t="shared" ref="H12:H75" si="5">H11</f>
        <v>0</v>
      </c>
      <c r="I12" s="54">
        <v>0</v>
      </c>
      <c r="J12" s="54">
        <f t="shared" ref="J12:S15" si="6">J11</f>
        <v>0</v>
      </c>
      <c r="K12" s="54">
        <f t="shared" si="6"/>
        <v>0</v>
      </c>
      <c r="L12" s="54">
        <f t="shared" si="6"/>
        <v>0</v>
      </c>
      <c r="M12" s="54">
        <f t="shared" si="6"/>
        <v>0</v>
      </c>
      <c r="N12" s="54">
        <f t="shared" si="6"/>
        <v>0</v>
      </c>
      <c r="O12" s="54">
        <f t="shared" si="6"/>
        <v>0</v>
      </c>
      <c r="P12" s="54">
        <f t="shared" si="6"/>
        <v>0</v>
      </c>
      <c r="Q12" s="54">
        <f t="shared" si="6"/>
        <v>0</v>
      </c>
      <c r="R12" s="54">
        <f t="shared" si="6"/>
        <v>0</v>
      </c>
      <c r="S12" s="54">
        <f t="shared" si="6"/>
        <v>0</v>
      </c>
      <c r="T12" s="54">
        <f t="shared" ref="T12:AC15" si="7">T11</f>
        <v>0</v>
      </c>
      <c r="U12" s="54">
        <f t="shared" si="7"/>
        <v>0</v>
      </c>
      <c r="V12" s="54">
        <f t="shared" si="7"/>
        <v>0</v>
      </c>
      <c r="W12" s="54">
        <f t="shared" si="7"/>
        <v>0</v>
      </c>
      <c r="X12" s="54">
        <f t="shared" si="7"/>
        <v>0</v>
      </c>
      <c r="Y12" s="54">
        <f t="shared" si="7"/>
        <v>0</v>
      </c>
      <c r="Z12" s="54">
        <f t="shared" si="7"/>
        <v>0</v>
      </c>
      <c r="AA12" s="54">
        <f t="shared" si="7"/>
        <v>0</v>
      </c>
      <c r="AB12" s="54">
        <f t="shared" si="7"/>
        <v>0</v>
      </c>
      <c r="AC12" s="54">
        <f t="shared" si="7"/>
        <v>0</v>
      </c>
      <c r="AD12" s="54">
        <f t="shared" ref="AD12:AH15" si="8">AD11</f>
        <v>0</v>
      </c>
      <c r="AE12" s="54">
        <f t="shared" si="8"/>
        <v>0</v>
      </c>
      <c r="AF12" s="54">
        <f t="shared" si="8"/>
        <v>0</v>
      </c>
      <c r="AG12" s="54">
        <f t="shared" si="8"/>
        <v>0</v>
      </c>
      <c r="AH12" s="56">
        <f t="shared" si="8"/>
        <v>0</v>
      </c>
    </row>
    <row r="13" spans="1:34" ht="16.5" hidden="1" thickBot="1" x14ac:dyDescent="0.3">
      <c r="A13" s="44" t="str">
        <f t="shared" si="2"/>
        <v>unconstrained</v>
      </c>
      <c r="B13" s="67" t="s">
        <v>424</v>
      </c>
      <c r="C13" s="68" t="s">
        <v>425</v>
      </c>
      <c r="D13" s="53" t="s">
        <v>78</v>
      </c>
      <c r="E13" s="53" t="s">
        <v>421</v>
      </c>
      <c r="F13" s="54">
        <f t="shared" si="3"/>
        <v>0</v>
      </c>
      <c r="G13" s="54">
        <f t="shared" si="4"/>
        <v>0</v>
      </c>
      <c r="H13" s="54">
        <f t="shared" si="5"/>
        <v>0</v>
      </c>
      <c r="I13" s="54">
        <v>0</v>
      </c>
      <c r="J13" s="54">
        <f t="shared" si="6"/>
        <v>0</v>
      </c>
      <c r="K13" s="54">
        <f t="shared" si="6"/>
        <v>0</v>
      </c>
      <c r="L13" s="54">
        <f t="shared" si="6"/>
        <v>0</v>
      </c>
      <c r="M13" s="54">
        <f t="shared" si="6"/>
        <v>0</v>
      </c>
      <c r="N13" s="54">
        <f t="shared" si="6"/>
        <v>0</v>
      </c>
      <c r="O13" s="54">
        <f t="shared" si="6"/>
        <v>0</v>
      </c>
      <c r="P13" s="54">
        <f t="shared" si="6"/>
        <v>0</v>
      </c>
      <c r="Q13" s="54">
        <f t="shared" si="6"/>
        <v>0</v>
      </c>
      <c r="R13" s="54">
        <f t="shared" si="6"/>
        <v>0</v>
      </c>
      <c r="S13" s="54">
        <f t="shared" si="6"/>
        <v>0</v>
      </c>
      <c r="T13" s="54">
        <f t="shared" si="7"/>
        <v>0</v>
      </c>
      <c r="U13" s="54">
        <f t="shared" si="7"/>
        <v>0</v>
      </c>
      <c r="V13" s="54">
        <f t="shared" si="7"/>
        <v>0</v>
      </c>
      <c r="W13" s="54">
        <f t="shared" si="7"/>
        <v>0</v>
      </c>
      <c r="X13" s="54">
        <f t="shared" si="7"/>
        <v>0</v>
      </c>
      <c r="Y13" s="54">
        <f t="shared" si="7"/>
        <v>0</v>
      </c>
      <c r="Z13" s="54">
        <f t="shared" si="7"/>
        <v>0</v>
      </c>
      <c r="AA13" s="54">
        <f t="shared" si="7"/>
        <v>0</v>
      </c>
      <c r="AB13" s="54">
        <f t="shared" si="7"/>
        <v>0</v>
      </c>
      <c r="AC13" s="54">
        <f t="shared" si="7"/>
        <v>0</v>
      </c>
      <c r="AD13" s="54">
        <f t="shared" si="8"/>
        <v>0</v>
      </c>
      <c r="AE13" s="54">
        <f t="shared" si="8"/>
        <v>0</v>
      </c>
      <c r="AF13" s="54">
        <f t="shared" si="8"/>
        <v>0</v>
      </c>
      <c r="AG13" s="54">
        <f t="shared" si="8"/>
        <v>0</v>
      </c>
      <c r="AH13" s="56">
        <f t="shared" si="8"/>
        <v>0</v>
      </c>
    </row>
    <row r="14" spans="1:34" ht="16.5" hidden="1" thickBot="1" x14ac:dyDescent="0.3">
      <c r="A14" s="44" t="str">
        <f t="shared" si="2"/>
        <v>unconstrained</v>
      </c>
      <c r="B14" s="67" t="s">
        <v>424</v>
      </c>
      <c r="C14" s="68" t="s">
        <v>425</v>
      </c>
      <c r="D14" s="53" t="s">
        <v>78</v>
      </c>
      <c r="E14" s="53" t="s">
        <v>124</v>
      </c>
      <c r="F14" s="54">
        <f t="shared" si="3"/>
        <v>0</v>
      </c>
      <c r="G14" s="54">
        <f t="shared" si="4"/>
        <v>0</v>
      </c>
      <c r="H14" s="54">
        <f t="shared" si="5"/>
        <v>0</v>
      </c>
      <c r="I14" s="54">
        <f t="shared" ref="I14:I77" si="9">I13</f>
        <v>0</v>
      </c>
      <c r="J14" s="54">
        <f t="shared" si="6"/>
        <v>0</v>
      </c>
      <c r="K14" s="54">
        <f t="shared" si="6"/>
        <v>0</v>
      </c>
      <c r="L14" s="54">
        <f t="shared" si="6"/>
        <v>0</v>
      </c>
      <c r="M14" s="54">
        <f t="shared" si="6"/>
        <v>0</v>
      </c>
      <c r="N14" s="54">
        <f t="shared" si="6"/>
        <v>0</v>
      </c>
      <c r="O14" s="54">
        <f t="shared" si="6"/>
        <v>0</v>
      </c>
      <c r="P14" s="54">
        <f t="shared" si="6"/>
        <v>0</v>
      </c>
      <c r="Q14" s="54">
        <f t="shared" si="6"/>
        <v>0</v>
      </c>
      <c r="R14" s="54">
        <f t="shared" si="6"/>
        <v>0</v>
      </c>
      <c r="S14" s="54">
        <f t="shared" si="6"/>
        <v>0</v>
      </c>
      <c r="T14" s="54">
        <f t="shared" si="7"/>
        <v>0</v>
      </c>
      <c r="U14" s="54">
        <f t="shared" si="7"/>
        <v>0</v>
      </c>
      <c r="V14" s="54">
        <f t="shared" si="7"/>
        <v>0</v>
      </c>
      <c r="W14" s="54">
        <f t="shared" si="7"/>
        <v>0</v>
      </c>
      <c r="X14" s="54">
        <f t="shared" si="7"/>
        <v>0</v>
      </c>
      <c r="Y14" s="54">
        <f t="shared" si="7"/>
        <v>0</v>
      </c>
      <c r="Z14" s="54">
        <f t="shared" si="7"/>
        <v>0</v>
      </c>
      <c r="AA14" s="54">
        <f t="shared" si="7"/>
        <v>0</v>
      </c>
      <c r="AB14" s="54">
        <f t="shared" si="7"/>
        <v>0</v>
      </c>
      <c r="AC14" s="54">
        <f t="shared" si="7"/>
        <v>0</v>
      </c>
      <c r="AD14" s="54">
        <f t="shared" si="8"/>
        <v>0</v>
      </c>
      <c r="AE14" s="54">
        <f t="shared" si="8"/>
        <v>0</v>
      </c>
      <c r="AF14" s="54">
        <f t="shared" si="8"/>
        <v>0</v>
      </c>
      <c r="AG14" s="54">
        <f t="shared" si="8"/>
        <v>0</v>
      </c>
      <c r="AH14" s="56">
        <f t="shared" si="8"/>
        <v>0</v>
      </c>
    </row>
    <row r="15" spans="1:34" ht="16.5" hidden="1" thickBot="1" x14ac:dyDescent="0.3">
      <c r="A15" s="44" t="str">
        <f t="shared" si="2"/>
        <v>unconstrained</v>
      </c>
      <c r="B15" s="67" t="s">
        <v>424</v>
      </c>
      <c r="C15" s="68" t="s">
        <v>425</v>
      </c>
      <c r="D15" s="53" t="s">
        <v>115</v>
      </c>
      <c r="E15" s="53" t="s">
        <v>114</v>
      </c>
      <c r="F15" s="54">
        <f t="shared" si="3"/>
        <v>0</v>
      </c>
      <c r="G15" s="54">
        <f t="shared" si="4"/>
        <v>0</v>
      </c>
      <c r="H15" s="54">
        <f t="shared" si="5"/>
        <v>0</v>
      </c>
      <c r="I15" s="54">
        <f t="shared" si="9"/>
        <v>0</v>
      </c>
      <c r="J15" s="54">
        <f t="shared" si="6"/>
        <v>0</v>
      </c>
      <c r="K15" s="54">
        <f t="shared" si="6"/>
        <v>0</v>
      </c>
      <c r="L15" s="54">
        <f t="shared" si="6"/>
        <v>0</v>
      </c>
      <c r="M15" s="54">
        <f t="shared" si="6"/>
        <v>0</v>
      </c>
      <c r="N15" s="54">
        <f t="shared" si="6"/>
        <v>0</v>
      </c>
      <c r="O15" s="54">
        <f t="shared" si="6"/>
        <v>0</v>
      </c>
      <c r="P15" s="54">
        <f t="shared" si="6"/>
        <v>0</v>
      </c>
      <c r="Q15" s="54">
        <f t="shared" si="6"/>
        <v>0</v>
      </c>
      <c r="R15" s="54">
        <f t="shared" si="6"/>
        <v>0</v>
      </c>
      <c r="S15" s="54">
        <f t="shared" si="6"/>
        <v>0</v>
      </c>
      <c r="T15" s="54">
        <f t="shared" si="7"/>
        <v>0</v>
      </c>
      <c r="U15" s="54">
        <f t="shared" si="7"/>
        <v>0</v>
      </c>
      <c r="V15" s="54">
        <f t="shared" si="7"/>
        <v>0</v>
      </c>
      <c r="W15" s="54">
        <f t="shared" si="7"/>
        <v>0</v>
      </c>
      <c r="X15" s="54">
        <f t="shared" si="7"/>
        <v>0</v>
      </c>
      <c r="Y15" s="54">
        <f t="shared" si="7"/>
        <v>0</v>
      </c>
      <c r="Z15" s="54">
        <f t="shared" si="7"/>
        <v>0</v>
      </c>
      <c r="AA15" s="54">
        <f t="shared" si="7"/>
        <v>0</v>
      </c>
      <c r="AB15" s="54">
        <f t="shared" si="7"/>
        <v>0</v>
      </c>
      <c r="AC15" s="54">
        <f t="shared" si="7"/>
        <v>0</v>
      </c>
      <c r="AD15" s="54">
        <f t="shared" si="8"/>
        <v>0</v>
      </c>
      <c r="AE15" s="54">
        <f t="shared" si="8"/>
        <v>0</v>
      </c>
      <c r="AF15" s="54">
        <f t="shared" si="8"/>
        <v>0</v>
      </c>
      <c r="AG15" s="54">
        <f t="shared" si="8"/>
        <v>0</v>
      </c>
      <c r="AH15" s="56">
        <f t="shared" si="8"/>
        <v>0</v>
      </c>
    </row>
    <row r="16" spans="1:34" ht="16.5" hidden="1" thickBot="1" x14ac:dyDescent="0.3">
      <c r="A16" s="44" t="str">
        <f t="shared" si="2"/>
        <v>unconstrained</v>
      </c>
      <c r="B16" s="67" t="s">
        <v>424</v>
      </c>
      <c r="C16" s="68" t="s">
        <v>425</v>
      </c>
      <c r="D16" s="53" t="s">
        <v>115</v>
      </c>
      <c r="E16" s="53" t="s">
        <v>423</v>
      </c>
      <c r="F16" s="54">
        <f t="shared" si="3"/>
        <v>0</v>
      </c>
      <c r="G16" s="54">
        <f t="shared" si="4"/>
        <v>0</v>
      </c>
      <c r="H16" s="54">
        <f t="shared" si="5"/>
        <v>0</v>
      </c>
      <c r="I16" s="54">
        <f t="shared" si="9"/>
        <v>0</v>
      </c>
      <c r="J16" s="54">
        <f t="shared" ref="J16:J79" si="10">J15</f>
        <v>0</v>
      </c>
      <c r="K16" s="54">
        <f t="shared" ref="K16:K79" si="11">K15</f>
        <v>0</v>
      </c>
      <c r="L16" s="54">
        <f t="shared" ref="L16:L79" si="12">L15</f>
        <v>0</v>
      </c>
      <c r="M16" s="54">
        <f t="shared" ref="M16:M79" si="13">M15</f>
        <v>0</v>
      </c>
      <c r="N16" s="54">
        <v>0</v>
      </c>
      <c r="O16" s="54">
        <f t="shared" ref="O16:O79" si="14">O15</f>
        <v>0</v>
      </c>
      <c r="P16" s="54">
        <f t="shared" ref="P16:P79" si="15">P15</f>
        <v>0</v>
      </c>
      <c r="Q16" s="54">
        <f t="shared" ref="Q16:Q79" si="16">Q15</f>
        <v>0</v>
      </c>
      <c r="R16" s="54">
        <f t="shared" ref="R16:R79" si="17">R15</f>
        <v>0</v>
      </c>
      <c r="S16" s="54">
        <v>0</v>
      </c>
      <c r="T16" s="54">
        <f t="shared" ref="T16:T79" si="18">T15</f>
        <v>0</v>
      </c>
      <c r="U16" s="54">
        <f t="shared" ref="U16:U79" si="19">U15</f>
        <v>0</v>
      </c>
      <c r="V16" s="54">
        <f t="shared" ref="V16:V79" si="20">V15</f>
        <v>0</v>
      </c>
      <c r="W16" s="54">
        <f t="shared" ref="W16:W79" si="21">W15</f>
        <v>0</v>
      </c>
      <c r="X16" s="54">
        <f t="shared" ref="X16:X79" si="22">X15</f>
        <v>0</v>
      </c>
      <c r="Y16" s="54">
        <f t="shared" ref="Y16:Y79" si="23">Y15</f>
        <v>0</v>
      </c>
      <c r="Z16" s="54">
        <f t="shared" ref="Z16:Z79" si="24">Z15</f>
        <v>0</v>
      </c>
      <c r="AA16" s="54">
        <f t="shared" ref="AA16:AA79" si="25">AA15</f>
        <v>0</v>
      </c>
      <c r="AB16" s="54">
        <f t="shared" ref="AB16:AB79" si="26">AB15</f>
        <v>0</v>
      </c>
      <c r="AC16" s="54">
        <f t="shared" ref="AC16:AC79" si="27">AC15</f>
        <v>0</v>
      </c>
      <c r="AD16" s="54">
        <f t="shared" ref="AD16:AD79" si="28">AD15</f>
        <v>0</v>
      </c>
      <c r="AE16" s="54">
        <f t="shared" ref="AE16:AE79" si="29">AE15</f>
        <v>0</v>
      </c>
      <c r="AF16" s="54">
        <f t="shared" ref="AF16:AF79" si="30">AF15</f>
        <v>0</v>
      </c>
      <c r="AG16" s="54">
        <f t="shared" ref="AG16:AG79" si="31">AG15</f>
        <v>0</v>
      </c>
      <c r="AH16" s="56">
        <f t="shared" ref="AH16:AH79" si="32">AH15</f>
        <v>0</v>
      </c>
    </row>
    <row r="17" spans="1:34" ht="16.5" hidden="1" thickBot="1" x14ac:dyDescent="0.3">
      <c r="A17" s="44" t="str">
        <f t="shared" si="2"/>
        <v>unconstrained</v>
      </c>
      <c r="B17" s="67" t="s">
        <v>424</v>
      </c>
      <c r="C17" s="46" t="s">
        <v>426</v>
      </c>
      <c r="D17" s="47" t="s">
        <v>78</v>
      </c>
      <c r="E17" s="47" t="s">
        <v>147</v>
      </c>
      <c r="F17" s="48">
        <f t="shared" si="3"/>
        <v>0</v>
      </c>
      <c r="G17" s="48">
        <f t="shared" si="4"/>
        <v>0</v>
      </c>
      <c r="H17" s="48">
        <f t="shared" si="5"/>
        <v>0</v>
      </c>
      <c r="I17" s="48">
        <f t="shared" si="9"/>
        <v>0</v>
      </c>
      <c r="J17" s="48">
        <f t="shared" si="10"/>
        <v>0</v>
      </c>
      <c r="K17" s="48">
        <f t="shared" si="11"/>
        <v>0</v>
      </c>
      <c r="L17" s="48">
        <f t="shared" si="12"/>
        <v>0</v>
      </c>
      <c r="M17" s="48">
        <f t="shared" si="13"/>
        <v>0</v>
      </c>
      <c r="N17" s="48">
        <v>0</v>
      </c>
      <c r="O17" s="48">
        <f t="shared" si="14"/>
        <v>0</v>
      </c>
      <c r="P17" s="48">
        <f t="shared" si="15"/>
        <v>0</v>
      </c>
      <c r="Q17" s="48">
        <f t="shared" si="16"/>
        <v>0</v>
      </c>
      <c r="R17" s="48">
        <f t="shared" si="17"/>
        <v>0</v>
      </c>
      <c r="S17" s="48">
        <v>0</v>
      </c>
      <c r="T17" s="48">
        <f t="shared" si="18"/>
        <v>0</v>
      </c>
      <c r="U17" s="48">
        <f t="shared" si="19"/>
        <v>0</v>
      </c>
      <c r="V17" s="48">
        <f t="shared" si="20"/>
        <v>0</v>
      </c>
      <c r="W17" s="48">
        <f t="shared" si="21"/>
        <v>0</v>
      </c>
      <c r="X17" s="48">
        <f t="shared" si="22"/>
        <v>0</v>
      </c>
      <c r="Y17" s="48">
        <f t="shared" si="23"/>
        <v>0</v>
      </c>
      <c r="Z17" s="48">
        <f t="shared" si="24"/>
        <v>0</v>
      </c>
      <c r="AA17" s="48">
        <f t="shared" si="25"/>
        <v>0</v>
      </c>
      <c r="AB17" s="48">
        <f t="shared" si="26"/>
        <v>0</v>
      </c>
      <c r="AC17" s="48">
        <f t="shared" si="27"/>
        <v>0</v>
      </c>
      <c r="AD17" s="48">
        <f t="shared" si="28"/>
        <v>0</v>
      </c>
      <c r="AE17" s="48">
        <f t="shared" si="29"/>
        <v>0</v>
      </c>
      <c r="AF17" s="48">
        <f t="shared" si="30"/>
        <v>0</v>
      </c>
      <c r="AG17" s="48">
        <f t="shared" si="31"/>
        <v>0</v>
      </c>
      <c r="AH17" s="50">
        <f t="shared" si="32"/>
        <v>0</v>
      </c>
    </row>
    <row r="18" spans="1:34" ht="16.5" hidden="1" thickBot="1" x14ac:dyDescent="0.3">
      <c r="A18" s="44" t="str">
        <f t="shared" si="2"/>
        <v>unconstrained</v>
      </c>
      <c r="B18" s="67" t="s">
        <v>424</v>
      </c>
      <c r="C18" s="52" t="s">
        <v>426</v>
      </c>
      <c r="D18" s="53" t="s">
        <v>78</v>
      </c>
      <c r="E18" s="53" t="s">
        <v>278</v>
      </c>
      <c r="F18" s="54">
        <f t="shared" si="3"/>
        <v>0</v>
      </c>
      <c r="G18" s="54">
        <f t="shared" si="4"/>
        <v>0</v>
      </c>
      <c r="H18" s="54">
        <f t="shared" si="5"/>
        <v>0</v>
      </c>
      <c r="I18" s="54">
        <f t="shared" si="9"/>
        <v>0</v>
      </c>
      <c r="J18" s="54">
        <f t="shared" si="10"/>
        <v>0</v>
      </c>
      <c r="K18" s="54">
        <f t="shared" si="11"/>
        <v>0</v>
      </c>
      <c r="L18" s="54">
        <f t="shared" si="12"/>
        <v>0</v>
      </c>
      <c r="M18" s="54">
        <f t="shared" si="13"/>
        <v>0</v>
      </c>
      <c r="N18" s="54">
        <f t="shared" ref="N18:N81" si="33">N17</f>
        <v>0</v>
      </c>
      <c r="O18" s="54">
        <f t="shared" si="14"/>
        <v>0</v>
      </c>
      <c r="P18" s="54">
        <f t="shared" si="15"/>
        <v>0</v>
      </c>
      <c r="Q18" s="54">
        <f t="shared" si="16"/>
        <v>0</v>
      </c>
      <c r="R18" s="54">
        <f t="shared" si="17"/>
        <v>0</v>
      </c>
      <c r="S18" s="54">
        <f t="shared" ref="S18:S81" si="34">S17</f>
        <v>0</v>
      </c>
      <c r="T18" s="54">
        <f t="shared" si="18"/>
        <v>0</v>
      </c>
      <c r="U18" s="54">
        <f t="shared" si="19"/>
        <v>0</v>
      </c>
      <c r="V18" s="54">
        <f t="shared" si="20"/>
        <v>0</v>
      </c>
      <c r="W18" s="54">
        <f t="shared" si="21"/>
        <v>0</v>
      </c>
      <c r="X18" s="54">
        <f t="shared" si="22"/>
        <v>0</v>
      </c>
      <c r="Y18" s="54">
        <f t="shared" si="23"/>
        <v>0</v>
      </c>
      <c r="Z18" s="54">
        <f t="shared" si="24"/>
        <v>0</v>
      </c>
      <c r="AA18" s="54">
        <f t="shared" si="25"/>
        <v>0</v>
      </c>
      <c r="AB18" s="54">
        <f t="shared" si="26"/>
        <v>0</v>
      </c>
      <c r="AC18" s="54">
        <f t="shared" si="27"/>
        <v>0</v>
      </c>
      <c r="AD18" s="54">
        <f t="shared" si="28"/>
        <v>0</v>
      </c>
      <c r="AE18" s="54">
        <f t="shared" si="29"/>
        <v>0</v>
      </c>
      <c r="AF18" s="54">
        <f t="shared" si="30"/>
        <v>0</v>
      </c>
      <c r="AG18" s="54">
        <f t="shared" si="31"/>
        <v>0</v>
      </c>
      <c r="AH18" s="56">
        <f t="shared" si="32"/>
        <v>0</v>
      </c>
    </row>
    <row r="19" spans="1:34" ht="16.5" hidden="1" thickBot="1" x14ac:dyDescent="0.3">
      <c r="A19" s="44" t="str">
        <f t="shared" si="2"/>
        <v>unconstrained</v>
      </c>
      <c r="B19" s="67" t="s">
        <v>424</v>
      </c>
      <c r="C19" s="59" t="s">
        <v>426</v>
      </c>
      <c r="D19" s="60" t="s">
        <v>115</v>
      </c>
      <c r="E19" s="60" t="s">
        <v>423</v>
      </c>
      <c r="F19" s="61">
        <f t="shared" si="3"/>
        <v>0</v>
      </c>
      <c r="G19" s="61">
        <f t="shared" si="4"/>
        <v>0</v>
      </c>
      <c r="H19" s="61">
        <f t="shared" si="5"/>
        <v>0</v>
      </c>
      <c r="I19" s="61">
        <f t="shared" si="9"/>
        <v>0</v>
      </c>
      <c r="J19" s="61">
        <f t="shared" si="10"/>
        <v>0</v>
      </c>
      <c r="K19" s="61">
        <f t="shared" si="11"/>
        <v>0</v>
      </c>
      <c r="L19" s="61">
        <f t="shared" si="12"/>
        <v>0</v>
      </c>
      <c r="M19" s="61">
        <f t="shared" si="13"/>
        <v>0</v>
      </c>
      <c r="N19" s="61">
        <f t="shared" si="33"/>
        <v>0</v>
      </c>
      <c r="O19" s="61">
        <f t="shared" si="14"/>
        <v>0</v>
      </c>
      <c r="P19" s="61">
        <f t="shared" si="15"/>
        <v>0</v>
      </c>
      <c r="Q19" s="61">
        <f t="shared" si="16"/>
        <v>0</v>
      </c>
      <c r="R19" s="61">
        <f t="shared" si="17"/>
        <v>0</v>
      </c>
      <c r="S19" s="61">
        <f t="shared" si="34"/>
        <v>0</v>
      </c>
      <c r="T19" s="61">
        <f t="shared" si="18"/>
        <v>0</v>
      </c>
      <c r="U19" s="61">
        <f t="shared" si="19"/>
        <v>0</v>
      </c>
      <c r="V19" s="61">
        <f t="shared" si="20"/>
        <v>0</v>
      </c>
      <c r="W19" s="61">
        <f t="shared" si="21"/>
        <v>0</v>
      </c>
      <c r="X19" s="61">
        <f t="shared" si="22"/>
        <v>0</v>
      </c>
      <c r="Y19" s="61">
        <f t="shared" si="23"/>
        <v>0</v>
      </c>
      <c r="Z19" s="61">
        <f t="shared" si="24"/>
        <v>0</v>
      </c>
      <c r="AA19" s="61">
        <f t="shared" si="25"/>
        <v>0</v>
      </c>
      <c r="AB19" s="61">
        <f t="shared" si="26"/>
        <v>0</v>
      </c>
      <c r="AC19" s="61">
        <f t="shared" si="27"/>
        <v>0</v>
      </c>
      <c r="AD19" s="61">
        <f t="shared" si="28"/>
        <v>0</v>
      </c>
      <c r="AE19" s="61">
        <f t="shared" si="29"/>
        <v>0</v>
      </c>
      <c r="AF19" s="61">
        <f t="shared" si="30"/>
        <v>0</v>
      </c>
      <c r="AG19" s="61">
        <f t="shared" si="31"/>
        <v>0</v>
      </c>
      <c r="AH19" s="63">
        <f t="shared" si="32"/>
        <v>0</v>
      </c>
    </row>
    <row r="20" spans="1:34" ht="16.5" hidden="1" thickBot="1" x14ac:dyDescent="0.3">
      <c r="A20" s="44" t="str">
        <f t="shared" si="2"/>
        <v>unconstrained</v>
      </c>
      <c r="B20" s="67" t="s">
        <v>424</v>
      </c>
      <c r="C20" s="68" t="s">
        <v>427</v>
      </c>
      <c r="D20" s="53" t="s">
        <v>78</v>
      </c>
      <c r="E20" s="53" t="s">
        <v>147</v>
      </c>
      <c r="F20" s="54">
        <f t="shared" si="3"/>
        <v>0</v>
      </c>
      <c r="G20" s="54">
        <f t="shared" si="4"/>
        <v>0</v>
      </c>
      <c r="H20" s="54">
        <f t="shared" si="5"/>
        <v>0</v>
      </c>
      <c r="I20" s="54">
        <f t="shared" si="9"/>
        <v>0</v>
      </c>
      <c r="J20" s="54">
        <f t="shared" si="10"/>
        <v>0</v>
      </c>
      <c r="K20" s="54">
        <f t="shared" si="11"/>
        <v>0</v>
      </c>
      <c r="L20" s="54">
        <f t="shared" si="12"/>
        <v>0</v>
      </c>
      <c r="M20" s="54">
        <f t="shared" si="13"/>
        <v>0</v>
      </c>
      <c r="N20" s="54">
        <f t="shared" si="33"/>
        <v>0</v>
      </c>
      <c r="O20" s="54">
        <f t="shared" si="14"/>
        <v>0</v>
      </c>
      <c r="P20" s="54">
        <f t="shared" si="15"/>
        <v>0</v>
      </c>
      <c r="Q20" s="54">
        <f t="shared" si="16"/>
        <v>0</v>
      </c>
      <c r="R20" s="54">
        <f t="shared" si="17"/>
        <v>0</v>
      </c>
      <c r="S20" s="54">
        <f t="shared" si="34"/>
        <v>0</v>
      </c>
      <c r="T20" s="54">
        <f t="shared" si="18"/>
        <v>0</v>
      </c>
      <c r="U20" s="54">
        <f t="shared" si="19"/>
        <v>0</v>
      </c>
      <c r="V20" s="54">
        <f t="shared" si="20"/>
        <v>0</v>
      </c>
      <c r="W20" s="54">
        <f t="shared" si="21"/>
        <v>0</v>
      </c>
      <c r="X20" s="54">
        <f t="shared" si="22"/>
        <v>0</v>
      </c>
      <c r="Y20" s="54">
        <f t="shared" si="23"/>
        <v>0</v>
      </c>
      <c r="Z20" s="54">
        <f t="shared" si="24"/>
        <v>0</v>
      </c>
      <c r="AA20" s="54">
        <f t="shared" si="25"/>
        <v>0</v>
      </c>
      <c r="AB20" s="54">
        <f t="shared" si="26"/>
        <v>0</v>
      </c>
      <c r="AC20" s="54">
        <f t="shared" si="27"/>
        <v>0</v>
      </c>
      <c r="AD20" s="54">
        <f t="shared" si="28"/>
        <v>0</v>
      </c>
      <c r="AE20" s="54">
        <f t="shared" si="29"/>
        <v>0</v>
      </c>
      <c r="AF20" s="54">
        <f t="shared" si="30"/>
        <v>0</v>
      </c>
      <c r="AG20" s="54">
        <f t="shared" si="31"/>
        <v>0</v>
      </c>
      <c r="AH20" s="56">
        <f t="shared" si="32"/>
        <v>0</v>
      </c>
    </row>
    <row r="21" spans="1:34" ht="16.5" hidden="1" thickBot="1" x14ac:dyDescent="0.3">
      <c r="A21" s="44" t="str">
        <f t="shared" si="2"/>
        <v>unconstrained</v>
      </c>
      <c r="B21" s="67" t="s">
        <v>424</v>
      </c>
      <c r="C21" s="68" t="s">
        <v>427</v>
      </c>
      <c r="D21" s="53" t="s">
        <v>78</v>
      </c>
      <c r="E21" s="53" t="s">
        <v>278</v>
      </c>
      <c r="F21" s="54">
        <f t="shared" si="3"/>
        <v>0</v>
      </c>
      <c r="G21" s="54">
        <f t="shared" si="4"/>
        <v>0</v>
      </c>
      <c r="H21" s="54">
        <f t="shared" si="5"/>
        <v>0</v>
      </c>
      <c r="I21" s="54">
        <f t="shared" si="9"/>
        <v>0</v>
      </c>
      <c r="J21" s="54">
        <f t="shared" si="10"/>
        <v>0</v>
      </c>
      <c r="K21" s="54">
        <f t="shared" si="11"/>
        <v>0</v>
      </c>
      <c r="L21" s="54">
        <f t="shared" si="12"/>
        <v>0</v>
      </c>
      <c r="M21" s="54">
        <f t="shared" si="13"/>
        <v>0</v>
      </c>
      <c r="N21" s="54">
        <f t="shared" si="33"/>
        <v>0</v>
      </c>
      <c r="O21" s="54">
        <f t="shared" si="14"/>
        <v>0</v>
      </c>
      <c r="P21" s="54">
        <f t="shared" si="15"/>
        <v>0</v>
      </c>
      <c r="Q21" s="54">
        <f t="shared" si="16"/>
        <v>0</v>
      </c>
      <c r="R21" s="54">
        <f t="shared" si="17"/>
        <v>0</v>
      </c>
      <c r="S21" s="54">
        <f t="shared" si="34"/>
        <v>0</v>
      </c>
      <c r="T21" s="54">
        <f t="shared" si="18"/>
        <v>0</v>
      </c>
      <c r="U21" s="54">
        <f t="shared" si="19"/>
        <v>0</v>
      </c>
      <c r="V21" s="54">
        <f t="shared" si="20"/>
        <v>0</v>
      </c>
      <c r="W21" s="54">
        <f t="shared" si="21"/>
        <v>0</v>
      </c>
      <c r="X21" s="54">
        <f t="shared" si="22"/>
        <v>0</v>
      </c>
      <c r="Y21" s="54">
        <f t="shared" si="23"/>
        <v>0</v>
      </c>
      <c r="Z21" s="54">
        <f t="shared" si="24"/>
        <v>0</v>
      </c>
      <c r="AA21" s="54">
        <f t="shared" si="25"/>
        <v>0</v>
      </c>
      <c r="AB21" s="54">
        <f t="shared" si="26"/>
        <v>0</v>
      </c>
      <c r="AC21" s="54">
        <f t="shared" si="27"/>
        <v>0</v>
      </c>
      <c r="AD21" s="54">
        <f t="shared" si="28"/>
        <v>0</v>
      </c>
      <c r="AE21" s="54">
        <f t="shared" si="29"/>
        <v>0</v>
      </c>
      <c r="AF21" s="54">
        <f t="shared" si="30"/>
        <v>0</v>
      </c>
      <c r="AG21" s="54">
        <f t="shared" si="31"/>
        <v>0</v>
      </c>
      <c r="AH21" s="56">
        <f t="shared" si="32"/>
        <v>0</v>
      </c>
    </row>
    <row r="22" spans="1:34" ht="16.5" hidden="1" thickBot="1" x14ac:dyDescent="0.3">
      <c r="A22" s="44" t="str">
        <f t="shared" si="2"/>
        <v>unconstrained</v>
      </c>
      <c r="B22" s="67" t="s">
        <v>424</v>
      </c>
      <c r="C22" s="68" t="s">
        <v>427</v>
      </c>
      <c r="D22" s="53" t="s">
        <v>78</v>
      </c>
      <c r="E22" s="53" t="s">
        <v>421</v>
      </c>
      <c r="F22" s="54">
        <f t="shared" si="3"/>
        <v>0</v>
      </c>
      <c r="G22" s="54">
        <f t="shared" si="4"/>
        <v>0</v>
      </c>
      <c r="H22" s="54">
        <f t="shared" si="5"/>
        <v>0</v>
      </c>
      <c r="I22" s="54">
        <f t="shared" si="9"/>
        <v>0</v>
      </c>
      <c r="J22" s="54">
        <f t="shared" si="10"/>
        <v>0</v>
      </c>
      <c r="K22" s="54">
        <f t="shared" si="11"/>
        <v>0</v>
      </c>
      <c r="L22" s="54">
        <f t="shared" si="12"/>
        <v>0</v>
      </c>
      <c r="M22" s="54">
        <f t="shared" si="13"/>
        <v>0</v>
      </c>
      <c r="N22" s="54">
        <f t="shared" si="33"/>
        <v>0</v>
      </c>
      <c r="O22" s="54">
        <f t="shared" si="14"/>
        <v>0</v>
      </c>
      <c r="P22" s="54">
        <f t="shared" si="15"/>
        <v>0</v>
      </c>
      <c r="Q22" s="54">
        <f t="shared" si="16"/>
        <v>0</v>
      </c>
      <c r="R22" s="54">
        <f t="shared" si="17"/>
        <v>0</v>
      </c>
      <c r="S22" s="54">
        <f t="shared" si="34"/>
        <v>0</v>
      </c>
      <c r="T22" s="54">
        <f t="shared" si="18"/>
        <v>0</v>
      </c>
      <c r="U22" s="54">
        <f t="shared" si="19"/>
        <v>0</v>
      </c>
      <c r="V22" s="54">
        <f t="shared" si="20"/>
        <v>0</v>
      </c>
      <c r="W22" s="54">
        <f t="shared" si="21"/>
        <v>0</v>
      </c>
      <c r="X22" s="54">
        <f t="shared" si="22"/>
        <v>0</v>
      </c>
      <c r="Y22" s="54">
        <f t="shared" si="23"/>
        <v>0</v>
      </c>
      <c r="Z22" s="54">
        <f t="shared" si="24"/>
        <v>0</v>
      </c>
      <c r="AA22" s="54">
        <f t="shared" si="25"/>
        <v>0</v>
      </c>
      <c r="AB22" s="54">
        <f t="shared" si="26"/>
        <v>0</v>
      </c>
      <c r="AC22" s="54">
        <f t="shared" si="27"/>
        <v>0</v>
      </c>
      <c r="AD22" s="54">
        <f t="shared" si="28"/>
        <v>0</v>
      </c>
      <c r="AE22" s="54">
        <f t="shared" si="29"/>
        <v>0</v>
      </c>
      <c r="AF22" s="54">
        <f t="shared" si="30"/>
        <v>0</v>
      </c>
      <c r="AG22" s="54">
        <f t="shared" si="31"/>
        <v>0</v>
      </c>
      <c r="AH22" s="56">
        <f t="shared" si="32"/>
        <v>0</v>
      </c>
    </row>
    <row r="23" spans="1:34" ht="16.5" hidden="1" thickBot="1" x14ac:dyDescent="0.3">
      <c r="A23" s="44" t="str">
        <f t="shared" si="2"/>
        <v>unconstrained</v>
      </c>
      <c r="B23" s="67" t="s">
        <v>424</v>
      </c>
      <c r="C23" s="68" t="s">
        <v>427</v>
      </c>
      <c r="D23" s="53" t="s">
        <v>78</v>
      </c>
      <c r="E23" s="53" t="s">
        <v>124</v>
      </c>
      <c r="F23" s="54">
        <f t="shared" si="3"/>
        <v>0</v>
      </c>
      <c r="G23" s="54">
        <f t="shared" si="4"/>
        <v>0</v>
      </c>
      <c r="H23" s="54">
        <f t="shared" si="5"/>
        <v>0</v>
      </c>
      <c r="I23" s="54">
        <f t="shared" si="9"/>
        <v>0</v>
      </c>
      <c r="J23" s="54">
        <f t="shared" si="10"/>
        <v>0</v>
      </c>
      <c r="K23" s="54">
        <f t="shared" si="11"/>
        <v>0</v>
      </c>
      <c r="L23" s="54">
        <f t="shared" si="12"/>
        <v>0</v>
      </c>
      <c r="M23" s="54">
        <f t="shared" si="13"/>
        <v>0</v>
      </c>
      <c r="N23" s="54">
        <f t="shared" si="33"/>
        <v>0</v>
      </c>
      <c r="O23" s="54">
        <f t="shared" si="14"/>
        <v>0</v>
      </c>
      <c r="P23" s="54">
        <f t="shared" si="15"/>
        <v>0</v>
      </c>
      <c r="Q23" s="54">
        <f t="shared" si="16"/>
        <v>0</v>
      </c>
      <c r="R23" s="54">
        <f t="shared" si="17"/>
        <v>0</v>
      </c>
      <c r="S23" s="54">
        <f t="shared" si="34"/>
        <v>0</v>
      </c>
      <c r="T23" s="54">
        <f t="shared" si="18"/>
        <v>0</v>
      </c>
      <c r="U23" s="54">
        <f t="shared" si="19"/>
        <v>0</v>
      </c>
      <c r="V23" s="54">
        <f t="shared" si="20"/>
        <v>0</v>
      </c>
      <c r="W23" s="54">
        <f t="shared" si="21"/>
        <v>0</v>
      </c>
      <c r="X23" s="54">
        <f t="shared" si="22"/>
        <v>0</v>
      </c>
      <c r="Y23" s="54">
        <f t="shared" si="23"/>
        <v>0</v>
      </c>
      <c r="Z23" s="54">
        <f t="shared" si="24"/>
        <v>0</v>
      </c>
      <c r="AA23" s="54">
        <f t="shared" si="25"/>
        <v>0</v>
      </c>
      <c r="AB23" s="54">
        <f t="shared" si="26"/>
        <v>0</v>
      </c>
      <c r="AC23" s="54">
        <f t="shared" si="27"/>
        <v>0</v>
      </c>
      <c r="AD23" s="54">
        <f t="shared" si="28"/>
        <v>0</v>
      </c>
      <c r="AE23" s="54">
        <f t="shared" si="29"/>
        <v>0</v>
      </c>
      <c r="AF23" s="54">
        <f t="shared" si="30"/>
        <v>0</v>
      </c>
      <c r="AG23" s="54">
        <f t="shared" si="31"/>
        <v>0</v>
      </c>
      <c r="AH23" s="56">
        <f t="shared" si="32"/>
        <v>0</v>
      </c>
    </row>
    <row r="24" spans="1:34" ht="16.5" hidden="1" thickBot="1" x14ac:dyDescent="0.3">
      <c r="A24" s="44" t="str">
        <f t="shared" si="2"/>
        <v>unconstrained</v>
      </c>
      <c r="B24" s="67" t="s">
        <v>424</v>
      </c>
      <c r="C24" s="68" t="s">
        <v>427</v>
      </c>
      <c r="D24" s="53" t="s">
        <v>78</v>
      </c>
      <c r="E24" s="53" t="s">
        <v>112</v>
      </c>
      <c r="F24" s="54">
        <f t="shared" si="3"/>
        <v>0</v>
      </c>
      <c r="G24" s="54">
        <f t="shared" si="4"/>
        <v>0</v>
      </c>
      <c r="H24" s="54">
        <f t="shared" si="5"/>
        <v>0</v>
      </c>
      <c r="I24" s="54">
        <f t="shared" si="9"/>
        <v>0</v>
      </c>
      <c r="J24" s="54">
        <f t="shared" si="10"/>
        <v>0</v>
      </c>
      <c r="K24" s="54">
        <f t="shared" si="11"/>
        <v>0</v>
      </c>
      <c r="L24" s="54">
        <f t="shared" si="12"/>
        <v>0</v>
      </c>
      <c r="M24" s="54">
        <f t="shared" si="13"/>
        <v>0</v>
      </c>
      <c r="N24" s="54">
        <f t="shared" si="33"/>
        <v>0</v>
      </c>
      <c r="O24" s="54">
        <f t="shared" si="14"/>
        <v>0</v>
      </c>
      <c r="P24" s="54">
        <f t="shared" si="15"/>
        <v>0</v>
      </c>
      <c r="Q24" s="54">
        <f t="shared" si="16"/>
        <v>0</v>
      </c>
      <c r="R24" s="54">
        <f t="shared" si="17"/>
        <v>0</v>
      </c>
      <c r="S24" s="54">
        <f t="shared" si="34"/>
        <v>0</v>
      </c>
      <c r="T24" s="54">
        <f t="shared" si="18"/>
        <v>0</v>
      </c>
      <c r="U24" s="54">
        <f t="shared" si="19"/>
        <v>0</v>
      </c>
      <c r="V24" s="54">
        <f t="shared" si="20"/>
        <v>0</v>
      </c>
      <c r="W24" s="54">
        <f t="shared" si="21"/>
        <v>0</v>
      </c>
      <c r="X24" s="54">
        <f t="shared" si="22"/>
        <v>0</v>
      </c>
      <c r="Y24" s="54">
        <f t="shared" si="23"/>
        <v>0</v>
      </c>
      <c r="Z24" s="54">
        <f t="shared" si="24"/>
        <v>0</v>
      </c>
      <c r="AA24" s="54">
        <f t="shared" si="25"/>
        <v>0</v>
      </c>
      <c r="AB24" s="54">
        <f t="shared" si="26"/>
        <v>0</v>
      </c>
      <c r="AC24" s="54">
        <f t="shared" si="27"/>
        <v>0</v>
      </c>
      <c r="AD24" s="54">
        <f t="shared" si="28"/>
        <v>0</v>
      </c>
      <c r="AE24" s="54">
        <f t="shared" si="29"/>
        <v>0</v>
      </c>
      <c r="AF24" s="54">
        <f t="shared" si="30"/>
        <v>0</v>
      </c>
      <c r="AG24" s="54">
        <f t="shared" si="31"/>
        <v>0</v>
      </c>
      <c r="AH24" s="56">
        <f t="shared" si="32"/>
        <v>0</v>
      </c>
    </row>
    <row r="25" spans="1:34" ht="16.5" hidden="1" thickBot="1" x14ac:dyDescent="0.3">
      <c r="A25" s="44" t="str">
        <f t="shared" si="2"/>
        <v>unconstrained</v>
      </c>
      <c r="B25" s="67" t="s">
        <v>424</v>
      </c>
      <c r="C25" s="68" t="s">
        <v>427</v>
      </c>
      <c r="D25" s="53" t="s">
        <v>115</v>
      </c>
      <c r="E25" s="53" t="s">
        <v>423</v>
      </c>
      <c r="F25" s="54">
        <f t="shared" si="3"/>
        <v>0</v>
      </c>
      <c r="G25" s="54">
        <f t="shared" si="4"/>
        <v>0</v>
      </c>
      <c r="H25" s="54">
        <f t="shared" si="5"/>
        <v>0</v>
      </c>
      <c r="I25" s="54">
        <f t="shared" si="9"/>
        <v>0</v>
      </c>
      <c r="J25" s="54">
        <f t="shared" si="10"/>
        <v>0</v>
      </c>
      <c r="K25" s="54">
        <f t="shared" si="11"/>
        <v>0</v>
      </c>
      <c r="L25" s="54">
        <f t="shared" si="12"/>
        <v>0</v>
      </c>
      <c r="M25" s="54">
        <f t="shared" si="13"/>
        <v>0</v>
      </c>
      <c r="N25" s="54">
        <f t="shared" si="33"/>
        <v>0</v>
      </c>
      <c r="O25" s="54">
        <f t="shared" si="14"/>
        <v>0</v>
      </c>
      <c r="P25" s="54">
        <f t="shared" si="15"/>
        <v>0</v>
      </c>
      <c r="Q25" s="54">
        <f t="shared" si="16"/>
        <v>0</v>
      </c>
      <c r="R25" s="54">
        <f t="shared" si="17"/>
        <v>0</v>
      </c>
      <c r="S25" s="54">
        <f t="shared" si="34"/>
        <v>0</v>
      </c>
      <c r="T25" s="54">
        <f t="shared" si="18"/>
        <v>0</v>
      </c>
      <c r="U25" s="54">
        <f t="shared" si="19"/>
        <v>0</v>
      </c>
      <c r="V25" s="54">
        <f t="shared" si="20"/>
        <v>0</v>
      </c>
      <c r="W25" s="54">
        <f t="shared" si="21"/>
        <v>0</v>
      </c>
      <c r="X25" s="54">
        <f t="shared" si="22"/>
        <v>0</v>
      </c>
      <c r="Y25" s="54">
        <f t="shared" si="23"/>
        <v>0</v>
      </c>
      <c r="Z25" s="54">
        <f t="shared" si="24"/>
        <v>0</v>
      </c>
      <c r="AA25" s="54">
        <f t="shared" si="25"/>
        <v>0</v>
      </c>
      <c r="AB25" s="54">
        <f t="shared" si="26"/>
        <v>0</v>
      </c>
      <c r="AC25" s="54">
        <f t="shared" si="27"/>
        <v>0</v>
      </c>
      <c r="AD25" s="54">
        <f t="shared" si="28"/>
        <v>0</v>
      </c>
      <c r="AE25" s="54">
        <f t="shared" si="29"/>
        <v>0</v>
      </c>
      <c r="AF25" s="54">
        <f t="shared" si="30"/>
        <v>0</v>
      </c>
      <c r="AG25" s="54">
        <f t="shared" si="31"/>
        <v>0</v>
      </c>
      <c r="AH25" s="56">
        <f t="shared" si="32"/>
        <v>0</v>
      </c>
    </row>
    <row r="26" spans="1:34" ht="16.5" hidden="1" thickBot="1" x14ac:dyDescent="0.3">
      <c r="A26" s="44" t="str">
        <f t="shared" si="2"/>
        <v>unconstrained</v>
      </c>
      <c r="B26" s="67" t="s">
        <v>424</v>
      </c>
      <c r="C26" s="69" t="s">
        <v>428</v>
      </c>
      <c r="D26" s="47" t="s">
        <v>78</v>
      </c>
      <c r="E26" s="47" t="s">
        <v>147</v>
      </c>
      <c r="F26" s="48">
        <f t="shared" si="3"/>
        <v>0</v>
      </c>
      <c r="G26" s="48">
        <f t="shared" si="4"/>
        <v>0</v>
      </c>
      <c r="H26" s="48">
        <f t="shared" si="5"/>
        <v>0</v>
      </c>
      <c r="I26" s="48">
        <f t="shared" si="9"/>
        <v>0</v>
      </c>
      <c r="J26" s="48">
        <f t="shared" si="10"/>
        <v>0</v>
      </c>
      <c r="K26" s="48">
        <f t="shared" si="11"/>
        <v>0</v>
      </c>
      <c r="L26" s="48">
        <f t="shared" si="12"/>
        <v>0</v>
      </c>
      <c r="M26" s="48">
        <f t="shared" si="13"/>
        <v>0</v>
      </c>
      <c r="N26" s="48">
        <f t="shared" si="33"/>
        <v>0</v>
      </c>
      <c r="O26" s="48">
        <f t="shared" si="14"/>
        <v>0</v>
      </c>
      <c r="P26" s="48">
        <f t="shared" si="15"/>
        <v>0</v>
      </c>
      <c r="Q26" s="48">
        <f t="shared" si="16"/>
        <v>0</v>
      </c>
      <c r="R26" s="48">
        <f t="shared" si="17"/>
        <v>0</v>
      </c>
      <c r="S26" s="48">
        <f t="shared" si="34"/>
        <v>0</v>
      </c>
      <c r="T26" s="48">
        <f t="shared" si="18"/>
        <v>0</v>
      </c>
      <c r="U26" s="48">
        <f t="shared" si="19"/>
        <v>0</v>
      </c>
      <c r="V26" s="48">
        <f t="shared" si="20"/>
        <v>0</v>
      </c>
      <c r="W26" s="48">
        <f t="shared" si="21"/>
        <v>0</v>
      </c>
      <c r="X26" s="48">
        <f t="shared" si="22"/>
        <v>0</v>
      </c>
      <c r="Y26" s="48">
        <f t="shared" si="23"/>
        <v>0</v>
      </c>
      <c r="Z26" s="48">
        <f t="shared" si="24"/>
        <v>0</v>
      </c>
      <c r="AA26" s="48">
        <f t="shared" si="25"/>
        <v>0</v>
      </c>
      <c r="AB26" s="48">
        <f t="shared" si="26"/>
        <v>0</v>
      </c>
      <c r="AC26" s="48">
        <f t="shared" si="27"/>
        <v>0</v>
      </c>
      <c r="AD26" s="48">
        <f t="shared" si="28"/>
        <v>0</v>
      </c>
      <c r="AE26" s="48">
        <f t="shared" si="29"/>
        <v>0</v>
      </c>
      <c r="AF26" s="48">
        <f t="shared" si="30"/>
        <v>0</v>
      </c>
      <c r="AG26" s="48">
        <f t="shared" si="31"/>
        <v>0</v>
      </c>
      <c r="AH26" s="50">
        <f t="shared" si="32"/>
        <v>0</v>
      </c>
    </row>
    <row r="27" spans="1:34" ht="16.5" hidden="1" thickBot="1" x14ac:dyDescent="0.3">
      <c r="A27" s="44" t="str">
        <f t="shared" si="2"/>
        <v>unconstrained</v>
      </c>
      <c r="B27" s="67" t="s">
        <v>424</v>
      </c>
      <c r="C27" s="70" t="s">
        <v>428</v>
      </c>
      <c r="D27" s="53" t="s">
        <v>78</v>
      </c>
      <c r="E27" s="53" t="s">
        <v>278</v>
      </c>
      <c r="F27" s="54">
        <f t="shared" si="3"/>
        <v>0</v>
      </c>
      <c r="G27" s="54">
        <f t="shared" si="4"/>
        <v>0</v>
      </c>
      <c r="H27" s="54">
        <f t="shared" si="5"/>
        <v>0</v>
      </c>
      <c r="I27" s="54">
        <f t="shared" si="9"/>
        <v>0</v>
      </c>
      <c r="J27" s="54">
        <f t="shared" si="10"/>
        <v>0</v>
      </c>
      <c r="K27" s="54">
        <f t="shared" si="11"/>
        <v>0</v>
      </c>
      <c r="L27" s="54">
        <f t="shared" si="12"/>
        <v>0</v>
      </c>
      <c r="M27" s="54">
        <f t="shared" si="13"/>
        <v>0</v>
      </c>
      <c r="N27" s="54">
        <f t="shared" si="33"/>
        <v>0</v>
      </c>
      <c r="O27" s="54">
        <f t="shared" si="14"/>
        <v>0</v>
      </c>
      <c r="P27" s="54">
        <f t="shared" si="15"/>
        <v>0</v>
      </c>
      <c r="Q27" s="54">
        <f t="shared" si="16"/>
        <v>0</v>
      </c>
      <c r="R27" s="54">
        <f t="shared" si="17"/>
        <v>0</v>
      </c>
      <c r="S27" s="54">
        <f t="shared" si="34"/>
        <v>0</v>
      </c>
      <c r="T27" s="54">
        <f t="shared" si="18"/>
        <v>0</v>
      </c>
      <c r="U27" s="54">
        <f t="shared" si="19"/>
        <v>0</v>
      </c>
      <c r="V27" s="54">
        <f t="shared" si="20"/>
        <v>0</v>
      </c>
      <c r="W27" s="54">
        <f t="shared" si="21"/>
        <v>0</v>
      </c>
      <c r="X27" s="54">
        <f t="shared" si="22"/>
        <v>0</v>
      </c>
      <c r="Y27" s="54">
        <f t="shared" si="23"/>
        <v>0</v>
      </c>
      <c r="Z27" s="54">
        <f t="shared" si="24"/>
        <v>0</v>
      </c>
      <c r="AA27" s="54">
        <f t="shared" si="25"/>
        <v>0</v>
      </c>
      <c r="AB27" s="54">
        <f t="shared" si="26"/>
        <v>0</v>
      </c>
      <c r="AC27" s="54">
        <f t="shared" si="27"/>
        <v>0</v>
      </c>
      <c r="AD27" s="54">
        <f t="shared" si="28"/>
        <v>0</v>
      </c>
      <c r="AE27" s="54">
        <f t="shared" si="29"/>
        <v>0</v>
      </c>
      <c r="AF27" s="54">
        <f t="shared" si="30"/>
        <v>0</v>
      </c>
      <c r="AG27" s="54">
        <f t="shared" si="31"/>
        <v>0</v>
      </c>
      <c r="AH27" s="56">
        <f t="shared" si="32"/>
        <v>0</v>
      </c>
    </row>
    <row r="28" spans="1:34" ht="16.5" hidden="1" thickBot="1" x14ac:dyDescent="0.3">
      <c r="A28" s="44" t="str">
        <f t="shared" si="2"/>
        <v>unconstrained</v>
      </c>
      <c r="B28" s="67" t="s">
        <v>424</v>
      </c>
      <c r="C28" s="71" t="s">
        <v>428</v>
      </c>
      <c r="D28" s="60" t="s">
        <v>115</v>
      </c>
      <c r="E28" s="60" t="s">
        <v>423</v>
      </c>
      <c r="F28" s="61">
        <f t="shared" si="3"/>
        <v>0</v>
      </c>
      <c r="G28" s="61">
        <f t="shared" si="4"/>
        <v>0</v>
      </c>
      <c r="H28" s="61">
        <f t="shared" si="5"/>
        <v>0</v>
      </c>
      <c r="I28" s="61">
        <f t="shared" si="9"/>
        <v>0</v>
      </c>
      <c r="J28" s="61">
        <f t="shared" si="10"/>
        <v>0</v>
      </c>
      <c r="K28" s="61">
        <f t="shared" si="11"/>
        <v>0</v>
      </c>
      <c r="L28" s="61">
        <f t="shared" si="12"/>
        <v>0</v>
      </c>
      <c r="M28" s="61">
        <f t="shared" si="13"/>
        <v>0</v>
      </c>
      <c r="N28" s="61">
        <f t="shared" si="33"/>
        <v>0</v>
      </c>
      <c r="O28" s="61">
        <f t="shared" si="14"/>
        <v>0</v>
      </c>
      <c r="P28" s="61">
        <f t="shared" si="15"/>
        <v>0</v>
      </c>
      <c r="Q28" s="61">
        <f t="shared" si="16"/>
        <v>0</v>
      </c>
      <c r="R28" s="61">
        <f t="shared" si="17"/>
        <v>0</v>
      </c>
      <c r="S28" s="61">
        <f t="shared" si="34"/>
        <v>0</v>
      </c>
      <c r="T28" s="61">
        <f t="shared" si="18"/>
        <v>0</v>
      </c>
      <c r="U28" s="61">
        <f t="shared" si="19"/>
        <v>0</v>
      </c>
      <c r="V28" s="61">
        <f t="shared" si="20"/>
        <v>0</v>
      </c>
      <c r="W28" s="61">
        <f t="shared" si="21"/>
        <v>0</v>
      </c>
      <c r="X28" s="61">
        <f t="shared" si="22"/>
        <v>0</v>
      </c>
      <c r="Y28" s="61">
        <f t="shared" si="23"/>
        <v>0</v>
      </c>
      <c r="Z28" s="61">
        <f t="shared" si="24"/>
        <v>0</v>
      </c>
      <c r="AA28" s="61">
        <f t="shared" si="25"/>
        <v>0</v>
      </c>
      <c r="AB28" s="61">
        <f t="shared" si="26"/>
        <v>0</v>
      </c>
      <c r="AC28" s="61">
        <f t="shared" si="27"/>
        <v>0</v>
      </c>
      <c r="AD28" s="61">
        <f t="shared" si="28"/>
        <v>0</v>
      </c>
      <c r="AE28" s="61">
        <f t="shared" si="29"/>
        <v>0</v>
      </c>
      <c r="AF28" s="61">
        <f t="shared" si="30"/>
        <v>0</v>
      </c>
      <c r="AG28" s="61">
        <f t="shared" si="31"/>
        <v>0</v>
      </c>
      <c r="AH28" s="63">
        <f t="shared" si="32"/>
        <v>0</v>
      </c>
    </row>
    <row r="29" spans="1:34" ht="16.5" hidden="1" thickBot="1" x14ac:dyDescent="0.3">
      <c r="A29" s="44" t="str">
        <f t="shared" si="2"/>
        <v>unconstrained</v>
      </c>
      <c r="B29" s="67" t="s">
        <v>424</v>
      </c>
      <c r="C29" s="66" t="s">
        <v>429</v>
      </c>
      <c r="D29" s="47" t="s">
        <v>78</v>
      </c>
      <c r="E29" s="47" t="s">
        <v>147</v>
      </c>
      <c r="F29" s="48">
        <f t="shared" si="3"/>
        <v>0</v>
      </c>
      <c r="G29" s="48">
        <f t="shared" si="4"/>
        <v>0</v>
      </c>
      <c r="H29" s="48">
        <f t="shared" si="5"/>
        <v>0</v>
      </c>
      <c r="I29" s="48">
        <f t="shared" si="9"/>
        <v>0</v>
      </c>
      <c r="J29" s="48">
        <f t="shared" si="10"/>
        <v>0</v>
      </c>
      <c r="K29" s="48">
        <f t="shared" si="11"/>
        <v>0</v>
      </c>
      <c r="L29" s="48">
        <f t="shared" si="12"/>
        <v>0</v>
      </c>
      <c r="M29" s="48">
        <f t="shared" si="13"/>
        <v>0</v>
      </c>
      <c r="N29" s="48">
        <f t="shared" si="33"/>
        <v>0</v>
      </c>
      <c r="O29" s="48">
        <f t="shared" si="14"/>
        <v>0</v>
      </c>
      <c r="P29" s="48">
        <f t="shared" si="15"/>
        <v>0</v>
      </c>
      <c r="Q29" s="48">
        <f t="shared" si="16"/>
        <v>0</v>
      </c>
      <c r="R29" s="48">
        <f t="shared" si="17"/>
        <v>0</v>
      </c>
      <c r="S29" s="48">
        <f t="shared" si="34"/>
        <v>0</v>
      </c>
      <c r="T29" s="48">
        <f t="shared" si="18"/>
        <v>0</v>
      </c>
      <c r="U29" s="48">
        <f t="shared" si="19"/>
        <v>0</v>
      </c>
      <c r="V29" s="48">
        <f t="shared" si="20"/>
        <v>0</v>
      </c>
      <c r="W29" s="48">
        <f t="shared" si="21"/>
        <v>0</v>
      </c>
      <c r="X29" s="48">
        <f t="shared" si="22"/>
        <v>0</v>
      </c>
      <c r="Y29" s="48">
        <f t="shared" si="23"/>
        <v>0</v>
      </c>
      <c r="Z29" s="48">
        <f t="shared" si="24"/>
        <v>0</v>
      </c>
      <c r="AA29" s="48">
        <f t="shared" si="25"/>
        <v>0</v>
      </c>
      <c r="AB29" s="48">
        <f t="shared" si="26"/>
        <v>0</v>
      </c>
      <c r="AC29" s="48">
        <f t="shared" si="27"/>
        <v>0</v>
      </c>
      <c r="AD29" s="48">
        <f t="shared" si="28"/>
        <v>0</v>
      </c>
      <c r="AE29" s="48">
        <f t="shared" si="29"/>
        <v>0</v>
      </c>
      <c r="AF29" s="48">
        <f t="shared" si="30"/>
        <v>0</v>
      </c>
      <c r="AG29" s="48">
        <f t="shared" si="31"/>
        <v>0</v>
      </c>
      <c r="AH29" s="50">
        <f t="shared" si="32"/>
        <v>0</v>
      </c>
    </row>
    <row r="30" spans="1:34" ht="16.5" hidden="1" thickBot="1" x14ac:dyDescent="0.3">
      <c r="A30" s="44" t="str">
        <f t="shared" si="2"/>
        <v>unconstrained</v>
      </c>
      <c r="B30" s="67" t="s">
        <v>424</v>
      </c>
      <c r="C30" s="68" t="str">
        <f>C29</f>
        <v>Free State</v>
      </c>
      <c r="D30" s="53" t="s">
        <v>78</v>
      </c>
      <c r="E30" s="53" t="s">
        <v>278</v>
      </c>
      <c r="F30" s="54">
        <f t="shared" si="3"/>
        <v>0</v>
      </c>
      <c r="G30" s="54">
        <f t="shared" si="4"/>
        <v>0</v>
      </c>
      <c r="H30" s="54">
        <f t="shared" si="5"/>
        <v>0</v>
      </c>
      <c r="I30" s="54">
        <f t="shared" si="9"/>
        <v>0</v>
      </c>
      <c r="J30" s="54">
        <f t="shared" si="10"/>
        <v>0</v>
      </c>
      <c r="K30" s="54">
        <f t="shared" si="11"/>
        <v>0</v>
      </c>
      <c r="L30" s="54">
        <f t="shared" si="12"/>
        <v>0</v>
      </c>
      <c r="M30" s="54">
        <f t="shared" si="13"/>
        <v>0</v>
      </c>
      <c r="N30" s="54">
        <f t="shared" si="33"/>
        <v>0</v>
      </c>
      <c r="O30" s="54">
        <f t="shared" si="14"/>
        <v>0</v>
      </c>
      <c r="P30" s="54">
        <f t="shared" si="15"/>
        <v>0</v>
      </c>
      <c r="Q30" s="54">
        <f t="shared" si="16"/>
        <v>0</v>
      </c>
      <c r="R30" s="54">
        <f t="shared" si="17"/>
        <v>0</v>
      </c>
      <c r="S30" s="54">
        <f t="shared" si="34"/>
        <v>0</v>
      </c>
      <c r="T30" s="54">
        <f t="shared" si="18"/>
        <v>0</v>
      </c>
      <c r="U30" s="54">
        <f t="shared" si="19"/>
        <v>0</v>
      </c>
      <c r="V30" s="54">
        <f t="shared" si="20"/>
        <v>0</v>
      </c>
      <c r="W30" s="54">
        <f t="shared" si="21"/>
        <v>0</v>
      </c>
      <c r="X30" s="54">
        <f t="shared" si="22"/>
        <v>0</v>
      </c>
      <c r="Y30" s="54">
        <f t="shared" si="23"/>
        <v>0</v>
      </c>
      <c r="Z30" s="54">
        <f t="shared" si="24"/>
        <v>0</v>
      </c>
      <c r="AA30" s="54">
        <f t="shared" si="25"/>
        <v>0</v>
      </c>
      <c r="AB30" s="54">
        <f t="shared" si="26"/>
        <v>0</v>
      </c>
      <c r="AC30" s="54">
        <f t="shared" si="27"/>
        <v>0</v>
      </c>
      <c r="AD30" s="54">
        <f t="shared" si="28"/>
        <v>0</v>
      </c>
      <c r="AE30" s="54">
        <f t="shared" si="29"/>
        <v>0</v>
      </c>
      <c r="AF30" s="54">
        <f t="shared" si="30"/>
        <v>0</v>
      </c>
      <c r="AG30" s="54">
        <f t="shared" si="31"/>
        <v>0</v>
      </c>
      <c r="AH30" s="56">
        <f t="shared" si="32"/>
        <v>0</v>
      </c>
    </row>
    <row r="31" spans="1:34" ht="16.5" hidden="1" thickBot="1" x14ac:dyDescent="0.3">
      <c r="A31" s="44" t="str">
        <f t="shared" si="2"/>
        <v>unconstrained</v>
      </c>
      <c r="B31" s="67" t="s">
        <v>424</v>
      </c>
      <c r="C31" s="68" t="str">
        <f>C30</f>
        <v>Free State</v>
      </c>
      <c r="D31" s="53" t="s">
        <v>78</v>
      </c>
      <c r="E31" s="53" t="s">
        <v>421</v>
      </c>
      <c r="F31" s="54">
        <f t="shared" si="3"/>
        <v>0</v>
      </c>
      <c r="G31" s="54">
        <f t="shared" si="4"/>
        <v>0</v>
      </c>
      <c r="H31" s="54">
        <f t="shared" si="5"/>
        <v>0</v>
      </c>
      <c r="I31" s="54">
        <f t="shared" si="9"/>
        <v>0</v>
      </c>
      <c r="J31" s="54">
        <f t="shared" si="10"/>
        <v>0</v>
      </c>
      <c r="K31" s="54">
        <f t="shared" si="11"/>
        <v>0</v>
      </c>
      <c r="L31" s="54">
        <f t="shared" si="12"/>
        <v>0</v>
      </c>
      <c r="M31" s="54">
        <f t="shared" si="13"/>
        <v>0</v>
      </c>
      <c r="N31" s="54">
        <f t="shared" si="33"/>
        <v>0</v>
      </c>
      <c r="O31" s="54">
        <f t="shared" si="14"/>
        <v>0</v>
      </c>
      <c r="P31" s="54">
        <f t="shared" si="15"/>
        <v>0</v>
      </c>
      <c r="Q31" s="54">
        <f t="shared" si="16"/>
        <v>0</v>
      </c>
      <c r="R31" s="54">
        <f t="shared" si="17"/>
        <v>0</v>
      </c>
      <c r="S31" s="54">
        <f t="shared" si="34"/>
        <v>0</v>
      </c>
      <c r="T31" s="54">
        <f t="shared" si="18"/>
        <v>0</v>
      </c>
      <c r="U31" s="54">
        <f t="shared" si="19"/>
        <v>0</v>
      </c>
      <c r="V31" s="54">
        <f t="shared" si="20"/>
        <v>0</v>
      </c>
      <c r="W31" s="54">
        <f t="shared" si="21"/>
        <v>0</v>
      </c>
      <c r="X31" s="54">
        <f t="shared" si="22"/>
        <v>0</v>
      </c>
      <c r="Y31" s="54">
        <f t="shared" si="23"/>
        <v>0</v>
      </c>
      <c r="Z31" s="54">
        <f t="shared" si="24"/>
        <v>0</v>
      </c>
      <c r="AA31" s="54">
        <f t="shared" si="25"/>
        <v>0</v>
      </c>
      <c r="AB31" s="54">
        <f t="shared" si="26"/>
        <v>0</v>
      </c>
      <c r="AC31" s="54">
        <f t="shared" si="27"/>
        <v>0</v>
      </c>
      <c r="AD31" s="54">
        <f t="shared" si="28"/>
        <v>0</v>
      </c>
      <c r="AE31" s="54">
        <f t="shared" si="29"/>
        <v>0</v>
      </c>
      <c r="AF31" s="54">
        <f t="shared" si="30"/>
        <v>0</v>
      </c>
      <c r="AG31" s="54">
        <f t="shared" si="31"/>
        <v>0</v>
      </c>
      <c r="AH31" s="56">
        <f t="shared" si="32"/>
        <v>0</v>
      </c>
    </row>
    <row r="32" spans="1:34" ht="16.5" hidden="1" thickBot="1" x14ac:dyDescent="0.3">
      <c r="A32" s="44" t="str">
        <f t="shared" si="2"/>
        <v>unconstrained</v>
      </c>
      <c r="B32" s="67" t="s">
        <v>424</v>
      </c>
      <c r="C32" s="68" t="str">
        <f>C31</f>
        <v>Free State</v>
      </c>
      <c r="D32" s="53" t="s">
        <v>78</v>
      </c>
      <c r="E32" s="53" t="s">
        <v>124</v>
      </c>
      <c r="F32" s="54">
        <f t="shared" si="3"/>
        <v>0</v>
      </c>
      <c r="G32" s="54">
        <f t="shared" si="4"/>
        <v>0</v>
      </c>
      <c r="H32" s="54">
        <f t="shared" si="5"/>
        <v>0</v>
      </c>
      <c r="I32" s="54">
        <f t="shared" si="9"/>
        <v>0</v>
      </c>
      <c r="J32" s="54">
        <f t="shared" si="10"/>
        <v>0</v>
      </c>
      <c r="K32" s="54">
        <f t="shared" si="11"/>
        <v>0</v>
      </c>
      <c r="L32" s="54">
        <f t="shared" si="12"/>
        <v>0</v>
      </c>
      <c r="M32" s="54">
        <f t="shared" si="13"/>
        <v>0</v>
      </c>
      <c r="N32" s="54">
        <f t="shared" si="33"/>
        <v>0</v>
      </c>
      <c r="O32" s="54">
        <f t="shared" si="14"/>
        <v>0</v>
      </c>
      <c r="P32" s="54">
        <f t="shared" si="15"/>
        <v>0</v>
      </c>
      <c r="Q32" s="54">
        <f t="shared" si="16"/>
        <v>0</v>
      </c>
      <c r="R32" s="54">
        <f t="shared" si="17"/>
        <v>0</v>
      </c>
      <c r="S32" s="54">
        <f t="shared" si="34"/>
        <v>0</v>
      </c>
      <c r="T32" s="54">
        <f t="shared" si="18"/>
        <v>0</v>
      </c>
      <c r="U32" s="54">
        <f t="shared" si="19"/>
        <v>0</v>
      </c>
      <c r="V32" s="54">
        <f t="shared" si="20"/>
        <v>0</v>
      </c>
      <c r="W32" s="54">
        <f t="shared" si="21"/>
        <v>0</v>
      </c>
      <c r="X32" s="54">
        <f t="shared" si="22"/>
        <v>0</v>
      </c>
      <c r="Y32" s="54">
        <f t="shared" si="23"/>
        <v>0</v>
      </c>
      <c r="Z32" s="54">
        <f t="shared" si="24"/>
        <v>0</v>
      </c>
      <c r="AA32" s="54">
        <f t="shared" si="25"/>
        <v>0</v>
      </c>
      <c r="AB32" s="54">
        <f t="shared" si="26"/>
        <v>0</v>
      </c>
      <c r="AC32" s="54">
        <f t="shared" si="27"/>
        <v>0</v>
      </c>
      <c r="AD32" s="54">
        <f t="shared" si="28"/>
        <v>0</v>
      </c>
      <c r="AE32" s="54">
        <f t="shared" si="29"/>
        <v>0</v>
      </c>
      <c r="AF32" s="54">
        <f t="shared" si="30"/>
        <v>0</v>
      </c>
      <c r="AG32" s="54">
        <f t="shared" si="31"/>
        <v>0</v>
      </c>
      <c r="AH32" s="56">
        <f t="shared" si="32"/>
        <v>0</v>
      </c>
    </row>
    <row r="33" spans="1:34" ht="16.5" hidden="1" thickBot="1" x14ac:dyDescent="0.3">
      <c r="A33" s="44" t="str">
        <f t="shared" si="2"/>
        <v>unconstrained</v>
      </c>
      <c r="B33" s="67" t="s">
        <v>424</v>
      </c>
      <c r="C33" s="68" t="s">
        <v>429</v>
      </c>
      <c r="D33" s="53" t="s">
        <v>78</v>
      </c>
      <c r="E33" s="53" t="s">
        <v>112</v>
      </c>
      <c r="F33" s="54">
        <f t="shared" si="3"/>
        <v>0</v>
      </c>
      <c r="G33" s="54">
        <f t="shared" si="4"/>
        <v>0</v>
      </c>
      <c r="H33" s="54">
        <f t="shared" si="5"/>
        <v>0</v>
      </c>
      <c r="I33" s="54">
        <f t="shared" si="9"/>
        <v>0</v>
      </c>
      <c r="J33" s="54">
        <f t="shared" si="10"/>
        <v>0</v>
      </c>
      <c r="K33" s="54">
        <f t="shared" si="11"/>
        <v>0</v>
      </c>
      <c r="L33" s="54">
        <f t="shared" si="12"/>
        <v>0</v>
      </c>
      <c r="M33" s="54">
        <f t="shared" si="13"/>
        <v>0</v>
      </c>
      <c r="N33" s="54">
        <f t="shared" si="33"/>
        <v>0</v>
      </c>
      <c r="O33" s="54">
        <f t="shared" si="14"/>
        <v>0</v>
      </c>
      <c r="P33" s="54">
        <f t="shared" si="15"/>
        <v>0</v>
      </c>
      <c r="Q33" s="54">
        <f t="shared" si="16"/>
        <v>0</v>
      </c>
      <c r="R33" s="54">
        <f t="shared" si="17"/>
        <v>0</v>
      </c>
      <c r="S33" s="54">
        <f t="shared" si="34"/>
        <v>0</v>
      </c>
      <c r="T33" s="54">
        <f t="shared" si="18"/>
        <v>0</v>
      </c>
      <c r="U33" s="54">
        <f t="shared" si="19"/>
        <v>0</v>
      </c>
      <c r="V33" s="54">
        <f t="shared" si="20"/>
        <v>0</v>
      </c>
      <c r="W33" s="54">
        <f t="shared" si="21"/>
        <v>0</v>
      </c>
      <c r="X33" s="54">
        <f t="shared" si="22"/>
        <v>0</v>
      </c>
      <c r="Y33" s="54">
        <f t="shared" si="23"/>
        <v>0</v>
      </c>
      <c r="Z33" s="54">
        <f t="shared" si="24"/>
        <v>0</v>
      </c>
      <c r="AA33" s="54">
        <f t="shared" si="25"/>
        <v>0</v>
      </c>
      <c r="AB33" s="54">
        <f t="shared" si="26"/>
        <v>0</v>
      </c>
      <c r="AC33" s="54">
        <f t="shared" si="27"/>
        <v>0</v>
      </c>
      <c r="AD33" s="54">
        <f t="shared" si="28"/>
        <v>0</v>
      </c>
      <c r="AE33" s="54">
        <f t="shared" si="29"/>
        <v>0</v>
      </c>
      <c r="AF33" s="54">
        <f t="shared" si="30"/>
        <v>0</v>
      </c>
      <c r="AG33" s="54">
        <f t="shared" si="31"/>
        <v>0</v>
      </c>
      <c r="AH33" s="56">
        <f t="shared" si="32"/>
        <v>0</v>
      </c>
    </row>
    <row r="34" spans="1:34" ht="16.5" hidden="1" thickBot="1" x14ac:dyDescent="0.3">
      <c r="A34" s="44" t="str">
        <f t="shared" si="2"/>
        <v>unconstrained</v>
      </c>
      <c r="B34" s="67" t="s">
        <v>424</v>
      </c>
      <c r="C34" s="72" t="s">
        <v>429</v>
      </c>
      <c r="D34" s="60" t="s">
        <v>115</v>
      </c>
      <c r="E34" s="60" t="s">
        <v>423</v>
      </c>
      <c r="F34" s="61">
        <f t="shared" si="3"/>
        <v>0</v>
      </c>
      <c r="G34" s="61">
        <f t="shared" si="4"/>
        <v>0</v>
      </c>
      <c r="H34" s="61">
        <f t="shared" si="5"/>
        <v>0</v>
      </c>
      <c r="I34" s="61">
        <f t="shared" si="9"/>
        <v>0</v>
      </c>
      <c r="J34" s="61">
        <f t="shared" si="10"/>
        <v>0</v>
      </c>
      <c r="K34" s="61">
        <f t="shared" si="11"/>
        <v>0</v>
      </c>
      <c r="L34" s="61">
        <f t="shared" si="12"/>
        <v>0</v>
      </c>
      <c r="M34" s="61">
        <f t="shared" si="13"/>
        <v>0</v>
      </c>
      <c r="N34" s="61">
        <f t="shared" si="33"/>
        <v>0</v>
      </c>
      <c r="O34" s="61">
        <f t="shared" si="14"/>
        <v>0</v>
      </c>
      <c r="P34" s="61">
        <f t="shared" si="15"/>
        <v>0</v>
      </c>
      <c r="Q34" s="61">
        <f t="shared" si="16"/>
        <v>0</v>
      </c>
      <c r="R34" s="61">
        <f t="shared" si="17"/>
        <v>0</v>
      </c>
      <c r="S34" s="61">
        <f t="shared" si="34"/>
        <v>0</v>
      </c>
      <c r="T34" s="61">
        <f t="shared" si="18"/>
        <v>0</v>
      </c>
      <c r="U34" s="61">
        <f t="shared" si="19"/>
        <v>0</v>
      </c>
      <c r="V34" s="61">
        <f t="shared" si="20"/>
        <v>0</v>
      </c>
      <c r="W34" s="61">
        <f t="shared" si="21"/>
        <v>0</v>
      </c>
      <c r="X34" s="61">
        <f t="shared" si="22"/>
        <v>0</v>
      </c>
      <c r="Y34" s="61">
        <f t="shared" si="23"/>
        <v>0</v>
      </c>
      <c r="Z34" s="61">
        <f t="shared" si="24"/>
        <v>0</v>
      </c>
      <c r="AA34" s="61">
        <f t="shared" si="25"/>
        <v>0</v>
      </c>
      <c r="AB34" s="61">
        <f t="shared" si="26"/>
        <v>0</v>
      </c>
      <c r="AC34" s="61">
        <f t="shared" si="27"/>
        <v>0</v>
      </c>
      <c r="AD34" s="61">
        <f t="shared" si="28"/>
        <v>0</v>
      </c>
      <c r="AE34" s="61">
        <f t="shared" si="29"/>
        <v>0</v>
      </c>
      <c r="AF34" s="61">
        <f t="shared" si="30"/>
        <v>0</v>
      </c>
      <c r="AG34" s="61">
        <f t="shared" si="31"/>
        <v>0</v>
      </c>
      <c r="AH34" s="63">
        <f t="shared" si="32"/>
        <v>0</v>
      </c>
    </row>
    <row r="35" spans="1:34" ht="16.5" hidden="1" thickBot="1" x14ac:dyDescent="0.3">
      <c r="A35" s="44" t="str">
        <f t="shared" si="2"/>
        <v>unconstrained</v>
      </c>
      <c r="B35" s="67" t="s">
        <v>424</v>
      </c>
      <c r="C35" s="70" t="s">
        <v>430</v>
      </c>
      <c r="D35" s="53" t="s">
        <v>78</v>
      </c>
      <c r="E35" s="53" t="s">
        <v>147</v>
      </c>
      <c r="F35" s="54">
        <f t="shared" si="3"/>
        <v>0</v>
      </c>
      <c r="G35" s="54">
        <f t="shared" si="4"/>
        <v>0</v>
      </c>
      <c r="H35" s="54">
        <f t="shared" si="5"/>
        <v>0</v>
      </c>
      <c r="I35" s="54">
        <f t="shared" si="9"/>
        <v>0</v>
      </c>
      <c r="J35" s="54">
        <f t="shared" si="10"/>
        <v>0</v>
      </c>
      <c r="K35" s="54">
        <f t="shared" si="11"/>
        <v>0</v>
      </c>
      <c r="L35" s="54">
        <f t="shared" si="12"/>
        <v>0</v>
      </c>
      <c r="M35" s="54">
        <f t="shared" si="13"/>
        <v>0</v>
      </c>
      <c r="N35" s="54">
        <f t="shared" si="33"/>
        <v>0</v>
      </c>
      <c r="O35" s="54">
        <f t="shared" si="14"/>
        <v>0</v>
      </c>
      <c r="P35" s="54">
        <f t="shared" si="15"/>
        <v>0</v>
      </c>
      <c r="Q35" s="54">
        <f t="shared" si="16"/>
        <v>0</v>
      </c>
      <c r="R35" s="54">
        <f t="shared" si="17"/>
        <v>0</v>
      </c>
      <c r="S35" s="54">
        <f t="shared" si="34"/>
        <v>0</v>
      </c>
      <c r="T35" s="54">
        <f t="shared" si="18"/>
        <v>0</v>
      </c>
      <c r="U35" s="54">
        <f t="shared" si="19"/>
        <v>0</v>
      </c>
      <c r="V35" s="54">
        <f t="shared" si="20"/>
        <v>0</v>
      </c>
      <c r="W35" s="54">
        <f t="shared" si="21"/>
        <v>0</v>
      </c>
      <c r="X35" s="54">
        <f t="shared" si="22"/>
        <v>0</v>
      </c>
      <c r="Y35" s="54">
        <f t="shared" si="23"/>
        <v>0</v>
      </c>
      <c r="Z35" s="54">
        <f t="shared" si="24"/>
        <v>0</v>
      </c>
      <c r="AA35" s="54">
        <f t="shared" si="25"/>
        <v>0</v>
      </c>
      <c r="AB35" s="54">
        <f t="shared" si="26"/>
        <v>0</v>
      </c>
      <c r="AC35" s="54">
        <f t="shared" si="27"/>
        <v>0</v>
      </c>
      <c r="AD35" s="54">
        <f t="shared" si="28"/>
        <v>0</v>
      </c>
      <c r="AE35" s="54">
        <f t="shared" si="29"/>
        <v>0</v>
      </c>
      <c r="AF35" s="54">
        <f t="shared" si="30"/>
        <v>0</v>
      </c>
      <c r="AG35" s="54">
        <f t="shared" si="31"/>
        <v>0</v>
      </c>
      <c r="AH35" s="56">
        <f t="shared" si="32"/>
        <v>0</v>
      </c>
    </row>
    <row r="36" spans="1:34" ht="16.5" hidden="1" thickBot="1" x14ac:dyDescent="0.3">
      <c r="A36" s="44" t="str">
        <f t="shared" si="2"/>
        <v>unconstrained</v>
      </c>
      <c r="B36" s="67" t="s">
        <v>424</v>
      </c>
      <c r="C36" s="70" t="str">
        <f>C35</f>
        <v>North West</v>
      </c>
      <c r="D36" s="53" t="s">
        <v>78</v>
      </c>
      <c r="E36" s="53" t="s">
        <v>278</v>
      </c>
      <c r="F36" s="54">
        <f t="shared" si="3"/>
        <v>0</v>
      </c>
      <c r="G36" s="54">
        <f t="shared" si="4"/>
        <v>0</v>
      </c>
      <c r="H36" s="54">
        <f t="shared" si="5"/>
        <v>0</v>
      </c>
      <c r="I36" s="54">
        <f t="shared" si="9"/>
        <v>0</v>
      </c>
      <c r="J36" s="54">
        <f t="shared" si="10"/>
        <v>0</v>
      </c>
      <c r="K36" s="54">
        <f t="shared" si="11"/>
        <v>0</v>
      </c>
      <c r="L36" s="54">
        <f t="shared" si="12"/>
        <v>0</v>
      </c>
      <c r="M36" s="54">
        <f t="shared" si="13"/>
        <v>0</v>
      </c>
      <c r="N36" s="54">
        <f t="shared" si="33"/>
        <v>0</v>
      </c>
      <c r="O36" s="54">
        <f t="shared" si="14"/>
        <v>0</v>
      </c>
      <c r="P36" s="54">
        <f t="shared" si="15"/>
        <v>0</v>
      </c>
      <c r="Q36" s="54">
        <f t="shared" si="16"/>
        <v>0</v>
      </c>
      <c r="R36" s="54">
        <f t="shared" si="17"/>
        <v>0</v>
      </c>
      <c r="S36" s="54">
        <f t="shared" si="34"/>
        <v>0</v>
      </c>
      <c r="T36" s="54">
        <f t="shared" si="18"/>
        <v>0</v>
      </c>
      <c r="U36" s="54">
        <f t="shared" si="19"/>
        <v>0</v>
      </c>
      <c r="V36" s="54">
        <f t="shared" si="20"/>
        <v>0</v>
      </c>
      <c r="W36" s="54">
        <f t="shared" si="21"/>
        <v>0</v>
      </c>
      <c r="X36" s="54">
        <f t="shared" si="22"/>
        <v>0</v>
      </c>
      <c r="Y36" s="54">
        <f t="shared" si="23"/>
        <v>0</v>
      </c>
      <c r="Z36" s="54">
        <f t="shared" si="24"/>
        <v>0</v>
      </c>
      <c r="AA36" s="54">
        <f t="shared" si="25"/>
        <v>0</v>
      </c>
      <c r="AB36" s="54">
        <f t="shared" si="26"/>
        <v>0</v>
      </c>
      <c r="AC36" s="54">
        <f t="shared" si="27"/>
        <v>0</v>
      </c>
      <c r="AD36" s="54">
        <f t="shared" si="28"/>
        <v>0</v>
      </c>
      <c r="AE36" s="54">
        <f t="shared" si="29"/>
        <v>0</v>
      </c>
      <c r="AF36" s="54">
        <f t="shared" si="30"/>
        <v>0</v>
      </c>
      <c r="AG36" s="54">
        <f t="shared" si="31"/>
        <v>0</v>
      </c>
      <c r="AH36" s="56">
        <f t="shared" si="32"/>
        <v>0</v>
      </c>
    </row>
    <row r="37" spans="1:34" ht="16.5" hidden="1" thickBot="1" x14ac:dyDescent="0.3">
      <c r="A37" s="44" t="str">
        <f t="shared" si="2"/>
        <v>unconstrained</v>
      </c>
      <c r="B37" s="67" t="s">
        <v>424</v>
      </c>
      <c r="C37" s="70" t="str">
        <f>C36</f>
        <v>North West</v>
      </c>
      <c r="D37" s="53" t="s">
        <v>78</v>
      </c>
      <c r="E37" s="53" t="s">
        <v>421</v>
      </c>
      <c r="F37" s="54">
        <f t="shared" si="3"/>
        <v>0</v>
      </c>
      <c r="G37" s="54">
        <f t="shared" si="4"/>
        <v>0</v>
      </c>
      <c r="H37" s="54">
        <f t="shared" si="5"/>
        <v>0</v>
      </c>
      <c r="I37" s="54">
        <f t="shared" si="9"/>
        <v>0</v>
      </c>
      <c r="J37" s="54">
        <f t="shared" si="10"/>
        <v>0</v>
      </c>
      <c r="K37" s="54">
        <f t="shared" si="11"/>
        <v>0</v>
      </c>
      <c r="L37" s="54">
        <f t="shared" si="12"/>
        <v>0</v>
      </c>
      <c r="M37" s="54">
        <f t="shared" si="13"/>
        <v>0</v>
      </c>
      <c r="N37" s="54">
        <f t="shared" si="33"/>
        <v>0</v>
      </c>
      <c r="O37" s="54">
        <f t="shared" si="14"/>
        <v>0</v>
      </c>
      <c r="P37" s="54">
        <f t="shared" si="15"/>
        <v>0</v>
      </c>
      <c r="Q37" s="54">
        <f t="shared" si="16"/>
        <v>0</v>
      </c>
      <c r="R37" s="54">
        <f t="shared" si="17"/>
        <v>0</v>
      </c>
      <c r="S37" s="54">
        <f t="shared" si="34"/>
        <v>0</v>
      </c>
      <c r="T37" s="54">
        <f t="shared" si="18"/>
        <v>0</v>
      </c>
      <c r="U37" s="54">
        <f t="shared" si="19"/>
        <v>0</v>
      </c>
      <c r="V37" s="54">
        <f t="shared" si="20"/>
        <v>0</v>
      </c>
      <c r="W37" s="54">
        <f t="shared" si="21"/>
        <v>0</v>
      </c>
      <c r="X37" s="54">
        <f t="shared" si="22"/>
        <v>0</v>
      </c>
      <c r="Y37" s="54">
        <f t="shared" si="23"/>
        <v>0</v>
      </c>
      <c r="Z37" s="54">
        <f t="shared" si="24"/>
        <v>0</v>
      </c>
      <c r="AA37" s="54">
        <f t="shared" si="25"/>
        <v>0</v>
      </c>
      <c r="AB37" s="54">
        <f t="shared" si="26"/>
        <v>0</v>
      </c>
      <c r="AC37" s="54">
        <f t="shared" si="27"/>
        <v>0</v>
      </c>
      <c r="AD37" s="54">
        <f t="shared" si="28"/>
        <v>0</v>
      </c>
      <c r="AE37" s="54">
        <f t="shared" si="29"/>
        <v>0</v>
      </c>
      <c r="AF37" s="54">
        <f t="shared" si="30"/>
        <v>0</v>
      </c>
      <c r="AG37" s="54">
        <f t="shared" si="31"/>
        <v>0</v>
      </c>
      <c r="AH37" s="56">
        <f t="shared" si="32"/>
        <v>0</v>
      </c>
    </row>
    <row r="38" spans="1:34" ht="16.5" hidden="1" thickBot="1" x14ac:dyDescent="0.3">
      <c r="A38" s="44" t="str">
        <f t="shared" si="2"/>
        <v>unconstrained</v>
      </c>
      <c r="B38" s="67" t="s">
        <v>424</v>
      </c>
      <c r="C38" s="70" t="str">
        <f>C37</f>
        <v>North West</v>
      </c>
      <c r="D38" s="53" t="s">
        <v>78</v>
      </c>
      <c r="E38" s="53" t="s">
        <v>124</v>
      </c>
      <c r="F38" s="54">
        <f t="shared" si="3"/>
        <v>0</v>
      </c>
      <c r="G38" s="54">
        <f t="shared" si="4"/>
        <v>0</v>
      </c>
      <c r="H38" s="54">
        <f t="shared" si="5"/>
        <v>0</v>
      </c>
      <c r="I38" s="54">
        <f t="shared" si="9"/>
        <v>0</v>
      </c>
      <c r="J38" s="54">
        <f t="shared" si="10"/>
        <v>0</v>
      </c>
      <c r="K38" s="54">
        <f t="shared" si="11"/>
        <v>0</v>
      </c>
      <c r="L38" s="54">
        <f t="shared" si="12"/>
        <v>0</v>
      </c>
      <c r="M38" s="54">
        <f t="shared" si="13"/>
        <v>0</v>
      </c>
      <c r="N38" s="54">
        <f t="shared" si="33"/>
        <v>0</v>
      </c>
      <c r="O38" s="54">
        <f t="shared" si="14"/>
        <v>0</v>
      </c>
      <c r="P38" s="54">
        <f t="shared" si="15"/>
        <v>0</v>
      </c>
      <c r="Q38" s="54">
        <f t="shared" si="16"/>
        <v>0</v>
      </c>
      <c r="R38" s="54">
        <f t="shared" si="17"/>
        <v>0</v>
      </c>
      <c r="S38" s="54">
        <f t="shared" si="34"/>
        <v>0</v>
      </c>
      <c r="T38" s="54">
        <f t="shared" si="18"/>
        <v>0</v>
      </c>
      <c r="U38" s="54">
        <f t="shared" si="19"/>
        <v>0</v>
      </c>
      <c r="V38" s="54">
        <f t="shared" si="20"/>
        <v>0</v>
      </c>
      <c r="W38" s="54">
        <f t="shared" si="21"/>
        <v>0</v>
      </c>
      <c r="X38" s="54">
        <f t="shared" si="22"/>
        <v>0</v>
      </c>
      <c r="Y38" s="54">
        <f t="shared" si="23"/>
        <v>0</v>
      </c>
      <c r="Z38" s="54">
        <f t="shared" si="24"/>
        <v>0</v>
      </c>
      <c r="AA38" s="54">
        <f t="shared" si="25"/>
        <v>0</v>
      </c>
      <c r="AB38" s="54">
        <f t="shared" si="26"/>
        <v>0</v>
      </c>
      <c r="AC38" s="54">
        <f t="shared" si="27"/>
        <v>0</v>
      </c>
      <c r="AD38" s="54">
        <f t="shared" si="28"/>
        <v>0</v>
      </c>
      <c r="AE38" s="54">
        <f t="shared" si="29"/>
        <v>0</v>
      </c>
      <c r="AF38" s="54">
        <f t="shared" si="30"/>
        <v>0</v>
      </c>
      <c r="AG38" s="54">
        <f t="shared" si="31"/>
        <v>0</v>
      </c>
      <c r="AH38" s="56">
        <f t="shared" si="32"/>
        <v>0</v>
      </c>
    </row>
    <row r="39" spans="1:34" ht="16.5" hidden="1" thickBot="1" x14ac:dyDescent="0.3">
      <c r="A39" s="44" t="str">
        <f t="shared" si="2"/>
        <v>unconstrained</v>
      </c>
      <c r="B39" s="67" t="s">
        <v>424</v>
      </c>
      <c r="C39" s="71" t="str">
        <f>C38</f>
        <v>North West</v>
      </c>
      <c r="D39" s="60" t="s">
        <v>115</v>
      </c>
      <c r="E39" s="60" t="s">
        <v>423</v>
      </c>
      <c r="F39" s="61">
        <f t="shared" si="3"/>
        <v>0</v>
      </c>
      <c r="G39" s="61">
        <f t="shared" si="4"/>
        <v>0</v>
      </c>
      <c r="H39" s="61">
        <f t="shared" si="5"/>
        <v>0</v>
      </c>
      <c r="I39" s="61">
        <f t="shared" si="9"/>
        <v>0</v>
      </c>
      <c r="J39" s="61">
        <f t="shared" si="10"/>
        <v>0</v>
      </c>
      <c r="K39" s="61">
        <f t="shared" si="11"/>
        <v>0</v>
      </c>
      <c r="L39" s="61">
        <f t="shared" si="12"/>
        <v>0</v>
      </c>
      <c r="M39" s="61">
        <f t="shared" si="13"/>
        <v>0</v>
      </c>
      <c r="N39" s="61">
        <f t="shared" si="33"/>
        <v>0</v>
      </c>
      <c r="O39" s="61">
        <f t="shared" si="14"/>
        <v>0</v>
      </c>
      <c r="P39" s="61">
        <f t="shared" si="15"/>
        <v>0</v>
      </c>
      <c r="Q39" s="61">
        <f t="shared" si="16"/>
        <v>0</v>
      </c>
      <c r="R39" s="61">
        <f t="shared" si="17"/>
        <v>0</v>
      </c>
      <c r="S39" s="61">
        <f t="shared" si="34"/>
        <v>0</v>
      </c>
      <c r="T39" s="61">
        <f t="shared" si="18"/>
        <v>0</v>
      </c>
      <c r="U39" s="61">
        <f t="shared" si="19"/>
        <v>0</v>
      </c>
      <c r="V39" s="61">
        <f t="shared" si="20"/>
        <v>0</v>
      </c>
      <c r="W39" s="61">
        <f t="shared" si="21"/>
        <v>0</v>
      </c>
      <c r="X39" s="61">
        <f t="shared" si="22"/>
        <v>0</v>
      </c>
      <c r="Y39" s="61">
        <f t="shared" si="23"/>
        <v>0</v>
      </c>
      <c r="Z39" s="61">
        <f t="shared" si="24"/>
        <v>0</v>
      </c>
      <c r="AA39" s="61">
        <f t="shared" si="25"/>
        <v>0</v>
      </c>
      <c r="AB39" s="61">
        <f t="shared" si="26"/>
        <v>0</v>
      </c>
      <c r="AC39" s="61">
        <f t="shared" si="27"/>
        <v>0</v>
      </c>
      <c r="AD39" s="61">
        <f t="shared" si="28"/>
        <v>0</v>
      </c>
      <c r="AE39" s="61">
        <f t="shared" si="29"/>
        <v>0</v>
      </c>
      <c r="AF39" s="61">
        <f t="shared" si="30"/>
        <v>0</v>
      </c>
      <c r="AG39" s="61">
        <f t="shared" si="31"/>
        <v>0</v>
      </c>
      <c r="AH39" s="63">
        <f t="shared" si="32"/>
        <v>0</v>
      </c>
    </row>
    <row r="40" spans="1:34" ht="16.5" hidden="1" thickBot="1" x14ac:dyDescent="0.3">
      <c r="A40" s="44" t="str">
        <f t="shared" si="2"/>
        <v>unconstrained</v>
      </c>
      <c r="B40" s="67" t="s">
        <v>424</v>
      </c>
      <c r="C40" s="66" t="s">
        <v>431</v>
      </c>
      <c r="D40" s="47" t="s">
        <v>78</v>
      </c>
      <c r="E40" s="47" t="s">
        <v>147</v>
      </c>
      <c r="F40" s="48">
        <f t="shared" si="3"/>
        <v>0</v>
      </c>
      <c r="G40" s="48">
        <f t="shared" si="4"/>
        <v>0</v>
      </c>
      <c r="H40" s="48">
        <f t="shared" si="5"/>
        <v>0</v>
      </c>
      <c r="I40" s="48">
        <f t="shared" si="9"/>
        <v>0</v>
      </c>
      <c r="J40" s="48">
        <f t="shared" si="10"/>
        <v>0</v>
      </c>
      <c r="K40" s="48">
        <f t="shared" si="11"/>
        <v>0</v>
      </c>
      <c r="L40" s="48">
        <f t="shared" si="12"/>
        <v>0</v>
      </c>
      <c r="M40" s="48">
        <f t="shared" si="13"/>
        <v>0</v>
      </c>
      <c r="N40" s="48">
        <f t="shared" si="33"/>
        <v>0</v>
      </c>
      <c r="O40" s="48">
        <f t="shared" si="14"/>
        <v>0</v>
      </c>
      <c r="P40" s="48">
        <f t="shared" si="15"/>
        <v>0</v>
      </c>
      <c r="Q40" s="48">
        <f t="shared" si="16"/>
        <v>0</v>
      </c>
      <c r="R40" s="48">
        <f t="shared" si="17"/>
        <v>0</v>
      </c>
      <c r="S40" s="48">
        <f t="shared" si="34"/>
        <v>0</v>
      </c>
      <c r="T40" s="48">
        <f t="shared" si="18"/>
        <v>0</v>
      </c>
      <c r="U40" s="48">
        <f t="shared" si="19"/>
        <v>0</v>
      </c>
      <c r="V40" s="48">
        <f t="shared" si="20"/>
        <v>0</v>
      </c>
      <c r="W40" s="48">
        <f t="shared" si="21"/>
        <v>0</v>
      </c>
      <c r="X40" s="48">
        <f t="shared" si="22"/>
        <v>0</v>
      </c>
      <c r="Y40" s="48">
        <f t="shared" si="23"/>
        <v>0</v>
      </c>
      <c r="Z40" s="48">
        <f t="shared" si="24"/>
        <v>0</v>
      </c>
      <c r="AA40" s="48">
        <f t="shared" si="25"/>
        <v>0</v>
      </c>
      <c r="AB40" s="48">
        <f t="shared" si="26"/>
        <v>0</v>
      </c>
      <c r="AC40" s="48">
        <f t="shared" si="27"/>
        <v>0</v>
      </c>
      <c r="AD40" s="48">
        <f t="shared" si="28"/>
        <v>0</v>
      </c>
      <c r="AE40" s="48">
        <f t="shared" si="29"/>
        <v>0</v>
      </c>
      <c r="AF40" s="48">
        <f t="shared" si="30"/>
        <v>0</v>
      </c>
      <c r="AG40" s="48">
        <f t="shared" si="31"/>
        <v>0</v>
      </c>
      <c r="AH40" s="50">
        <f t="shared" si="32"/>
        <v>0</v>
      </c>
    </row>
    <row r="41" spans="1:34" ht="16.5" hidden="1" thickBot="1" x14ac:dyDescent="0.3">
      <c r="A41" s="44" t="str">
        <f t="shared" si="2"/>
        <v>unconstrained</v>
      </c>
      <c r="B41" s="67" t="s">
        <v>424</v>
      </c>
      <c r="C41" s="68" t="str">
        <f t="shared" ref="C41:C47" si="35">C40</f>
        <v>Gauteng</v>
      </c>
      <c r="D41" s="53" t="s">
        <v>78</v>
      </c>
      <c r="E41" s="53" t="s">
        <v>278</v>
      </c>
      <c r="F41" s="54">
        <f t="shared" si="3"/>
        <v>0</v>
      </c>
      <c r="G41" s="54">
        <f t="shared" si="4"/>
        <v>0</v>
      </c>
      <c r="H41" s="54">
        <f t="shared" si="5"/>
        <v>0</v>
      </c>
      <c r="I41" s="54">
        <f t="shared" si="9"/>
        <v>0</v>
      </c>
      <c r="J41" s="54">
        <f t="shared" si="10"/>
        <v>0</v>
      </c>
      <c r="K41" s="54">
        <f t="shared" si="11"/>
        <v>0</v>
      </c>
      <c r="L41" s="54">
        <f t="shared" si="12"/>
        <v>0</v>
      </c>
      <c r="M41" s="54">
        <f t="shared" si="13"/>
        <v>0</v>
      </c>
      <c r="N41" s="54">
        <f t="shared" si="33"/>
        <v>0</v>
      </c>
      <c r="O41" s="54">
        <f t="shared" si="14"/>
        <v>0</v>
      </c>
      <c r="P41" s="54">
        <f t="shared" si="15"/>
        <v>0</v>
      </c>
      <c r="Q41" s="54">
        <f t="shared" si="16"/>
        <v>0</v>
      </c>
      <c r="R41" s="54">
        <f t="shared" si="17"/>
        <v>0</v>
      </c>
      <c r="S41" s="54">
        <f t="shared" si="34"/>
        <v>0</v>
      </c>
      <c r="T41" s="54">
        <f t="shared" si="18"/>
        <v>0</v>
      </c>
      <c r="U41" s="54">
        <f t="shared" si="19"/>
        <v>0</v>
      </c>
      <c r="V41" s="54">
        <f t="shared" si="20"/>
        <v>0</v>
      </c>
      <c r="W41" s="54">
        <f t="shared" si="21"/>
        <v>0</v>
      </c>
      <c r="X41" s="54">
        <f t="shared" si="22"/>
        <v>0</v>
      </c>
      <c r="Y41" s="54">
        <f t="shared" si="23"/>
        <v>0</v>
      </c>
      <c r="Z41" s="54">
        <f t="shared" si="24"/>
        <v>0</v>
      </c>
      <c r="AA41" s="54">
        <f t="shared" si="25"/>
        <v>0</v>
      </c>
      <c r="AB41" s="54">
        <f t="shared" si="26"/>
        <v>0</v>
      </c>
      <c r="AC41" s="54">
        <f t="shared" si="27"/>
        <v>0</v>
      </c>
      <c r="AD41" s="54">
        <f t="shared" si="28"/>
        <v>0</v>
      </c>
      <c r="AE41" s="54">
        <f t="shared" si="29"/>
        <v>0</v>
      </c>
      <c r="AF41" s="54">
        <f t="shared" si="30"/>
        <v>0</v>
      </c>
      <c r="AG41" s="54">
        <f t="shared" si="31"/>
        <v>0</v>
      </c>
      <c r="AH41" s="56">
        <f t="shared" si="32"/>
        <v>0</v>
      </c>
    </row>
    <row r="42" spans="1:34" ht="16.5" hidden="1" thickBot="1" x14ac:dyDescent="0.3">
      <c r="A42" s="44" t="str">
        <f t="shared" si="2"/>
        <v>unconstrained</v>
      </c>
      <c r="B42" s="67" t="s">
        <v>424</v>
      </c>
      <c r="C42" s="68" t="str">
        <f t="shared" si="35"/>
        <v>Gauteng</v>
      </c>
      <c r="D42" s="53" t="s">
        <v>78</v>
      </c>
      <c r="E42" s="53" t="s">
        <v>421</v>
      </c>
      <c r="F42" s="54">
        <f t="shared" si="3"/>
        <v>0</v>
      </c>
      <c r="G42" s="54">
        <f t="shared" si="4"/>
        <v>0</v>
      </c>
      <c r="H42" s="54">
        <f t="shared" si="5"/>
        <v>0</v>
      </c>
      <c r="I42" s="54">
        <f t="shared" si="9"/>
        <v>0</v>
      </c>
      <c r="J42" s="54">
        <f t="shared" si="10"/>
        <v>0</v>
      </c>
      <c r="K42" s="54">
        <f t="shared" si="11"/>
        <v>0</v>
      </c>
      <c r="L42" s="54">
        <f t="shared" si="12"/>
        <v>0</v>
      </c>
      <c r="M42" s="54">
        <f t="shared" si="13"/>
        <v>0</v>
      </c>
      <c r="N42" s="54">
        <f t="shared" si="33"/>
        <v>0</v>
      </c>
      <c r="O42" s="54">
        <f t="shared" si="14"/>
        <v>0</v>
      </c>
      <c r="P42" s="54">
        <f t="shared" si="15"/>
        <v>0</v>
      </c>
      <c r="Q42" s="54">
        <f t="shared" si="16"/>
        <v>0</v>
      </c>
      <c r="R42" s="54">
        <f t="shared" si="17"/>
        <v>0</v>
      </c>
      <c r="S42" s="54">
        <f t="shared" si="34"/>
        <v>0</v>
      </c>
      <c r="T42" s="54">
        <f t="shared" si="18"/>
        <v>0</v>
      </c>
      <c r="U42" s="54">
        <f t="shared" si="19"/>
        <v>0</v>
      </c>
      <c r="V42" s="54">
        <f t="shared" si="20"/>
        <v>0</v>
      </c>
      <c r="W42" s="54">
        <f t="shared" si="21"/>
        <v>0</v>
      </c>
      <c r="X42" s="54">
        <f t="shared" si="22"/>
        <v>0</v>
      </c>
      <c r="Y42" s="54">
        <f t="shared" si="23"/>
        <v>0</v>
      </c>
      <c r="Z42" s="54">
        <f t="shared" si="24"/>
        <v>0</v>
      </c>
      <c r="AA42" s="54">
        <f t="shared" si="25"/>
        <v>0</v>
      </c>
      <c r="AB42" s="54">
        <f t="shared" si="26"/>
        <v>0</v>
      </c>
      <c r="AC42" s="54">
        <f t="shared" si="27"/>
        <v>0</v>
      </c>
      <c r="AD42" s="54">
        <f t="shared" si="28"/>
        <v>0</v>
      </c>
      <c r="AE42" s="54">
        <f t="shared" si="29"/>
        <v>0</v>
      </c>
      <c r="AF42" s="54">
        <f t="shared" si="30"/>
        <v>0</v>
      </c>
      <c r="AG42" s="54">
        <f t="shared" si="31"/>
        <v>0</v>
      </c>
      <c r="AH42" s="56">
        <f t="shared" si="32"/>
        <v>0</v>
      </c>
    </row>
    <row r="43" spans="1:34" ht="16.5" hidden="1" thickBot="1" x14ac:dyDescent="0.3">
      <c r="A43" s="44" t="str">
        <f t="shared" si="2"/>
        <v>unconstrained</v>
      </c>
      <c r="B43" s="67" t="s">
        <v>424</v>
      </c>
      <c r="C43" s="68" t="str">
        <f t="shared" si="35"/>
        <v>Gauteng</v>
      </c>
      <c r="D43" s="53" t="s">
        <v>78</v>
      </c>
      <c r="E43" s="53" t="s">
        <v>124</v>
      </c>
      <c r="F43" s="54">
        <f t="shared" si="3"/>
        <v>0</v>
      </c>
      <c r="G43" s="54">
        <f t="shared" si="4"/>
        <v>0</v>
      </c>
      <c r="H43" s="54">
        <f t="shared" si="5"/>
        <v>0</v>
      </c>
      <c r="I43" s="54">
        <f t="shared" si="9"/>
        <v>0</v>
      </c>
      <c r="J43" s="54">
        <f t="shared" si="10"/>
        <v>0</v>
      </c>
      <c r="K43" s="54">
        <f t="shared" si="11"/>
        <v>0</v>
      </c>
      <c r="L43" s="54">
        <f t="shared" si="12"/>
        <v>0</v>
      </c>
      <c r="M43" s="54">
        <f t="shared" si="13"/>
        <v>0</v>
      </c>
      <c r="N43" s="54">
        <f t="shared" si="33"/>
        <v>0</v>
      </c>
      <c r="O43" s="54">
        <f t="shared" si="14"/>
        <v>0</v>
      </c>
      <c r="P43" s="54">
        <f t="shared" si="15"/>
        <v>0</v>
      </c>
      <c r="Q43" s="54">
        <f t="shared" si="16"/>
        <v>0</v>
      </c>
      <c r="R43" s="54">
        <f t="shared" si="17"/>
        <v>0</v>
      </c>
      <c r="S43" s="54">
        <f t="shared" si="34"/>
        <v>0</v>
      </c>
      <c r="T43" s="54">
        <f t="shared" si="18"/>
        <v>0</v>
      </c>
      <c r="U43" s="54">
        <f t="shared" si="19"/>
        <v>0</v>
      </c>
      <c r="V43" s="54">
        <f t="shared" si="20"/>
        <v>0</v>
      </c>
      <c r="W43" s="54">
        <f t="shared" si="21"/>
        <v>0</v>
      </c>
      <c r="X43" s="54">
        <f t="shared" si="22"/>
        <v>0</v>
      </c>
      <c r="Y43" s="54">
        <f t="shared" si="23"/>
        <v>0</v>
      </c>
      <c r="Z43" s="54">
        <f t="shared" si="24"/>
        <v>0</v>
      </c>
      <c r="AA43" s="54">
        <f t="shared" si="25"/>
        <v>0</v>
      </c>
      <c r="AB43" s="54">
        <f t="shared" si="26"/>
        <v>0</v>
      </c>
      <c r="AC43" s="54">
        <f t="shared" si="27"/>
        <v>0</v>
      </c>
      <c r="AD43" s="54">
        <f t="shared" si="28"/>
        <v>0</v>
      </c>
      <c r="AE43" s="54">
        <f t="shared" si="29"/>
        <v>0</v>
      </c>
      <c r="AF43" s="54">
        <f t="shared" si="30"/>
        <v>0</v>
      </c>
      <c r="AG43" s="54">
        <f t="shared" si="31"/>
        <v>0</v>
      </c>
      <c r="AH43" s="56">
        <f t="shared" si="32"/>
        <v>0</v>
      </c>
    </row>
    <row r="44" spans="1:34" ht="16.5" hidden="1" thickBot="1" x14ac:dyDescent="0.3">
      <c r="A44" s="44" t="str">
        <f t="shared" si="2"/>
        <v>unconstrained</v>
      </c>
      <c r="B44" s="67" t="s">
        <v>424</v>
      </c>
      <c r="C44" s="68" t="str">
        <f t="shared" si="35"/>
        <v>Gauteng</v>
      </c>
      <c r="D44" s="53" t="s">
        <v>78</v>
      </c>
      <c r="E44" s="53" t="s">
        <v>422</v>
      </c>
      <c r="F44" s="54">
        <f t="shared" si="3"/>
        <v>0</v>
      </c>
      <c r="G44" s="54">
        <f t="shared" si="4"/>
        <v>0</v>
      </c>
      <c r="H44" s="54">
        <f t="shared" si="5"/>
        <v>0</v>
      </c>
      <c r="I44" s="54">
        <f t="shared" si="9"/>
        <v>0</v>
      </c>
      <c r="J44" s="54">
        <f t="shared" si="10"/>
        <v>0</v>
      </c>
      <c r="K44" s="54">
        <f t="shared" si="11"/>
        <v>0</v>
      </c>
      <c r="L44" s="54">
        <f t="shared" si="12"/>
        <v>0</v>
      </c>
      <c r="M44" s="54">
        <f t="shared" si="13"/>
        <v>0</v>
      </c>
      <c r="N44" s="54">
        <f t="shared" si="33"/>
        <v>0</v>
      </c>
      <c r="O44" s="54">
        <f t="shared" si="14"/>
        <v>0</v>
      </c>
      <c r="P44" s="54">
        <f t="shared" si="15"/>
        <v>0</v>
      </c>
      <c r="Q44" s="54">
        <f t="shared" si="16"/>
        <v>0</v>
      </c>
      <c r="R44" s="54">
        <f t="shared" si="17"/>
        <v>0</v>
      </c>
      <c r="S44" s="54">
        <f t="shared" si="34"/>
        <v>0</v>
      </c>
      <c r="T44" s="54">
        <f t="shared" si="18"/>
        <v>0</v>
      </c>
      <c r="U44" s="54">
        <f t="shared" si="19"/>
        <v>0</v>
      </c>
      <c r="V44" s="54">
        <f t="shared" si="20"/>
        <v>0</v>
      </c>
      <c r="W44" s="54">
        <f t="shared" si="21"/>
        <v>0</v>
      </c>
      <c r="X44" s="54">
        <f t="shared" si="22"/>
        <v>0</v>
      </c>
      <c r="Y44" s="54">
        <f t="shared" si="23"/>
        <v>0</v>
      </c>
      <c r="Z44" s="54">
        <f t="shared" si="24"/>
        <v>0</v>
      </c>
      <c r="AA44" s="54">
        <f t="shared" si="25"/>
        <v>0</v>
      </c>
      <c r="AB44" s="54">
        <f t="shared" si="26"/>
        <v>0</v>
      </c>
      <c r="AC44" s="54">
        <f t="shared" si="27"/>
        <v>0</v>
      </c>
      <c r="AD44" s="54">
        <f t="shared" si="28"/>
        <v>0</v>
      </c>
      <c r="AE44" s="54">
        <f t="shared" si="29"/>
        <v>0</v>
      </c>
      <c r="AF44" s="54">
        <f t="shared" si="30"/>
        <v>0</v>
      </c>
      <c r="AG44" s="54">
        <f t="shared" si="31"/>
        <v>0</v>
      </c>
      <c r="AH44" s="56">
        <f t="shared" si="32"/>
        <v>0</v>
      </c>
    </row>
    <row r="45" spans="1:34" ht="16.5" hidden="1" thickBot="1" x14ac:dyDescent="0.3">
      <c r="A45" s="44" t="str">
        <f t="shared" si="2"/>
        <v>unconstrained</v>
      </c>
      <c r="B45" s="67" t="s">
        <v>424</v>
      </c>
      <c r="C45" s="68" t="str">
        <f t="shared" si="35"/>
        <v>Gauteng</v>
      </c>
      <c r="D45" s="53" t="s">
        <v>78</v>
      </c>
      <c r="E45" s="53" t="s">
        <v>77</v>
      </c>
      <c r="F45" s="54">
        <f t="shared" si="3"/>
        <v>0</v>
      </c>
      <c r="G45" s="54">
        <f t="shared" si="4"/>
        <v>0</v>
      </c>
      <c r="H45" s="54">
        <f t="shared" si="5"/>
        <v>0</v>
      </c>
      <c r="I45" s="54">
        <f t="shared" si="9"/>
        <v>0</v>
      </c>
      <c r="J45" s="54">
        <f t="shared" si="10"/>
        <v>0</v>
      </c>
      <c r="K45" s="54">
        <f t="shared" si="11"/>
        <v>0</v>
      </c>
      <c r="L45" s="54">
        <f t="shared" si="12"/>
        <v>0</v>
      </c>
      <c r="M45" s="54">
        <f t="shared" si="13"/>
        <v>0</v>
      </c>
      <c r="N45" s="54">
        <f t="shared" si="33"/>
        <v>0</v>
      </c>
      <c r="O45" s="54">
        <f t="shared" si="14"/>
        <v>0</v>
      </c>
      <c r="P45" s="54">
        <f t="shared" si="15"/>
        <v>0</v>
      </c>
      <c r="Q45" s="54">
        <f t="shared" si="16"/>
        <v>0</v>
      </c>
      <c r="R45" s="54">
        <f t="shared" si="17"/>
        <v>0</v>
      </c>
      <c r="S45" s="54">
        <f t="shared" si="34"/>
        <v>0</v>
      </c>
      <c r="T45" s="54">
        <f t="shared" si="18"/>
        <v>0</v>
      </c>
      <c r="U45" s="54">
        <f t="shared" si="19"/>
        <v>0</v>
      </c>
      <c r="V45" s="54">
        <f t="shared" si="20"/>
        <v>0</v>
      </c>
      <c r="W45" s="54">
        <f t="shared" si="21"/>
        <v>0</v>
      </c>
      <c r="X45" s="54">
        <f t="shared" si="22"/>
        <v>0</v>
      </c>
      <c r="Y45" s="54">
        <f t="shared" si="23"/>
        <v>0</v>
      </c>
      <c r="Z45" s="54">
        <f t="shared" si="24"/>
        <v>0</v>
      </c>
      <c r="AA45" s="54">
        <f t="shared" si="25"/>
        <v>0</v>
      </c>
      <c r="AB45" s="54">
        <f t="shared" si="26"/>
        <v>0</v>
      </c>
      <c r="AC45" s="54">
        <f t="shared" si="27"/>
        <v>0</v>
      </c>
      <c r="AD45" s="54">
        <f t="shared" si="28"/>
        <v>0</v>
      </c>
      <c r="AE45" s="54">
        <f t="shared" si="29"/>
        <v>0</v>
      </c>
      <c r="AF45" s="54">
        <f t="shared" si="30"/>
        <v>0</v>
      </c>
      <c r="AG45" s="54">
        <f t="shared" si="31"/>
        <v>0</v>
      </c>
      <c r="AH45" s="56">
        <f t="shared" si="32"/>
        <v>0</v>
      </c>
    </row>
    <row r="46" spans="1:34" ht="16.5" hidden="1" thickBot="1" x14ac:dyDescent="0.3">
      <c r="A46" s="44" t="str">
        <f t="shared" si="2"/>
        <v>unconstrained</v>
      </c>
      <c r="B46" s="67" t="s">
        <v>424</v>
      </c>
      <c r="C46" s="68" t="str">
        <f t="shared" si="35"/>
        <v>Gauteng</v>
      </c>
      <c r="D46" s="53" t="s">
        <v>115</v>
      </c>
      <c r="E46" s="53" t="s">
        <v>114</v>
      </c>
      <c r="F46" s="54">
        <f t="shared" si="3"/>
        <v>0</v>
      </c>
      <c r="G46" s="54">
        <f t="shared" si="4"/>
        <v>0</v>
      </c>
      <c r="H46" s="54">
        <f t="shared" si="5"/>
        <v>0</v>
      </c>
      <c r="I46" s="54">
        <f t="shared" si="9"/>
        <v>0</v>
      </c>
      <c r="J46" s="54">
        <f t="shared" si="10"/>
        <v>0</v>
      </c>
      <c r="K46" s="54">
        <f t="shared" si="11"/>
        <v>0</v>
      </c>
      <c r="L46" s="54">
        <f t="shared" si="12"/>
        <v>0</v>
      </c>
      <c r="M46" s="54">
        <f t="shared" si="13"/>
        <v>0</v>
      </c>
      <c r="N46" s="54">
        <f t="shared" si="33"/>
        <v>0</v>
      </c>
      <c r="O46" s="54">
        <f t="shared" si="14"/>
        <v>0</v>
      </c>
      <c r="P46" s="54">
        <f t="shared" si="15"/>
        <v>0</v>
      </c>
      <c r="Q46" s="54">
        <f t="shared" si="16"/>
        <v>0</v>
      </c>
      <c r="R46" s="54">
        <f t="shared" si="17"/>
        <v>0</v>
      </c>
      <c r="S46" s="54">
        <f t="shared" si="34"/>
        <v>0</v>
      </c>
      <c r="T46" s="54">
        <f t="shared" si="18"/>
        <v>0</v>
      </c>
      <c r="U46" s="54">
        <f t="shared" si="19"/>
        <v>0</v>
      </c>
      <c r="V46" s="54">
        <f t="shared" si="20"/>
        <v>0</v>
      </c>
      <c r="W46" s="54">
        <f t="shared" si="21"/>
        <v>0</v>
      </c>
      <c r="X46" s="54">
        <f t="shared" si="22"/>
        <v>0</v>
      </c>
      <c r="Y46" s="54">
        <f t="shared" si="23"/>
        <v>0</v>
      </c>
      <c r="Z46" s="54">
        <f t="shared" si="24"/>
        <v>0</v>
      </c>
      <c r="AA46" s="54">
        <f t="shared" si="25"/>
        <v>0</v>
      </c>
      <c r="AB46" s="54">
        <f t="shared" si="26"/>
        <v>0</v>
      </c>
      <c r="AC46" s="54">
        <f t="shared" si="27"/>
        <v>0</v>
      </c>
      <c r="AD46" s="54">
        <f t="shared" si="28"/>
        <v>0</v>
      </c>
      <c r="AE46" s="54">
        <f t="shared" si="29"/>
        <v>0</v>
      </c>
      <c r="AF46" s="54">
        <f t="shared" si="30"/>
        <v>0</v>
      </c>
      <c r="AG46" s="54">
        <f t="shared" si="31"/>
        <v>0</v>
      </c>
      <c r="AH46" s="56">
        <f t="shared" si="32"/>
        <v>0</v>
      </c>
    </row>
    <row r="47" spans="1:34" ht="16.5" hidden="1" thickBot="1" x14ac:dyDescent="0.3">
      <c r="A47" s="44" t="str">
        <f t="shared" si="2"/>
        <v>unconstrained</v>
      </c>
      <c r="B47" s="67" t="s">
        <v>424</v>
      </c>
      <c r="C47" s="72" t="str">
        <f t="shared" si="35"/>
        <v>Gauteng</v>
      </c>
      <c r="D47" s="60" t="s">
        <v>115</v>
      </c>
      <c r="E47" s="60" t="s">
        <v>423</v>
      </c>
      <c r="F47" s="61">
        <f t="shared" si="3"/>
        <v>0</v>
      </c>
      <c r="G47" s="61">
        <f t="shared" si="4"/>
        <v>0</v>
      </c>
      <c r="H47" s="61">
        <f t="shared" si="5"/>
        <v>0</v>
      </c>
      <c r="I47" s="61">
        <f t="shared" si="9"/>
        <v>0</v>
      </c>
      <c r="J47" s="61">
        <f t="shared" si="10"/>
        <v>0</v>
      </c>
      <c r="K47" s="61">
        <f t="shared" si="11"/>
        <v>0</v>
      </c>
      <c r="L47" s="61">
        <f t="shared" si="12"/>
        <v>0</v>
      </c>
      <c r="M47" s="61">
        <f t="shared" si="13"/>
        <v>0</v>
      </c>
      <c r="N47" s="61">
        <f t="shared" si="33"/>
        <v>0</v>
      </c>
      <c r="O47" s="61">
        <f t="shared" si="14"/>
        <v>0</v>
      </c>
      <c r="P47" s="61">
        <f t="shared" si="15"/>
        <v>0</v>
      </c>
      <c r="Q47" s="61">
        <f t="shared" si="16"/>
        <v>0</v>
      </c>
      <c r="R47" s="61">
        <f t="shared" si="17"/>
        <v>0</v>
      </c>
      <c r="S47" s="61">
        <f t="shared" si="34"/>
        <v>0</v>
      </c>
      <c r="T47" s="61">
        <f t="shared" si="18"/>
        <v>0</v>
      </c>
      <c r="U47" s="61">
        <f t="shared" si="19"/>
        <v>0</v>
      </c>
      <c r="V47" s="61">
        <f t="shared" si="20"/>
        <v>0</v>
      </c>
      <c r="W47" s="61">
        <f t="shared" si="21"/>
        <v>0</v>
      </c>
      <c r="X47" s="61">
        <f t="shared" si="22"/>
        <v>0</v>
      </c>
      <c r="Y47" s="61">
        <f t="shared" si="23"/>
        <v>0</v>
      </c>
      <c r="Z47" s="61">
        <f t="shared" si="24"/>
        <v>0</v>
      </c>
      <c r="AA47" s="61">
        <f t="shared" si="25"/>
        <v>0</v>
      </c>
      <c r="AB47" s="61">
        <f t="shared" si="26"/>
        <v>0</v>
      </c>
      <c r="AC47" s="61">
        <f t="shared" si="27"/>
        <v>0</v>
      </c>
      <c r="AD47" s="61">
        <f t="shared" si="28"/>
        <v>0</v>
      </c>
      <c r="AE47" s="61">
        <f t="shared" si="29"/>
        <v>0</v>
      </c>
      <c r="AF47" s="61">
        <f t="shared" si="30"/>
        <v>0</v>
      </c>
      <c r="AG47" s="61">
        <f t="shared" si="31"/>
        <v>0</v>
      </c>
      <c r="AH47" s="63">
        <f t="shared" si="32"/>
        <v>0</v>
      </c>
    </row>
    <row r="48" spans="1:34" ht="16.5" hidden="1" thickBot="1" x14ac:dyDescent="0.3">
      <c r="A48" s="44" t="str">
        <f t="shared" si="2"/>
        <v>unconstrained</v>
      </c>
      <c r="B48" s="67" t="s">
        <v>424</v>
      </c>
      <c r="C48" s="69" t="s">
        <v>432</v>
      </c>
      <c r="D48" s="47" t="s">
        <v>78</v>
      </c>
      <c r="E48" s="47" t="s">
        <v>147</v>
      </c>
      <c r="F48" s="48">
        <f t="shared" si="3"/>
        <v>0</v>
      </c>
      <c r="G48" s="48">
        <f t="shared" si="4"/>
        <v>0</v>
      </c>
      <c r="H48" s="48">
        <f t="shared" si="5"/>
        <v>0</v>
      </c>
      <c r="I48" s="48">
        <f t="shared" si="9"/>
        <v>0</v>
      </c>
      <c r="J48" s="48">
        <f t="shared" si="10"/>
        <v>0</v>
      </c>
      <c r="K48" s="48">
        <f t="shared" si="11"/>
        <v>0</v>
      </c>
      <c r="L48" s="48">
        <f t="shared" si="12"/>
        <v>0</v>
      </c>
      <c r="M48" s="48">
        <f t="shared" si="13"/>
        <v>0</v>
      </c>
      <c r="N48" s="48">
        <f t="shared" si="33"/>
        <v>0</v>
      </c>
      <c r="O48" s="48">
        <f t="shared" si="14"/>
        <v>0</v>
      </c>
      <c r="P48" s="48">
        <f t="shared" si="15"/>
        <v>0</v>
      </c>
      <c r="Q48" s="48">
        <f t="shared" si="16"/>
        <v>0</v>
      </c>
      <c r="R48" s="48">
        <f t="shared" si="17"/>
        <v>0</v>
      </c>
      <c r="S48" s="48">
        <f t="shared" si="34"/>
        <v>0</v>
      </c>
      <c r="T48" s="48">
        <f t="shared" si="18"/>
        <v>0</v>
      </c>
      <c r="U48" s="48">
        <f t="shared" si="19"/>
        <v>0</v>
      </c>
      <c r="V48" s="48">
        <f t="shared" si="20"/>
        <v>0</v>
      </c>
      <c r="W48" s="48">
        <f t="shared" si="21"/>
        <v>0</v>
      </c>
      <c r="X48" s="48">
        <f t="shared" si="22"/>
        <v>0</v>
      </c>
      <c r="Y48" s="48">
        <f t="shared" si="23"/>
        <v>0</v>
      </c>
      <c r="Z48" s="48">
        <f t="shared" si="24"/>
        <v>0</v>
      </c>
      <c r="AA48" s="48">
        <f t="shared" si="25"/>
        <v>0</v>
      </c>
      <c r="AB48" s="48">
        <f t="shared" si="26"/>
        <v>0</v>
      </c>
      <c r="AC48" s="48">
        <f t="shared" si="27"/>
        <v>0</v>
      </c>
      <c r="AD48" s="48">
        <f t="shared" si="28"/>
        <v>0</v>
      </c>
      <c r="AE48" s="48">
        <f t="shared" si="29"/>
        <v>0</v>
      </c>
      <c r="AF48" s="48">
        <f t="shared" si="30"/>
        <v>0</v>
      </c>
      <c r="AG48" s="48">
        <f t="shared" si="31"/>
        <v>0</v>
      </c>
      <c r="AH48" s="50">
        <f t="shared" si="32"/>
        <v>0</v>
      </c>
    </row>
    <row r="49" spans="1:34" ht="16.5" hidden="1" thickBot="1" x14ac:dyDescent="0.3">
      <c r="A49" s="44" t="str">
        <f t="shared" si="2"/>
        <v>unconstrained</v>
      </c>
      <c r="B49" s="67" t="s">
        <v>424</v>
      </c>
      <c r="C49" s="70" t="str">
        <f>C48</f>
        <v>Mpumalanga</v>
      </c>
      <c r="D49" s="53" t="s">
        <v>78</v>
      </c>
      <c r="E49" s="53" t="s">
        <v>278</v>
      </c>
      <c r="F49" s="54">
        <f t="shared" si="3"/>
        <v>0</v>
      </c>
      <c r="G49" s="54">
        <f t="shared" si="4"/>
        <v>0</v>
      </c>
      <c r="H49" s="54">
        <f t="shared" si="5"/>
        <v>0</v>
      </c>
      <c r="I49" s="54">
        <f t="shared" si="9"/>
        <v>0</v>
      </c>
      <c r="J49" s="54">
        <f t="shared" si="10"/>
        <v>0</v>
      </c>
      <c r="K49" s="54">
        <f t="shared" si="11"/>
        <v>0</v>
      </c>
      <c r="L49" s="54">
        <f t="shared" si="12"/>
        <v>0</v>
      </c>
      <c r="M49" s="54">
        <f t="shared" si="13"/>
        <v>0</v>
      </c>
      <c r="N49" s="54">
        <f t="shared" si="33"/>
        <v>0</v>
      </c>
      <c r="O49" s="54">
        <f t="shared" si="14"/>
        <v>0</v>
      </c>
      <c r="P49" s="54">
        <f t="shared" si="15"/>
        <v>0</v>
      </c>
      <c r="Q49" s="54">
        <f t="shared" si="16"/>
        <v>0</v>
      </c>
      <c r="R49" s="54">
        <f t="shared" si="17"/>
        <v>0</v>
      </c>
      <c r="S49" s="54">
        <f t="shared" si="34"/>
        <v>0</v>
      </c>
      <c r="T49" s="54">
        <f t="shared" si="18"/>
        <v>0</v>
      </c>
      <c r="U49" s="54">
        <f t="shared" si="19"/>
        <v>0</v>
      </c>
      <c r="V49" s="54">
        <f t="shared" si="20"/>
        <v>0</v>
      </c>
      <c r="W49" s="54">
        <f t="shared" si="21"/>
        <v>0</v>
      </c>
      <c r="X49" s="54">
        <f t="shared" si="22"/>
        <v>0</v>
      </c>
      <c r="Y49" s="54">
        <f t="shared" si="23"/>
        <v>0</v>
      </c>
      <c r="Z49" s="54">
        <f t="shared" si="24"/>
        <v>0</v>
      </c>
      <c r="AA49" s="54">
        <f t="shared" si="25"/>
        <v>0</v>
      </c>
      <c r="AB49" s="54">
        <f t="shared" si="26"/>
        <v>0</v>
      </c>
      <c r="AC49" s="54">
        <f t="shared" si="27"/>
        <v>0</v>
      </c>
      <c r="AD49" s="54">
        <f t="shared" si="28"/>
        <v>0</v>
      </c>
      <c r="AE49" s="54">
        <f t="shared" si="29"/>
        <v>0</v>
      </c>
      <c r="AF49" s="54">
        <f t="shared" si="30"/>
        <v>0</v>
      </c>
      <c r="AG49" s="54">
        <f t="shared" si="31"/>
        <v>0</v>
      </c>
      <c r="AH49" s="56">
        <f t="shared" si="32"/>
        <v>0</v>
      </c>
    </row>
    <row r="50" spans="1:34" ht="16.5" hidden="1" thickBot="1" x14ac:dyDescent="0.3">
      <c r="A50" s="44" t="str">
        <f t="shared" si="2"/>
        <v>unconstrained</v>
      </c>
      <c r="B50" s="67" t="s">
        <v>424</v>
      </c>
      <c r="C50" s="70" t="str">
        <f>C49</f>
        <v>Mpumalanga</v>
      </c>
      <c r="D50" s="53" t="s">
        <v>78</v>
      </c>
      <c r="E50" s="53" t="s">
        <v>421</v>
      </c>
      <c r="F50" s="54">
        <f t="shared" si="3"/>
        <v>0</v>
      </c>
      <c r="G50" s="54">
        <f t="shared" si="4"/>
        <v>0</v>
      </c>
      <c r="H50" s="54">
        <f t="shared" si="5"/>
        <v>0</v>
      </c>
      <c r="I50" s="54">
        <f t="shared" si="9"/>
        <v>0</v>
      </c>
      <c r="J50" s="54">
        <f t="shared" si="10"/>
        <v>0</v>
      </c>
      <c r="K50" s="54">
        <f t="shared" si="11"/>
        <v>0</v>
      </c>
      <c r="L50" s="54">
        <f t="shared" si="12"/>
        <v>0</v>
      </c>
      <c r="M50" s="54">
        <f t="shared" si="13"/>
        <v>0</v>
      </c>
      <c r="N50" s="54">
        <f t="shared" si="33"/>
        <v>0</v>
      </c>
      <c r="O50" s="54">
        <f t="shared" si="14"/>
        <v>0</v>
      </c>
      <c r="P50" s="54">
        <f t="shared" si="15"/>
        <v>0</v>
      </c>
      <c r="Q50" s="54">
        <f t="shared" si="16"/>
        <v>0</v>
      </c>
      <c r="R50" s="54">
        <f t="shared" si="17"/>
        <v>0</v>
      </c>
      <c r="S50" s="54">
        <f t="shared" si="34"/>
        <v>0</v>
      </c>
      <c r="T50" s="54">
        <f t="shared" si="18"/>
        <v>0</v>
      </c>
      <c r="U50" s="54">
        <f t="shared" si="19"/>
        <v>0</v>
      </c>
      <c r="V50" s="54">
        <f t="shared" si="20"/>
        <v>0</v>
      </c>
      <c r="W50" s="54">
        <f t="shared" si="21"/>
        <v>0</v>
      </c>
      <c r="X50" s="54">
        <f t="shared" si="22"/>
        <v>0</v>
      </c>
      <c r="Y50" s="54">
        <f t="shared" si="23"/>
        <v>0</v>
      </c>
      <c r="Z50" s="54">
        <f t="shared" si="24"/>
        <v>0</v>
      </c>
      <c r="AA50" s="54">
        <f t="shared" si="25"/>
        <v>0</v>
      </c>
      <c r="AB50" s="54">
        <f t="shared" si="26"/>
        <v>0</v>
      </c>
      <c r="AC50" s="54">
        <f t="shared" si="27"/>
        <v>0</v>
      </c>
      <c r="AD50" s="54">
        <f t="shared" si="28"/>
        <v>0</v>
      </c>
      <c r="AE50" s="54">
        <f t="shared" si="29"/>
        <v>0</v>
      </c>
      <c r="AF50" s="54">
        <f t="shared" si="30"/>
        <v>0</v>
      </c>
      <c r="AG50" s="54">
        <f t="shared" si="31"/>
        <v>0</v>
      </c>
      <c r="AH50" s="56">
        <f t="shared" si="32"/>
        <v>0</v>
      </c>
    </row>
    <row r="51" spans="1:34" ht="16.5" hidden="1" thickBot="1" x14ac:dyDescent="0.3">
      <c r="A51" s="44" t="str">
        <f t="shared" si="2"/>
        <v>unconstrained</v>
      </c>
      <c r="B51" s="67" t="s">
        <v>424</v>
      </c>
      <c r="C51" s="70" t="str">
        <f>C50</f>
        <v>Mpumalanga</v>
      </c>
      <c r="D51" s="53" t="s">
        <v>78</v>
      </c>
      <c r="E51" s="53" t="s">
        <v>124</v>
      </c>
      <c r="F51" s="54">
        <f t="shared" si="3"/>
        <v>0</v>
      </c>
      <c r="G51" s="54">
        <f t="shared" si="4"/>
        <v>0</v>
      </c>
      <c r="H51" s="54">
        <f t="shared" si="5"/>
        <v>0</v>
      </c>
      <c r="I51" s="54">
        <f t="shared" si="9"/>
        <v>0</v>
      </c>
      <c r="J51" s="54">
        <f t="shared" si="10"/>
        <v>0</v>
      </c>
      <c r="K51" s="54">
        <f t="shared" si="11"/>
        <v>0</v>
      </c>
      <c r="L51" s="54">
        <f t="shared" si="12"/>
        <v>0</v>
      </c>
      <c r="M51" s="54">
        <f t="shared" si="13"/>
        <v>0</v>
      </c>
      <c r="N51" s="54">
        <f t="shared" si="33"/>
        <v>0</v>
      </c>
      <c r="O51" s="54">
        <f t="shared" si="14"/>
        <v>0</v>
      </c>
      <c r="P51" s="54">
        <f t="shared" si="15"/>
        <v>0</v>
      </c>
      <c r="Q51" s="54">
        <f t="shared" si="16"/>
        <v>0</v>
      </c>
      <c r="R51" s="54">
        <f t="shared" si="17"/>
        <v>0</v>
      </c>
      <c r="S51" s="54">
        <f t="shared" si="34"/>
        <v>0</v>
      </c>
      <c r="T51" s="54">
        <f t="shared" si="18"/>
        <v>0</v>
      </c>
      <c r="U51" s="54">
        <f t="shared" si="19"/>
        <v>0</v>
      </c>
      <c r="V51" s="54">
        <f t="shared" si="20"/>
        <v>0</v>
      </c>
      <c r="W51" s="54">
        <f t="shared" si="21"/>
        <v>0</v>
      </c>
      <c r="X51" s="54">
        <f t="shared" si="22"/>
        <v>0</v>
      </c>
      <c r="Y51" s="54">
        <f t="shared" si="23"/>
        <v>0</v>
      </c>
      <c r="Z51" s="54">
        <f t="shared" si="24"/>
        <v>0</v>
      </c>
      <c r="AA51" s="54">
        <f t="shared" si="25"/>
        <v>0</v>
      </c>
      <c r="AB51" s="54">
        <f t="shared" si="26"/>
        <v>0</v>
      </c>
      <c r="AC51" s="54">
        <f t="shared" si="27"/>
        <v>0</v>
      </c>
      <c r="AD51" s="54">
        <f t="shared" si="28"/>
        <v>0</v>
      </c>
      <c r="AE51" s="54">
        <f t="shared" si="29"/>
        <v>0</v>
      </c>
      <c r="AF51" s="54">
        <f t="shared" si="30"/>
        <v>0</v>
      </c>
      <c r="AG51" s="54">
        <f t="shared" si="31"/>
        <v>0</v>
      </c>
      <c r="AH51" s="56">
        <f t="shared" si="32"/>
        <v>0</v>
      </c>
    </row>
    <row r="52" spans="1:34" ht="16.5" hidden="1" thickBot="1" x14ac:dyDescent="0.3">
      <c r="A52" s="44" t="str">
        <f t="shared" si="2"/>
        <v>unconstrained</v>
      </c>
      <c r="B52" s="67" t="s">
        <v>424</v>
      </c>
      <c r="C52" s="70" t="str">
        <f>C51</f>
        <v>Mpumalanga</v>
      </c>
      <c r="D52" s="53" t="s">
        <v>78</v>
      </c>
      <c r="E52" s="53" t="s">
        <v>77</v>
      </c>
      <c r="F52" s="54">
        <f t="shared" si="3"/>
        <v>0</v>
      </c>
      <c r="G52" s="54">
        <f t="shared" si="4"/>
        <v>0</v>
      </c>
      <c r="H52" s="54">
        <f t="shared" si="5"/>
        <v>0</v>
      </c>
      <c r="I52" s="54">
        <f t="shared" si="9"/>
        <v>0</v>
      </c>
      <c r="J52" s="54">
        <f t="shared" si="10"/>
        <v>0</v>
      </c>
      <c r="K52" s="54">
        <f t="shared" si="11"/>
        <v>0</v>
      </c>
      <c r="L52" s="54">
        <f t="shared" si="12"/>
        <v>0</v>
      </c>
      <c r="M52" s="54">
        <f t="shared" si="13"/>
        <v>0</v>
      </c>
      <c r="N52" s="54">
        <f t="shared" si="33"/>
        <v>0</v>
      </c>
      <c r="O52" s="54">
        <f t="shared" si="14"/>
        <v>0</v>
      </c>
      <c r="P52" s="54">
        <f t="shared" si="15"/>
        <v>0</v>
      </c>
      <c r="Q52" s="54">
        <f t="shared" si="16"/>
        <v>0</v>
      </c>
      <c r="R52" s="54">
        <f t="shared" si="17"/>
        <v>0</v>
      </c>
      <c r="S52" s="54">
        <f t="shared" si="34"/>
        <v>0</v>
      </c>
      <c r="T52" s="54">
        <f t="shared" si="18"/>
        <v>0</v>
      </c>
      <c r="U52" s="54">
        <f t="shared" si="19"/>
        <v>0</v>
      </c>
      <c r="V52" s="54">
        <f t="shared" si="20"/>
        <v>0</v>
      </c>
      <c r="W52" s="54">
        <f t="shared" si="21"/>
        <v>0</v>
      </c>
      <c r="X52" s="54">
        <f t="shared" si="22"/>
        <v>0</v>
      </c>
      <c r="Y52" s="54">
        <f t="shared" si="23"/>
        <v>0</v>
      </c>
      <c r="Z52" s="54">
        <f t="shared" si="24"/>
        <v>0</v>
      </c>
      <c r="AA52" s="54">
        <f t="shared" si="25"/>
        <v>0</v>
      </c>
      <c r="AB52" s="54">
        <f t="shared" si="26"/>
        <v>0</v>
      </c>
      <c r="AC52" s="54">
        <f t="shared" si="27"/>
        <v>0</v>
      </c>
      <c r="AD52" s="54">
        <f t="shared" si="28"/>
        <v>0</v>
      </c>
      <c r="AE52" s="54">
        <f t="shared" si="29"/>
        <v>0</v>
      </c>
      <c r="AF52" s="54">
        <f t="shared" si="30"/>
        <v>0</v>
      </c>
      <c r="AG52" s="54">
        <f t="shared" si="31"/>
        <v>0</v>
      </c>
      <c r="AH52" s="56">
        <f t="shared" si="32"/>
        <v>0</v>
      </c>
    </row>
    <row r="53" spans="1:34" ht="16.5" hidden="1" thickBot="1" x14ac:dyDescent="0.3">
      <c r="A53" s="44" t="str">
        <f t="shared" si="2"/>
        <v>unconstrained</v>
      </c>
      <c r="B53" s="67" t="s">
        <v>424</v>
      </c>
      <c r="C53" s="71" t="str">
        <f>C52</f>
        <v>Mpumalanga</v>
      </c>
      <c r="D53" s="60" t="s">
        <v>115</v>
      </c>
      <c r="E53" s="60" t="s">
        <v>423</v>
      </c>
      <c r="F53" s="61">
        <f t="shared" si="3"/>
        <v>0</v>
      </c>
      <c r="G53" s="61">
        <f t="shared" si="4"/>
        <v>0</v>
      </c>
      <c r="H53" s="61">
        <f t="shared" si="5"/>
        <v>0</v>
      </c>
      <c r="I53" s="61">
        <f t="shared" si="9"/>
        <v>0</v>
      </c>
      <c r="J53" s="61">
        <f t="shared" si="10"/>
        <v>0</v>
      </c>
      <c r="K53" s="61">
        <f t="shared" si="11"/>
        <v>0</v>
      </c>
      <c r="L53" s="61">
        <f t="shared" si="12"/>
        <v>0</v>
      </c>
      <c r="M53" s="61">
        <f t="shared" si="13"/>
        <v>0</v>
      </c>
      <c r="N53" s="61">
        <f t="shared" si="33"/>
        <v>0</v>
      </c>
      <c r="O53" s="61">
        <f t="shared" si="14"/>
        <v>0</v>
      </c>
      <c r="P53" s="61">
        <f t="shared" si="15"/>
        <v>0</v>
      </c>
      <c r="Q53" s="61">
        <f t="shared" si="16"/>
        <v>0</v>
      </c>
      <c r="R53" s="61">
        <f t="shared" si="17"/>
        <v>0</v>
      </c>
      <c r="S53" s="61">
        <f t="shared" si="34"/>
        <v>0</v>
      </c>
      <c r="T53" s="61">
        <f t="shared" si="18"/>
        <v>0</v>
      </c>
      <c r="U53" s="61">
        <f t="shared" si="19"/>
        <v>0</v>
      </c>
      <c r="V53" s="61">
        <f t="shared" si="20"/>
        <v>0</v>
      </c>
      <c r="W53" s="61">
        <f t="shared" si="21"/>
        <v>0</v>
      </c>
      <c r="X53" s="61">
        <f t="shared" si="22"/>
        <v>0</v>
      </c>
      <c r="Y53" s="61">
        <f t="shared" si="23"/>
        <v>0</v>
      </c>
      <c r="Z53" s="61">
        <f t="shared" si="24"/>
        <v>0</v>
      </c>
      <c r="AA53" s="61">
        <f t="shared" si="25"/>
        <v>0</v>
      </c>
      <c r="AB53" s="61">
        <f t="shared" si="26"/>
        <v>0</v>
      </c>
      <c r="AC53" s="61">
        <f t="shared" si="27"/>
        <v>0</v>
      </c>
      <c r="AD53" s="61">
        <f t="shared" si="28"/>
        <v>0</v>
      </c>
      <c r="AE53" s="61">
        <f t="shared" si="29"/>
        <v>0</v>
      </c>
      <c r="AF53" s="61">
        <f t="shared" si="30"/>
        <v>0</v>
      </c>
      <c r="AG53" s="61">
        <f t="shared" si="31"/>
        <v>0</v>
      </c>
      <c r="AH53" s="63">
        <f t="shared" si="32"/>
        <v>0</v>
      </c>
    </row>
    <row r="54" spans="1:34" ht="16.5" hidden="1" thickBot="1" x14ac:dyDescent="0.3">
      <c r="A54" s="44" t="str">
        <f t="shared" si="2"/>
        <v>unconstrained</v>
      </c>
      <c r="B54" s="67" t="s">
        <v>424</v>
      </c>
      <c r="C54" s="66" t="s">
        <v>433</v>
      </c>
      <c r="D54" s="47" t="s">
        <v>78</v>
      </c>
      <c r="E54" s="47" t="s">
        <v>147</v>
      </c>
      <c r="F54" s="48">
        <f t="shared" si="3"/>
        <v>0</v>
      </c>
      <c r="G54" s="48">
        <f t="shared" si="4"/>
        <v>0</v>
      </c>
      <c r="H54" s="48">
        <f t="shared" si="5"/>
        <v>0</v>
      </c>
      <c r="I54" s="48">
        <f t="shared" si="9"/>
        <v>0</v>
      </c>
      <c r="J54" s="48">
        <f t="shared" si="10"/>
        <v>0</v>
      </c>
      <c r="K54" s="48">
        <f t="shared" si="11"/>
        <v>0</v>
      </c>
      <c r="L54" s="48">
        <f t="shared" si="12"/>
        <v>0</v>
      </c>
      <c r="M54" s="48">
        <f t="shared" si="13"/>
        <v>0</v>
      </c>
      <c r="N54" s="48">
        <f t="shared" si="33"/>
        <v>0</v>
      </c>
      <c r="O54" s="48">
        <f t="shared" si="14"/>
        <v>0</v>
      </c>
      <c r="P54" s="48">
        <f t="shared" si="15"/>
        <v>0</v>
      </c>
      <c r="Q54" s="48">
        <f t="shared" si="16"/>
        <v>0</v>
      </c>
      <c r="R54" s="48">
        <f t="shared" si="17"/>
        <v>0</v>
      </c>
      <c r="S54" s="48">
        <f t="shared" si="34"/>
        <v>0</v>
      </c>
      <c r="T54" s="48">
        <f t="shared" si="18"/>
        <v>0</v>
      </c>
      <c r="U54" s="48">
        <f t="shared" si="19"/>
        <v>0</v>
      </c>
      <c r="V54" s="48">
        <f t="shared" si="20"/>
        <v>0</v>
      </c>
      <c r="W54" s="48">
        <f t="shared" si="21"/>
        <v>0</v>
      </c>
      <c r="X54" s="48">
        <f t="shared" si="22"/>
        <v>0</v>
      </c>
      <c r="Y54" s="48">
        <f t="shared" si="23"/>
        <v>0</v>
      </c>
      <c r="Z54" s="48">
        <f t="shared" si="24"/>
        <v>0</v>
      </c>
      <c r="AA54" s="48">
        <f t="shared" si="25"/>
        <v>0</v>
      </c>
      <c r="AB54" s="48">
        <f t="shared" si="26"/>
        <v>0</v>
      </c>
      <c r="AC54" s="48">
        <f t="shared" si="27"/>
        <v>0</v>
      </c>
      <c r="AD54" s="48">
        <f t="shared" si="28"/>
        <v>0</v>
      </c>
      <c r="AE54" s="48">
        <f t="shared" si="29"/>
        <v>0</v>
      </c>
      <c r="AF54" s="48">
        <f t="shared" si="30"/>
        <v>0</v>
      </c>
      <c r="AG54" s="48">
        <f t="shared" si="31"/>
        <v>0</v>
      </c>
      <c r="AH54" s="50">
        <f t="shared" si="32"/>
        <v>0</v>
      </c>
    </row>
    <row r="55" spans="1:34" ht="16.5" hidden="1" thickBot="1" x14ac:dyDescent="0.3">
      <c r="A55" s="44" t="str">
        <f t="shared" si="2"/>
        <v>unconstrained</v>
      </c>
      <c r="B55" s="67" t="s">
        <v>424</v>
      </c>
      <c r="C55" s="68" t="str">
        <f t="shared" ref="C55:C60" si="36">C54</f>
        <v>KwaZulu Natal</v>
      </c>
      <c r="D55" s="53" t="s">
        <v>78</v>
      </c>
      <c r="E55" s="53" t="s">
        <v>278</v>
      </c>
      <c r="F55" s="54">
        <f t="shared" si="3"/>
        <v>0</v>
      </c>
      <c r="G55" s="54">
        <f t="shared" si="4"/>
        <v>0</v>
      </c>
      <c r="H55" s="54">
        <f t="shared" si="5"/>
        <v>0</v>
      </c>
      <c r="I55" s="54">
        <f t="shared" si="9"/>
        <v>0</v>
      </c>
      <c r="J55" s="54">
        <f t="shared" si="10"/>
        <v>0</v>
      </c>
      <c r="K55" s="54">
        <f t="shared" si="11"/>
        <v>0</v>
      </c>
      <c r="L55" s="54">
        <f t="shared" si="12"/>
        <v>0</v>
      </c>
      <c r="M55" s="54">
        <f t="shared" si="13"/>
        <v>0</v>
      </c>
      <c r="N55" s="54">
        <f t="shared" si="33"/>
        <v>0</v>
      </c>
      <c r="O55" s="54">
        <f t="shared" si="14"/>
        <v>0</v>
      </c>
      <c r="P55" s="54">
        <f t="shared" si="15"/>
        <v>0</v>
      </c>
      <c r="Q55" s="54">
        <f t="shared" si="16"/>
        <v>0</v>
      </c>
      <c r="R55" s="54">
        <f t="shared" si="17"/>
        <v>0</v>
      </c>
      <c r="S55" s="54">
        <f t="shared" si="34"/>
        <v>0</v>
      </c>
      <c r="T55" s="54">
        <f t="shared" si="18"/>
        <v>0</v>
      </c>
      <c r="U55" s="54">
        <f t="shared" si="19"/>
        <v>0</v>
      </c>
      <c r="V55" s="54">
        <f t="shared" si="20"/>
        <v>0</v>
      </c>
      <c r="W55" s="54">
        <f t="shared" si="21"/>
        <v>0</v>
      </c>
      <c r="X55" s="54">
        <f t="shared" si="22"/>
        <v>0</v>
      </c>
      <c r="Y55" s="54">
        <f t="shared" si="23"/>
        <v>0</v>
      </c>
      <c r="Z55" s="54">
        <f t="shared" si="24"/>
        <v>0</v>
      </c>
      <c r="AA55" s="54">
        <f t="shared" si="25"/>
        <v>0</v>
      </c>
      <c r="AB55" s="54">
        <f t="shared" si="26"/>
        <v>0</v>
      </c>
      <c r="AC55" s="54">
        <f t="shared" si="27"/>
        <v>0</v>
      </c>
      <c r="AD55" s="54">
        <f t="shared" si="28"/>
        <v>0</v>
      </c>
      <c r="AE55" s="54">
        <f t="shared" si="29"/>
        <v>0</v>
      </c>
      <c r="AF55" s="54">
        <f t="shared" si="30"/>
        <v>0</v>
      </c>
      <c r="AG55" s="54">
        <f t="shared" si="31"/>
        <v>0</v>
      </c>
      <c r="AH55" s="56">
        <f t="shared" si="32"/>
        <v>0</v>
      </c>
    </row>
    <row r="56" spans="1:34" ht="16.5" hidden="1" thickBot="1" x14ac:dyDescent="0.3">
      <c r="A56" s="44" t="str">
        <f t="shared" si="2"/>
        <v>unconstrained</v>
      </c>
      <c r="B56" s="67" t="s">
        <v>424</v>
      </c>
      <c r="C56" s="68" t="str">
        <f t="shared" si="36"/>
        <v>KwaZulu Natal</v>
      </c>
      <c r="D56" s="53" t="s">
        <v>78</v>
      </c>
      <c r="E56" s="53" t="s">
        <v>421</v>
      </c>
      <c r="F56" s="54">
        <f t="shared" si="3"/>
        <v>0</v>
      </c>
      <c r="G56" s="54">
        <f t="shared" si="4"/>
        <v>0</v>
      </c>
      <c r="H56" s="54">
        <f t="shared" si="5"/>
        <v>0</v>
      </c>
      <c r="I56" s="54">
        <f t="shared" si="9"/>
        <v>0</v>
      </c>
      <c r="J56" s="54">
        <f t="shared" si="10"/>
        <v>0</v>
      </c>
      <c r="K56" s="54">
        <f t="shared" si="11"/>
        <v>0</v>
      </c>
      <c r="L56" s="54">
        <f t="shared" si="12"/>
        <v>0</v>
      </c>
      <c r="M56" s="54">
        <f t="shared" si="13"/>
        <v>0</v>
      </c>
      <c r="N56" s="54">
        <f t="shared" si="33"/>
        <v>0</v>
      </c>
      <c r="O56" s="54">
        <f t="shared" si="14"/>
        <v>0</v>
      </c>
      <c r="P56" s="54">
        <f t="shared" si="15"/>
        <v>0</v>
      </c>
      <c r="Q56" s="54">
        <f t="shared" si="16"/>
        <v>0</v>
      </c>
      <c r="R56" s="54">
        <f t="shared" si="17"/>
        <v>0</v>
      </c>
      <c r="S56" s="54">
        <f t="shared" si="34"/>
        <v>0</v>
      </c>
      <c r="T56" s="54">
        <f t="shared" si="18"/>
        <v>0</v>
      </c>
      <c r="U56" s="54">
        <f t="shared" si="19"/>
        <v>0</v>
      </c>
      <c r="V56" s="54">
        <f t="shared" si="20"/>
        <v>0</v>
      </c>
      <c r="W56" s="54">
        <f t="shared" si="21"/>
        <v>0</v>
      </c>
      <c r="X56" s="54">
        <f t="shared" si="22"/>
        <v>0</v>
      </c>
      <c r="Y56" s="54">
        <f t="shared" si="23"/>
        <v>0</v>
      </c>
      <c r="Z56" s="54">
        <f t="shared" si="24"/>
        <v>0</v>
      </c>
      <c r="AA56" s="54">
        <f t="shared" si="25"/>
        <v>0</v>
      </c>
      <c r="AB56" s="54">
        <f t="shared" si="26"/>
        <v>0</v>
      </c>
      <c r="AC56" s="54">
        <f t="shared" si="27"/>
        <v>0</v>
      </c>
      <c r="AD56" s="54">
        <f t="shared" si="28"/>
        <v>0</v>
      </c>
      <c r="AE56" s="54">
        <f t="shared" si="29"/>
        <v>0</v>
      </c>
      <c r="AF56" s="54">
        <f t="shared" si="30"/>
        <v>0</v>
      </c>
      <c r="AG56" s="54">
        <f t="shared" si="31"/>
        <v>0</v>
      </c>
      <c r="AH56" s="56">
        <f t="shared" si="32"/>
        <v>0</v>
      </c>
    </row>
    <row r="57" spans="1:34" ht="16.5" hidden="1" thickBot="1" x14ac:dyDescent="0.3">
      <c r="A57" s="44" t="str">
        <f t="shared" si="2"/>
        <v>unconstrained</v>
      </c>
      <c r="B57" s="67" t="s">
        <v>424</v>
      </c>
      <c r="C57" s="68" t="str">
        <f t="shared" si="36"/>
        <v>KwaZulu Natal</v>
      </c>
      <c r="D57" s="53" t="s">
        <v>78</v>
      </c>
      <c r="E57" s="53" t="s">
        <v>124</v>
      </c>
      <c r="F57" s="54">
        <f t="shared" si="3"/>
        <v>0</v>
      </c>
      <c r="G57" s="54">
        <f t="shared" si="4"/>
        <v>0</v>
      </c>
      <c r="H57" s="54">
        <f t="shared" si="5"/>
        <v>0</v>
      </c>
      <c r="I57" s="54">
        <f t="shared" si="9"/>
        <v>0</v>
      </c>
      <c r="J57" s="54">
        <f t="shared" si="10"/>
        <v>0</v>
      </c>
      <c r="K57" s="54">
        <f t="shared" si="11"/>
        <v>0</v>
      </c>
      <c r="L57" s="54">
        <f t="shared" si="12"/>
        <v>0</v>
      </c>
      <c r="M57" s="54">
        <f t="shared" si="13"/>
        <v>0</v>
      </c>
      <c r="N57" s="54">
        <f t="shared" si="33"/>
        <v>0</v>
      </c>
      <c r="O57" s="54">
        <f t="shared" si="14"/>
        <v>0</v>
      </c>
      <c r="P57" s="54">
        <f t="shared" si="15"/>
        <v>0</v>
      </c>
      <c r="Q57" s="54">
        <f t="shared" si="16"/>
        <v>0</v>
      </c>
      <c r="R57" s="54">
        <f t="shared" si="17"/>
        <v>0</v>
      </c>
      <c r="S57" s="54">
        <f t="shared" si="34"/>
        <v>0</v>
      </c>
      <c r="T57" s="54">
        <f t="shared" si="18"/>
        <v>0</v>
      </c>
      <c r="U57" s="54">
        <f t="shared" si="19"/>
        <v>0</v>
      </c>
      <c r="V57" s="54">
        <f t="shared" si="20"/>
        <v>0</v>
      </c>
      <c r="W57" s="54">
        <f t="shared" si="21"/>
        <v>0</v>
      </c>
      <c r="X57" s="54">
        <f t="shared" si="22"/>
        <v>0</v>
      </c>
      <c r="Y57" s="54">
        <f t="shared" si="23"/>
        <v>0</v>
      </c>
      <c r="Z57" s="54">
        <f t="shared" si="24"/>
        <v>0</v>
      </c>
      <c r="AA57" s="54">
        <f t="shared" si="25"/>
        <v>0</v>
      </c>
      <c r="AB57" s="54">
        <f t="shared" si="26"/>
        <v>0</v>
      </c>
      <c r="AC57" s="54">
        <f t="shared" si="27"/>
        <v>0</v>
      </c>
      <c r="AD57" s="54">
        <f t="shared" si="28"/>
        <v>0</v>
      </c>
      <c r="AE57" s="54">
        <f t="shared" si="29"/>
        <v>0</v>
      </c>
      <c r="AF57" s="54">
        <f t="shared" si="30"/>
        <v>0</v>
      </c>
      <c r="AG57" s="54">
        <f t="shared" si="31"/>
        <v>0</v>
      </c>
      <c r="AH57" s="56">
        <f t="shared" si="32"/>
        <v>0</v>
      </c>
    </row>
    <row r="58" spans="1:34" ht="16.5" hidden="1" thickBot="1" x14ac:dyDescent="0.3">
      <c r="A58" s="44" t="str">
        <f t="shared" si="2"/>
        <v>unconstrained</v>
      </c>
      <c r="B58" s="67" t="s">
        <v>424</v>
      </c>
      <c r="C58" s="68" t="str">
        <f t="shared" si="36"/>
        <v>KwaZulu Natal</v>
      </c>
      <c r="D58" s="53" t="s">
        <v>78</v>
      </c>
      <c r="E58" s="53" t="s">
        <v>422</v>
      </c>
      <c r="F58" s="54">
        <f t="shared" si="3"/>
        <v>0</v>
      </c>
      <c r="G58" s="54">
        <f t="shared" si="4"/>
        <v>0</v>
      </c>
      <c r="H58" s="54">
        <f t="shared" si="5"/>
        <v>0</v>
      </c>
      <c r="I58" s="54">
        <f t="shared" si="9"/>
        <v>0</v>
      </c>
      <c r="J58" s="54">
        <f t="shared" si="10"/>
        <v>0</v>
      </c>
      <c r="K58" s="54">
        <f t="shared" si="11"/>
        <v>0</v>
      </c>
      <c r="L58" s="54">
        <f t="shared" si="12"/>
        <v>0</v>
      </c>
      <c r="M58" s="54">
        <f t="shared" si="13"/>
        <v>0</v>
      </c>
      <c r="N58" s="54">
        <f t="shared" si="33"/>
        <v>0</v>
      </c>
      <c r="O58" s="54">
        <f t="shared" si="14"/>
        <v>0</v>
      </c>
      <c r="P58" s="54">
        <f t="shared" si="15"/>
        <v>0</v>
      </c>
      <c r="Q58" s="54">
        <f t="shared" si="16"/>
        <v>0</v>
      </c>
      <c r="R58" s="54">
        <f t="shared" si="17"/>
        <v>0</v>
      </c>
      <c r="S58" s="54">
        <f t="shared" si="34"/>
        <v>0</v>
      </c>
      <c r="T58" s="54">
        <f t="shared" si="18"/>
        <v>0</v>
      </c>
      <c r="U58" s="54">
        <f t="shared" si="19"/>
        <v>0</v>
      </c>
      <c r="V58" s="54">
        <f t="shared" si="20"/>
        <v>0</v>
      </c>
      <c r="W58" s="54">
        <f t="shared" si="21"/>
        <v>0</v>
      </c>
      <c r="X58" s="54">
        <f t="shared" si="22"/>
        <v>0</v>
      </c>
      <c r="Y58" s="54">
        <f t="shared" si="23"/>
        <v>0</v>
      </c>
      <c r="Z58" s="54">
        <f t="shared" si="24"/>
        <v>0</v>
      </c>
      <c r="AA58" s="54">
        <f t="shared" si="25"/>
        <v>0</v>
      </c>
      <c r="AB58" s="54">
        <f t="shared" si="26"/>
        <v>0</v>
      </c>
      <c r="AC58" s="54">
        <f t="shared" si="27"/>
        <v>0</v>
      </c>
      <c r="AD58" s="54">
        <f t="shared" si="28"/>
        <v>0</v>
      </c>
      <c r="AE58" s="54">
        <f t="shared" si="29"/>
        <v>0</v>
      </c>
      <c r="AF58" s="54">
        <f t="shared" si="30"/>
        <v>0</v>
      </c>
      <c r="AG58" s="54">
        <f t="shared" si="31"/>
        <v>0</v>
      </c>
      <c r="AH58" s="56">
        <f t="shared" si="32"/>
        <v>0</v>
      </c>
    </row>
    <row r="59" spans="1:34" ht="16.5" hidden="1" thickBot="1" x14ac:dyDescent="0.3">
      <c r="A59" s="44" t="str">
        <f t="shared" si="2"/>
        <v>unconstrained</v>
      </c>
      <c r="B59" s="67" t="s">
        <v>424</v>
      </c>
      <c r="C59" s="68" t="str">
        <f t="shared" si="36"/>
        <v>KwaZulu Natal</v>
      </c>
      <c r="D59" s="53" t="s">
        <v>115</v>
      </c>
      <c r="E59" s="53" t="s">
        <v>114</v>
      </c>
      <c r="F59" s="54">
        <f t="shared" si="3"/>
        <v>0</v>
      </c>
      <c r="G59" s="54">
        <f t="shared" si="4"/>
        <v>0</v>
      </c>
      <c r="H59" s="54">
        <f t="shared" si="5"/>
        <v>0</v>
      </c>
      <c r="I59" s="54">
        <f t="shared" si="9"/>
        <v>0</v>
      </c>
      <c r="J59" s="54">
        <f t="shared" si="10"/>
        <v>0</v>
      </c>
      <c r="K59" s="54">
        <f t="shared" si="11"/>
        <v>0</v>
      </c>
      <c r="L59" s="54">
        <f t="shared" si="12"/>
        <v>0</v>
      </c>
      <c r="M59" s="54">
        <f t="shared" si="13"/>
        <v>0</v>
      </c>
      <c r="N59" s="54">
        <f t="shared" si="33"/>
        <v>0</v>
      </c>
      <c r="O59" s="54">
        <f t="shared" si="14"/>
        <v>0</v>
      </c>
      <c r="P59" s="54">
        <f t="shared" si="15"/>
        <v>0</v>
      </c>
      <c r="Q59" s="54">
        <f t="shared" si="16"/>
        <v>0</v>
      </c>
      <c r="R59" s="54">
        <f t="shared" si="17"/>
        <v>0</v>
      </c>
      <c r="S59" s="54">
        <f t="shared" si="34"/>
        <v>0</v>
      </c>
      <c r="T59" s="54">
        <f t="shared" si="18"/>
        <v>0</v>
      </c>
      <c r="U59" s="54">
        <f t="shared" si="19"/>
        <v>0</v>
      </c>
      <c r="V59" s="54">
        <f t="shared" si="20"/>
        <v>0</v>
      </c>
      <c r="W59" s="54">
        <f t="shared" si="21"/>
        <v>0</v>
      </c>
      <c r="X59" s="54">
        <f t="shared" si="22"/>
        <v>0</v>
      </c>
      <c r="Y59" s="54">
        <f t="shared" si="23"/>
        <v>0</v>
      </c>
      <c r="Z59" s="54">
        <f t="shared" si="24"/>
        <v>0</v>
      </c>
      <c r="AA59" s="54">
        <f t="shared" si="25"/>
        <v>0</v>
      </c>
      <c r="AB59" s="54">
        <f t="shared" si="26"/>
        <v>0</v>
      </c>
      <c r="AC59" s="54">
        <f t="shared" si="27"/>
        <v>0</v>
      </c>
      <c r="AD59" s="54">
        <f t="shared" si="28"/>
        <v>0</v>
      </c>
      <c r="AE59" s="54">
        <f t="shared" si="29"/>
        <v>0</v>
      </c>
      <c r="AF59" s="54">
        <f t="shared" si="30"/>
        <v>0</v>
      </c>
      <c r="AG59" s="54">
        <f t="shared" si="31"/>
        <v>0</v>
      </c>
      <c r="AH59" s="56">
        <f t="shared" si="32"/>
        <v>0</v>
      </c>
    </row>
    <row r="60" spans="1:34" ht="16.5" hidden="1" thickBot="1" x14ac:dyDescent="0.3">
      <c r="A60" s="44" t="str">
        <f t="shared" si="2"/>
        <v>unconstrained</v>
      </c>
      <c r="B60" s="67" t="s">
        <v>424</v>
      </c>
      <c r="C60" s="72" t="str">
        <f t="shared" si="36"/>
        <v>KwaZulu Natal</v>
      </c>
      <c r="D60" s="60" t="s">
        <v>115</v>
      </c>
      <c r="E60" s="60" t="s">
        <v>423</v>
      </c>
      <c r="F60" s="61">
        <f t="shared" si="3"/>
        <v>0</v>
      </c>
      <c r="G60" s="61">
        <f t="shared" si="4"/>
        <v>0</v>
      </c>
      <c r="H60" s="61">
        <f t="shared" si="5"/>
        <v>0</v>
      </c>
      <c r="I60" s="61">
        <f t="shared" si="9"/>
        <v>0</v>
      </c>
      <c r="J60" s="61">
        <f t="shared" si="10"/>
        <v>0</v>
      </c>
      <c r="K60" s="61">
        <f t="shared" si="11"/>
        <v>0</v>
      </c>
      <c r="L60" s="61">
        <f t="shared" si="12"/>
        <v>0</v>
      </c>
      <c r="M60" s="61">
        <f t="shared" si="13"/>
        <v>0</v>
      </c>
      <c r="N60" s="61">
        <f t="shared" si="33"/>
        <v>0</v>
      </c>
      <c r="O60" s="61">
        <f t="shared" si="14"/>
        <v>0</v>
      </c>
      <c r="P60" s="61">
        <f t="shared" si="15"/>
        <v>0</v>
      </c>
      <c r="Q60" s="61">
        <f t="shared" si="16"/>
        <v>0</v>
      </c>
      <c r="R60" s="61">
        <f t="shared" si="17"/>
        <v>0</v>
      </c>
      <c r="S60" s="61">
        <f t="shared" si="34"/>
        <v>0</v>
      </c>
      <c r="T60" s="61">
        <f t="shared" si="18"/>
        <v>0</v>
      </c>
      <c r="U60" s="61">
        <f t="shared" si="19"/>
        <v>0</v>
      </c>
      <c r="V60" s="61">
        <f t="shared" si="20"/>
        <v>0</v>
      </c>
      <c r="W60" s="61">
        <f t="shared" si="21"/>
        <v>0</v>
      </c>
      <c r="X60" s="61">
        <f t="shared" si="22"/>
        <v>0</v>
      </c>
      <c r="Y60" s="61">
        <f t="shared" si="23"/>
        <v>0</v>
      </c>
      <c r="Z60" s="61">
        <f t="shared" si="24"/>
        <v>0</v>
      </c>
      <c r="AA60" s="61">
        <f t="shared" si="25"/>
        <v>0</v>
      </c>
      <c r="AB60" s="61">
        <f t="shared" si="26"/>
        <v>0</v>
      </c>
      <c r="AC60" s="61">
        <f t="shared" si="27"/>
        <v>0</v>
      </c>
      <c r="AD60" s="61">
        <f t="shared" si="28"/>
        <v>0</v>
      </c>
      <c r="AE60" s="61">
        <f t="shared" si="29"/>
        <v>0</v>
      </c>
      <c r="AF60" s="61">
        <f t="shared" si="30"/>
        <v>0</v>
      </c>
      <c r="AG60" s="61">
        <f t="shared" si="31"/>
        <v>0</v>
      </c>
      <c r="AH60" s="63">
        <f t="shared" si="32"/>
        <v>0</v>
      </c>
    </row>
    <row r="61" spans="1:34" ht="16.5" hidden="1" thickBot="1" x14ac:dyDescent="0.3">
      <c r="A61" s="44" t="str">
        <f t="shared" si="2"/>
        <v>unconstrained</v>
      </c>
      <c r="B61" s="67" t="s">
        <v>424</v>
      </c>
      <c r="C61" s="69" t="s">
        <v>434</v>
      </c>
      <c r="D61" s="47" t="s">
        <v>78</v>
      </c>
      <c r="E61" s="47" t="s">
        <v>147</v>
      </c>
      <c r="F61" s="48">
        <f t="shared" si="3"/>
        <v>0</v>
      </c>
      <c r="G61" s="48">
        <f t="shared" si="4"/>
        <v>0</v>
      </c>
      <c r="H61" s="48">
        <f t="shared" si="5"/>
        <v>0</v>
      </c>
      <c r="I61" s="48">
        <f t="shared" si="9"/>
        <v>0</v>
      </c>
      <c r="J61" s="48">
        <f t="shared" si="10"/>
        <v>0</v>
      </c>
      <c r="K61" s="48">
        <f t="shared" si="11"/>
        <v>0</v>
      </c>
      <c r="L61" s="48">
        <f t="shared" si="12"/>
        <v>0</v>
      </c>
      <c r="M61" s="48">
        <f t="shared" si="13"/>
        <v>0</v>
      </c>
      <c r="N61" s="48">
        <f t="shared" si="33"/>
        <v>0</v>
      </c>
      <c r="O61" s="48">
        <f t="shared" si="14"/>
        <v>0</v>
      </c>
      <c r="P61" s="48">
        <f t="shared" si="15"/>
        <v>0</v>
      </c>
      <c r="Q61" s="48">
        <f t="shared" si="16"/>
        <v>0</v>
      </c>
      <c r="R61" s="48">
        <f t="shared" si="17"/>
        <v>0</v>
      </c>
      <c r="S61" s="48">
        <f t="shared" si="34"/>
        <v>0</v>
      </c>
      <c r="T61" s="48">
        <f t="shared" si="18"/>
        <v>0</v>
      </c>
      <c r="U61" s="48">
        <f t="shared" si="19"/>
        <v>0</v>
      </c>
      <c r="V61" s="48">
        <f t="shared" si="20"/>
        <v>0</v>
      </c>
      <c r="W61" s="48">
        <f t="shared" si="21"/>
        <v>0</v>
      </c>
      <c r="X61" s="48">
        <f t="shared" si="22"/>
        <v>0</v>
      </c>
      <c r="Y61" s="48">
        <f t="shared" si="23"/>
        <v>0</v>
      </c>
      <c r="Z61" s="48">
        <f t="shared" si="24"/>
        <v>0</v>
      </c>
      <c r="AA61" s="48">
        <f t="shared" si="25"/>
        <v>0</v>
      </c>
      <c r="AB61" s="48">
        <f t="shared" si="26"/>
        <v>0</v>
      </c>
      <c r="AC61" s="48">
        <f t="shared" si="27"/>
        <v>0</v>
      </c>
      <c r="AD61" s="48">
        <f t="shared" si="28"/>
        <v>0</v>
      </c>
      <c r="AE61" s="48">
        <f t="shared" si="29"/>
        <v>0</v>
      </c>
      <c r="AF61" s="48">
        <f t="shared" si="30"/>
        <v>0</v>
      </c>
      <c r="AG61" s="48">
        <f t="shared" si="31"/>
        <v>0</v>
      </c>
      <c r="AH61" s="50">
        <f t="shared" si="32"/>
        <v>0</v>
      </c>
    </row>
    <row r="62" spans="1:34" ht="16.5" hidden="1" thickBot="1" x14ac:dyDescent="0.3">
      <c r="A62" s="44" t="str">
        <f t="shared" si="2"/>
        <v>unconstrained</v>
      </c>
      <c r="B62" s="67" t="s">
        <v>424</v>
      </c>
      <c r="C62" s="71" t="str">
        <f>C61</f>
        <v>Pelly</v>
      </c>
      <c r="D62" s="60" t="s">
        <v>78</v>
      </c>
      <c r="E62" s="60" t="s">
        <v>278</v>
      </c>
      <c r="F62" s="61">
        <f t="shared" si="3"/>
        <v>0</v>
      </c>
      <c r="G62" s="61">
        <f t="shared" si="4"/>
        <v>0</v>
      </c>
      <c r="H62" s="61">
        <f t="shared" si="5"/>
        <v>0</v>
      </c>
      <c r="I62" s="61">
        <f t="shared" si="9"/>
        <v>0</v>
      </c>
      <c r="J62" s="61">
        <f t="shared" si="10"/>
        <v>0</v>
      </c>
      <c r="K62" s="61">
        <f t="shared" si="11"/>
        <v>0</v>
      </c>
      <c r="L62" s="61">
        <f t="shared" si="12"/>
        <v>0</v>
      </c>
      <c r="M62" s="61">
        <f t="shared" si="13"/>
        <v>0</v>
      </c>
      <c r="N62" s="61">
        <f t="shared" si="33"/>
        <v>0</v>
      </c>
      <c r="O62" s="61">
        <f t="shared" si="14"/>
        <v>0</v>
      </c>
      <c r="P62" s="61">
        <f t="shared" si="15"/>
        <v>0</v>
      </c>
      <c r="Q62" s="61">
        <f t="shared" si="16"/>
        <v>0</v>
      </c>
      <c r="R62" s="61">
        <f t="shared" si="17"/>
        <v>0</v>
      </c>
      <c r="S62" s="61">
        <f t="shared" si="34"/>
        <v>0</v>
      </c>
      <c r="T62" s="61">
        <f t="shared" si="18"/>
        <v>0</v>
      </c>
      <c r="U62" s="61">
        <f t="shared" si="19"/>
        <v>0</v>
      </c>
      <c r="V62" s="61">
        <f t="shared" si="20"/>
        <v>0</v>
      </c>
      <c r="W62" s="61">
        <f t="shared" si="21"/>
        <v>0</v>
      </c>
      <c r="X62" s="61">
        <f t="shared" si="22"/>
        <v>0</v>
      </c>
      <c r="Y62" s="61">
        <f t="shared" si="23"/>
        <v>0</v>
      </c>
      <c r="Z62" s="61">
        <f t="shared" si="24"/>
        <v>0</v>
      </c>
      <c r="AA62" s="61">
        <f t="shared" si="25"/>
        <v>0</v>
      </c>
      <c r="AB62" s="61">
        <f t="shared" si="26"/>
        <v>0</v>
      </c>
      <c r="AC62" s="61">
        <f t="shared" si="27"/>
        <v>0</v>
      </c>
      <c r="AD62" s="61">
        <f t="shared" si="28"/>
        <v>0</v>
      </c>
      <c r="AE62" s="61">
        <f t="shared" si="29"/>
        <v>0</v>
      </c>
      <c r="AF62" s="61">
        <f t="shared" si="30"/>
        <v>0</v>
      </c>
      <c r="AG62" s="61">
        <f t="shared" si="31"/>
        <v>0</v>
      </c>
      <c r="AH62" s="63">
        <f t="shared" si="32"/>
        <v>0</v>
      </c>
    </row>
    <row r="63" spans="1:34" ht="16.5" hidden="1" thickBot="1" x14ac:dyDescent="0.3">
      <c r="A63" s="44" t="str">
        <f t="shared" si="2"/>
        <v>unconstrained</v>
      </c>
      <c r="B63" s="67" t="s">
        <v>424</v>
      </c>
      <c r="C63" s="66" t="s">
        <v>435</v>
      </c>
      <c r="D63" s="47" t="s">
        <v>78</v>
      </c>
      <c r="E63" s="47" t="s">
        <v>147</v>
      </c>
      <c r="F63" s="48">
        <f t="shared" si="3"/>
        <v>0</v>
      </c>
      <c r="G63" s="48">
        <f t="shared" si="4"/>
        <v>0</v>
      </c>
      <c r="H63" s="48">
        <f t="shared" si="5"/>
        <v>0</v>
      </c>
      <c r="I63" s="48">
        <f t="shared" si="9"/>
        <v>0</v>
      </c>
      <c r="J63" s="48">
        <f t="shared" si="10"/>
        <v>0</v>
      </c>
      <c r="K63" s="48">
        <f t="shared" si="11"/>
        <v>0</v>
      </c>
      <c r="L63" s="48">
        <f t="shared" si="12"/>
        <v>0</v>
      </c>
      <c r="M63" s="48">
        <f t="shared" si="13"/>
        <v>0</v>
      </c>
      <c r="N63" s="48">
        <f t="shared" si="33"/>
        <v>0</v>
      </c>
      <c r="O63" s="48">
        <f t="shared" si="14"/>
        <v>0</v>
      </c>
      <c r="P63" s="48">
        <f t="shared" si="15"/>
        <v>0</v>
      </c>
      <c r="Q63" s="48">
        <f t="shared" si="16"/>
        <v>0</v>
      </c>
      <c r="R63" s="48">
        <f t="shared" si="17"/>
        <v>0</v>
      </c>
      <c r="S63" s="48">
        <f t="shared" si="34"/>
        <v>0</v>
      </c>
      <c r="T63" s="48">
        <f t="shared" si="18"/>
        <v>0</v>
      </c>
      <c r="U63" s="48">
        <f t="shared" si="19"/>
        <v>0</v>
      </c>
      <c r="V63" s="48">
        <f t="shared" si="20"/>
        <v>0</v>
      </c>
      <c r="W63" s="48">
        <f t="shared" si="21"/>
        <v>0</v>
      </c>
      <c r="X63" s="48">
        <f t="shared" si="22"/>
        <v>0</v>
      </c>
      <c r="Y63" s="48">
        <f t="shared" si="23"/>
        <v>0</v>
      </c>
      <c r="Z63" s="48">
        <f t="shared" si="24"/>
        <v>0</v>
      </c>
      <c r="AA63" s="48">
        <f t="shared" si="25"/>
        <v>0</v>
      </c>
      <c r="AB63" s="48">
        <f t="shared" si="26"/>
        <v>0</v>
      </c>
      <c r="AC63" s="48">
        <f t="shared" si="27"/>
        <v>0</v>
      </c>
      <c r="AD63" s="48">
        <f t="shared" si="28"/>
        <v>0</v>
      </c>
      <c r="AE63" s="48">
        <f t="shared" si="29"/>
        <v>0</v>
      </c>
      <c r="AF63" s="48">
        <f t="shared" si="30"/>
        <v>0</v>
      </c>
      <c r="AG63" s="48">
        <f t="shared" si="31"/>
        <v>0</v>
      </c>
      <c r="AH63" s="50">
        <f t="shared" si="32"/>
        <v>0</v>
      </c>
    </row>
    <row r="64" spans="1:34" ht="16.5" hidden="1" thickBot="1" x14ac:dyDescent="0.3">
      <c r="A64" s="44" t="str">
        <f t="shared" si="2"/>
        <v>unconstrained</v>
      </c>
      <c r="B64" s="67" t="s">
        <v>424</v>
      </c>
      <c r="C64" s="68" t="str">
        <f>C63</f>
        <v>Limpopo</v>
      </c>
      <c r="D64" s="53" t="s">
        <v>78</v>
      </c>
      <c r="E64" s="53" t="s">
        <v>278</v>
      </c>
      <c r="F64" s="54">
        <f t="shared" si="3"/>
        <v>0</v>
      </c>
      <c r="G64" s="54">
        <f t="shared" si="4"/>
        <v>0</v>
      </c>
      <c r="H64" s="54">
        <f t="shared" si="5"/>
        <v>0</v>
      </c>
      <c r="I64" s="54">
        <f t="shared" si="9"/>
        <v>0</v>
      </c>
      <c r="J64" s="54">
        <f t="shared" si="10"/>
        <v>0</v>
      </c>
      <c r="K64" s="54">
        <f t="shared" si="11"/>
        <v>0</v>
      </c>
      <c r="L64" s="54">
        <f t="shared" si="12"/>
        <v>0</v>
      </c>
      <c r="M64" s="54">
        <f t="shared" si="13"/>
        <v>0</v>
      </c>
      <c r="N64" s="54">
        <f t="shared" si="33"/>
        <v>0</v>
      </c>
      <c r="O64" s="54">
        <f t="shared" si="14"/>
        <v>0</v>
      </c>
      <c r="P64" s="54">
        <f t="shared" si="15"/>
        <v>0</v>
      </c>
      <c r="Q64" s="54">
        <f t="shared" si="16"/>
        <v>0</v>
      </c>
      <c r="R64" s="54">
        <f t="shared" si="17"/>
        <v>0</v>
      </c>
      <c r="S64" s="54">
        <f t="shared" si="34"/>
        <v>0</v>
      </c>
      <c r="T64" s="54">
        <f t="shared" si="18"/>
        <v>0</v>
      </c>
      <c r="U64" s="54">
        <f t="shared" si="19"/>
        <v>0</v>
      </c>
      <c r="V64" s="54">
        <f t="shared" si="20"/>
        <v>0</v>
      </c>
      <c r="W64" s="54">
        <f t="shared" si="21"/>
        <v>0</v>
      </c>
      <c r="X64" s="54">
        <f t="shared" si="22"/>
        <v>0</v>
      </c>
      <c r="Y64" s="54">
        <f t="shared" si="23"/>
        <v>0</v>
      </c>
      <c r="Z64" s="54">
        <f t="shared" si="24"/>
        <v>0</v>
      </c>
      <c r="AA64" s="54">
        <f t="shared" si="25"/>
        <v>0</v>
      </c>
      <c r="AB64" s="54">
        <f t="shared" si="26"/>
        <v>0</v>
      </c>
      <c r="AC64" s="54">
        <f t="shared" si="27"/>
        <v>0</v>
      </c>
      <c r="AD64" s="54">
        <f t="shared" si="28"/>
        <v>0</v>
      </c>
      <c r="AE64" s="54">
        <f t="shared" si="29"/>
        <v>0</v>
      </c>
      <c r="AF64" s="54">
        <f t="shared" si="30"/>
        <v>0</v>
      </c>
      <c r="AG64" s="54">
        <f t="shared" si="31"/>
        <v>0</v>
      </c>
      <c r="AH64" s="56">
        <f t="shared" si="32"/>
        <v>0</v>
      </c>
    </row>
    <row r="65" spans="1:34" ht="16.5" hidden="1" thickBot="1" x14ac:dyDescent="0.3">
      <c r="A65" s="44" t="str">
        <f t="shared" si="2"/>
        <v>unconstrained</v>
      </c>
      <c r="B65" s="67" t="s">
        <v>424</v>
      </c>
      <c r="C65" s="68" t="str">
        <f>C64</f>
        <v>Limpopo</v>
      </c>
      <c r="D65" s="53" t="s">
        <v>78</v>
      </c>
      <c r="E65" s="53" t="s">
        <v>421</v>
      </c>
      <c r="F65" s="54">
        <f t="shared" si="3"/>
        <v>0</v>
      </c>
      <c r="G65" s="54">
        <f t="shared" si="4"/>
        <v>0</v>
      </c>
      <c r="H65" s="54">
        <f t="shared" si="5"/>
        <v>0</v>
      </c>
      <c r="I65" s="54">
        <f t="shared" si="9"/>
        <v>0</v>
      </c>
      <c r="J65" s="54">
        <f t="shared" si="10"/>
        <v>0</v>
      </c>
      <c r="K65" s="54">
        <f t="shared" si="11"/>
        <v>0</v>
      </c>
      <c r="L65" s="54">
        <f t="shared" si="12"/>
        <v>0</v>
      </c>
      <c r="M65" s="54">
        <f t="shared" si="13"/>
        <v>0</v>
      </c>
      <c r="N65" s="54">
        <f t="shared" si="33"/>
        <v>0</v>
      </c>
      <c r="O65" s="54">
        <f t="shared" si="14"/>
        <v>0</v>
      </c>
      <c r="P65" s="54">
        <f t="shared" si="15"/>
        <v>0</v>
      </c>
      <c r="Q65" s="54">
        <f t="shared" si="16"/>
        <v>0</v>
      </c>
      <c r="R65" s="54">
        <f t="shared" si="17"/>
        <v>0</v>
      </c>
      <c r="S65" s="54">
        <f t="shared" si="34"/>
        <v>0</v>
      </c>
      <c r="T65" s="54">
        <f t="shared" si="18"/>
        <v>0</v>
      </c>
      <c r="U65" s="54">
        <f t="shared" si="19"/>
        <v>0</v>
      </c>
      <c r="V65" s="54">
        <f t="shared" si="20"/>
        <v>0</v>
      </c>
      <c r="W65" s="54">
        <f t="shared" si="21"/>
        <v>0</v>
      </c>
      <c r="X65" s="54">
        <f t="shared" si="22"/>
        <v>0</v>
      </c>
      <c r="Y65" s="54">
        <f t="shared" si="23"/>
        <v>0</v>
      </c>
      <c r="Z65" s="54">
        <f t="shared" si="24"/>
        <v>0</v>
      </c>
      <c r="AA65" s="54">
        <f t="shared" si="25"/>
        <v>0</v>
      </c>
      <c r="AB65" s="54">
        <f t="shared" si="26"/>
        <v>0</v>
      </c>
      <c r="AC65" s="54">
        <f t="shared" si="27"/>
        <v>0</v>
      </c>
      <c r="AD65" s="54">
        <f t="shared" si="28"/>
        <v>0</v>
      </c>
      <c r="AE65" s="54">
        <f t="shared" si="29"/>
        <v>0</v>
      </c>
      <c r="AF65" s="54">
        <f t="shared" si="30"/>
        <v>0</v>
      </c>
      <c r="AG65" s="54">
        <f t="shared" si="31"/>
        <v>0</v>
      </c>
      <c r="AH65" s="56">
        <f t="shared" si="32"/>
        <v>0</v>
      </c>
    </row>
    <row r="66" spans="1:34" ht="16.5" hidden="1" thickBot="1" x14ac:dyDescent="0.3">
      <c r="A66" s="44" t="str">
        <f t="shared" si="2"/>
        <v>unconstrained</v>
      </c>
      <c r="B66" s="67" t="s">
        <v>424</v>
      </c>
      <c r="C66" s="68" t="str">
        <f>C65</f>
        <v>Limpopo</v>
      </c>
      <c r="D66" s="53" t="s">
        <v>78</v>
      </c>
      <c r="E66" s="53" t="s">
        <v>124</v>
      </c>
      <c r="F66" s="54">
        <f t="shared" si="3"/>
        <v>0</v>
      </c>
      <c r="G66" s="54">
        <f t="shared" si="4"/>
        <v>0</v>
      </c>
      <c r="H66" s="54">
        <f t="shared" si="5"/>
        <v>0</v>
      </c>
      <c r="I66" s="54">
        <f t="shared" si="9"/>
        <v>0</v>
      </c>
      <c r="J66" s="54">
        <f t="shared" si="10"/>
        <v>0</v>
      </c>
      <c r="K66" s="54">
        <f t="shared" si="11"/>
        <v>0</v>
      </c>
      <c r="L66" s="54">
        <f t="shared" si="12"/>
        <v>0</v>
      </c>
      <c r="M66" s="54">
        <f t="shared" si="13"/>
        <v>0</v>
      </c>
      <c r="N66" s="54">
        <f t="shared" si="33"/>
        <v>0</v>
      </c>
      <c r="O66" s="54">
        <f t="shared" si="14"/>
        <v>0</v>
      </c>
      <c r="P66" s="54">
        <f t="shared" si="15"/>
        <v>0</v>
      </c>
      <c r="Q66" s="54">
        <f t="shared" si="16"/>
        <v>0</v>
      </c>
      <c r="R66" s="54">
        <f t="shared" si="17"/>
        <v>0</v>
      </c>
      <c r="S66" s="54">
        <f t="shared" si="34"/>
        <v>0</v>
      </c>
      <c r="T66" s="54">
        <f t="shared" si="18"/>
        <v>0</v>
      </c>
      <c r="U66" s="54">
        <f t="shared" si="19"/>
        <v>0</v>
      </c>
      <c r="V66" s="54">
        <f t="shared" si="20"/>
        <v>0</v>
      </c>
      <c r="W66" s="54">
        <f t="shared" si="21"/>
        <v>0</v>
      </c>
      <c r="X66" s="54">
        <f t="shared" si="22"/>
        <v>0</v>
      </c>
      <c r="Y66" s="54">
        <f t="shared" si="23"/>
        <v>0</v>
      </c>
      <c r="Z66" s="54">
        <f t="shared" si="24"/>
        <v>0</v>
      </c>
      <c r="AA66" s="54">
        <f t="shared" si="25"/>
        <v>0</v>
      </c>
      <c r="AB66" s="54">
        <f t="shared" si="26"/>
        <v>0</v>
      </c>
      <c r="AC66" s="54">
        <f t="shared" si="27"/>
        <v>0</v>
      </c>
      <c r="AD66" s="54">
        <f t="shared" si="28"/>
        <v>0</v>
      </c>
      <c r="AE66" s="54">
        <f t="shared" si="29"/>
        <v>0</v>
      </c>
      <c r="AF66" s="54">
        <f t="shared" si="30"/>
        <v>0</v>
      </c>
      <c r="AG66" s="54">
        <f t="shared" si="31"/>
        <v>0</v>
      </c>
      <c r="AH66" s="56">
        <f t="shared" si="32"/>
        <v>0</v>
      </c>
    </row>
    <row r="67" spans="1:34" ht="16.5" hidden="1" thickBot="1" x14ac:dyDescent="0.3">
      <c r="A67" s="44" t="str">
        <f t="shared" si="2"/>
        <v>unconstrained</v>
      </c>
      <c r="B67" s="67" t="s">
        <v>424</v>
      </c>
      <c r="C67" s="68" t="str">
        <f>C66</f>
        <v>Limpopo</v>
      </c>
      <c r="D67" s="53" t="s">
        <v>78</v>
      </c>
      <c r="E67" s="53" t="s">
        <v>77</v>
      </c>
      <c r="F67" s="54">
        <f t="shared" si="3"/>
        <v>0</v>
      </c>
      <c r="G67" s="54">
        <f t="shared" si="4"/>
        <v>0</v>
      </c>
      <c r="H67" s="54">
        <f t="shared" si="5"/>
        <v>0</v>
      </c>
      <c r="I67" s="54">
        <f t="shared" si="9"/>
        <v>0</v>
      </c>
      <c r="J67" s="54">
        <f t="shared" si="10"/>
        <v>0</v>
      </c>
      <c r="K67" s="54">
        <f t="shared" si="11"/>
        <v>0</v>
      </c>
      <c r="L67" s="54">
        <f t="shared" si="12"/>
        <v>0</v>
      </c>
      <c r="M67" s="54">
        <f t="shared" si="13"/>
        <v>0</v>
      </c>
      <c r="N67" s="54">
        <f t="shared" si="33"/>
        <v>0</v>
      </c>
      <c r="O67" s="54">
        <f t="shared" si="14"/>
        <v>0</v>
      </c>
      <c r="P67" s="54">
        <f t="shared" si="15"/>
        <v>0</v>
      </c>
      <c r="Q67" s="54">
        <f t="shared" si="16"/>
        <v>0</v>
      </c>
      <c r="R67" s="54">
        <f t="shared" si="17"/>
        <v>0</v>
      </c>
      <c r="S67" s="54">
        <f t="shared" si="34"/>
        <v>0</v>
      </c>
      <c r="T67" s="54">
        <f t="shared" si="18"/>
        <v>0</v>
      </c>
      <c r="U67" s="54">
        <f t="shared" si="19"/>
        <v>0</v>
      </c>
      <c r="V67" s="54">
        <f t="shared" si="20"/>
        <v>0</v>
      </c>
      <c r="W67" s="54">
        <f t="shared" si="21"/>
        <v>0</v>
      </c>
      <c r="X67" s="54">
        <f t="shared" si="22"/>
        <v>0</v>
      </c>
      <c r="Y67" s="54">
        <f t="shared" si="23"/>
        <v>0</v>
      </c>
      <c r="Z67" s="54">
        <f t="shared" si="24"/>
        <v>0</v>
      </c>
      <c r="AA67" s="54">
        <f t="shared" si="25"/>
        <v>0</v>
      </c>
      <c r="AB67" s="54">
        <f t="shared" si="26"/>
        <v>0</v>
      </c>
      <c r="AC67" s="54">
        <f t="shared" si="27"/>
        <v>0</v>
      </c>
      <c r="AD67" s="54">
        <f t="shared" si="28"/>
        <v>0</v>
      </c>
      <c r="AE67" s="54">
        <f t="shared" si="29"/>
        <v>0</v>
      </c>
      <c r="AF67" s="54">
        <f t="shared" si="30"/>
        <v>0</v>
      </c>
      <c r="AG67" s="54">
        <f t="shared" si="31"/>
        <v>0</v>
      </c>
      <c r="AH67" s="56">
        <f t="shared" si="32"/>
        <v>0</v>
      </c>
    </row>
    <row r="68" spans="1:34" ht="16.5" hidden="1" thickBot="1" x14ac:dyDescent="0.3">
      <c r="A68" s="57" t="str">
        <f t="shared" si="2"/>
        <v>unconstrained</v>
      </c>
      <c r="B68" s="73" t="s">
        <v>424</v>
      </c>
      <c r="C68" s="72" t="str">
        <f>C67</f>
        <v>Limpopo</v>
      </c>
      <c r="D68" s="60" t="s">
        <v>115</v>
      </c>
      <c r="E68" s="60" t="s">
        <v>423</v>
      </c>
      <c r="F68" s="61">
        <f t="shared" si="3"/>
        <v>0</v>
      </c>
      <c r="G68" s="61">
        <f t="shared" si="4"/>
        <v>0</v>
      </c>
      <c r="H68" s="61">
        <f t="shared" si="5"/>
        <v>0</v>
      </c>
      <c r="I68" s="61">
        <f t="shared" si="9"/>
        <v>0</v>
      </c>
      <c r="J68" s="61">
        <f t="shared" si="10"/>
        <v>0</v>
      </c>
      <c r="K68" s="61">
        <f t="shared" si="11"/>
        <v>0</v>
      </c>
      <c r="L68" s="61">
        <f t="shared" si="12"/>
        <v>0</v>
      </c>
      <c r="M68" s="61">
        <f t="shared" si="13"/>
        <v>0</v>
      </c>
      <c r="N68" s="61">
        <f t="shared" si="33"/>
        <v>0</v>
      </c>
      <c r="O68" s="61">
        <f t="shared" si="14"/>
        <v>0</v>
      </c>
      <c r="P68" s="61">
        <f t="shared" si="15"/>
        <v>0</v>
      </c>
      <c r="Q68" s="61">
        <f t="shared" si="16"/>
        <v>0</v>
      </c>
      <c r="R68" s="61">
        <f t="shared" si="17"/>
        <v>0</v>
      </c>
      <c r="S68" s="61">
        <f t="shared" si="34"/>
        <v>0</v>
      </c>
      <c r="T68" s="61">
        <f t="shared" si="18"/>
        <v>0</v>
      </c>
      <c r="U68" s="61">
        <f t="shared" si="19"/>
        <v>0</v>
      </c>
      <c r="V68" s="61">
        <f t="shared" si="20"/>
        <v>0</v>
      </c>
      <c r="W68" s="61">
        <f t="shared" si="21"/>
        <v>0</v>
      </c>
      <c r="X68" s="61">
        <f t="shared" si="22"/>
        <v>0</v>
      </c>
      <c r="Y68" s="61">
        <f t="shared" si="23"/>
        <v>0</v>
      </c>
      <c r="Z68" s="61">
        <f t="shared" si="24"/>
        <v>0</v>
      </c>
      <c r="AA68" s="61">
        <f t="shared" si="25"/>
        <v>0</v>
      </c>
      <c r="AB68" s="61">
        <f t="shared" si="26"/>
        <v>0</v>
      </c>
      <c r="AC68" s="61">
        <f t="shared" si="27"/>
        <v>0</v>
      </c>
      <c r="AD68" s="61">
        <f t="shared" si="28"/>
        <v>0</v>
      </c>
      <c r="AE68" s="61">
        <f t="shared" si="29"/>
        <v>0</v>
      </c>
      <c r="AF68" s="61">
        <f t="shared" si="30"/>
        <v>0</v>
      </c>
      <c r="AG68" s="61">
        <f t="shared" si="31"/>
        <v>0</v>
      </c>
      <c r="AH68" s="63">
        <f t="shared" si="32"/>
        <v>0</v>
      </c>
    </row>
    <row r="69" spans="1:34" ht="16.5" hidden="1" thickBot="1" x14ac:dyDescent="0.3">
      <c r="A69" s="64" t="str">
        <f t="shared" si="2"/>
        <v>unconstrained</v>
      </c>
      <c r="B69" s="74" t="s">
        <v>436</v>
      </c>
      <c r="C69" s="46" t="s">
        <v>437</v>
      </c>
      <c r="D69" s="47" t="s">
        <v>78</v>
      </c>
      <c r="E69" s="47" t="s">
        <v>147</v>
      </c>
      <c r="F69" s="48">
        <f t="shared" si="3"/>
        <v>0</v>
      </c>
      <c r="G69" s="48">
        <f t="shared" si="4"/>
        <v>0</v>
      </c>
      <c r="H69" s="48">
        <f t="shared" si="5"/>
        <v>0</v>
      </c>
      <c r="I69" s="48">
        <f t="shared" si="9"/>
        <v>0</v>
      </c>
      <c r="J69" s="48">
        <f t="shared" si="10"/>
        <v>0</v>
      </c>
      <c r="K69" s="48">
        <f t="shared" si="11"/>
        <v>0</v>
      </c>
      <c r="L69" s="48">
        <f t="shared" si="12"/>
        <v>0</v>
      </c>
      <c r="M69" s="48">
        <f t="shared" si="13"/>
        <v>0</v>
      </c>
      <c r="N69" s="48">
        <f t="shared" si="33"/>
        <v>0</v>
      </c>
      <c r="O69" s="48">
        <f t="shared" si="14"/>
        <v>0</v>
      </c>
      <c r="P69" s="48">
        <f t="shared" si="15"/>
        <v>0</v>
      </c>
      <c r="Q69" s="48">
        <f t="shared" si="16"/>
        <v>0</v>
      </c>
      <c r="R69" s="48">
        <f t="shared" si="17"/>
        <v>0</v>
      </c>
      <c r="S69" s="48">
        <f t="shared" si="34"/>
        <v>0</v>
      </c>
      <c r="T69" s="48">
        <f t="shared" si="18"/>
        <v>0</v>
      </c>
      <c r="U69" s="48">
        <f t="shared" si="19"/>
        <v>0</v>
      </c>
      <c r="V69" s="48">
        <f t="shared" si="20"/>
        <v>0</v>
      </c>
      <c r="W69" s="48">
        <f t="shared" si="21"/>
        <v>0</v>
      </c>
      <c r="X69" s="48">
        <f t="shared" si="22"/>
        <v>0</v>
      </c>
      <c r="Y69" s="48">
        <f t="shared" si="23"/>
        <v>0</v>
      </c>
      <c r="Z69" s="48">
        <f t="shared" si="24"/>
        <v>0</v>
      </c>
      <c r="AA69" s="48">
        <f t="shared" si="25"/>
        <v>0</v>
      </c>
      <c r="AB69" s="48">
        <f t="shared" si="26"/>
        <v>0</v>
      </c>
      <c r="AC69" s="48">
        <f t="shared" si="27"/>
        <v>0</v>
      </c>
      <c r="AD69" s="48">
        <f t="shared" si="28"/>
        <v>0</v>
      </c>
      <c r="AE69" s="48">
        <f t="shared" si="29"/>
        <v>0</v>
      </c>
      <c r="AF69" s="48">
        <f t="shared" si="30"/>
        <v>0</v>
      </c>
      <c r="AG69" s="48">
        <f t="shared" si="31"/>
        <v>0</v>
      </c>
      <c r="AH69" s="50">
        <f t="shared" si="32"/>
        <v>0</v>
      </c>
    </row>
    <row r="70" spans="1:34" ht="16.5" hidden="1" thickBot="1" x14ac:dyDescent="0.3">
      <c r="A70" s="44" t="str">
        <f t="shared" si="2"/>
        <v>unconstrained</v>
      </c>
      <c r="B70" s="75" t="s">
        <v>436</v>
      </c>
      <c r="C70" s="52" t="s">
        <v>437</v>
      </c>
      <c r="D70" s="53" t="s">
        <v>78</v>
      </c>
      <c r="E70" s="53" t="s">
        <v>278</v>
      </c>
      <c r="F70" s="54">
        <f t="shared" si="3"/>
        <v>0</v>
      </c>
      <c r="G70" s="54">
        <f t="shared" si="4"/>
        <v>0</v>
      </c>
      <c r="H70" s="54">
        <f t="shared" si="5"/>
        <v>0</v>
      </c>
      <c r="I70" s="54">
        <f t="shared" si="9"/>
        <v>0</v>
      </c>
      <c r="J70" s="54">
        <f t="shared" si="10"/>
        <v>0</v>
      </c>
      <c r="K70" s="54">
        <f t="shared" si="11"/>
        <v>0</v>
      </c>
      <c r="L70" s="54">
        <f t="shared" si="12"/>
        <v>0</v>
      </c>
      <c r="M70" s="54">
        <f t="shared" si="13"/>
        <v>0</v>
      </c>
      <c r="N70" s="54">
        <f t="shared" si="33"/>
        <v>0</v>
      </c>
      <c r="O70" s="54">
        <f t="shared" si="14"/>
        <v>0</v>
      </c>
      <c r="P70" s="54">
        <f t="shared" si="15"/>
        <v>0</v>
      </c>
      <c r="Q70" s="54">
        <f t="shared" si="16"/>
        <v>0</v>
      </c>
      <c r="R70" s="54">
        <f t="shared" si="17"/>
        <v>0</v>
      </c>
      <c r="S70" s="54">
        <f t="shared" si="34"/>
        <v>0</v>
      </c>
      <c r="T70" s="54">
        <f t="shared" si="18"/>
        <v>0</v>
      </c>
      <c r="U70" s="54">
        <f t="shared" si="19"/>
        <v>0</v>
      </c>
      <c r="V70" s="54">
        <f t="shared" si="20"/>
        <v>0</v>
      </c>
      <c r="W70" s="54">
        <f t="shared" si="21"/>
        <v>0</v>
      </c>
      <c r="X70" s="54">
        <f t="shared" si="22"/>
        <v>0</v>
      </c>
      <c r="Y70" s="54">
        <f t="shared" si="23"/>
        <v>0</v>
      </c>
      <c r="Z70" s="54">
        <f t="shared" si="24"/>
        <v>0</v>
      </c>
      <c r="AA70" s="54">
        <f t="shared" si="25"/>
        <v>0</v>
      </c>
      <c r="AB70" s="54">
        <f t="shared" si="26"/>
        <v>0</v>
      </c>
      <c r="AC70" s="54">
        <f t="shared" si="27"/>
        <v>0</v>
      </c>
      <c r="AD70" s="54">
        <f t="shared" si="28"/>
        <v>0</v>
      </c>
      <c r="AE70" s="54">
        <f t="shared" si="29"/>
        <v>0</v>
      </c>
      <c r="AF70" s="54">
        <f t="shared" si="30"/>
        <v>0</v>
      </c>
      <c r="AG70" s="54">
        <f t="shared" si="31"/>
        <v>0</v>
      </c>
      <c r="AH70" s="56">
        <f t="shared" si="32"/>
        <v>0</v>
      </c>
    </row>
    <row r="71" spans="1:34" ht="16.5" hidden="1" thickBot="1" x14ac:dyDescent="0.3">
      <c r="A71" s="44" t="str">
        <f t="shared" si="2"/>
        <v>unconstrained</v>
      </c>
      <c r="B71" s="75" t="s">
        <v>436</v>
      </c>
      <c r="C71" s="52" t="s">
        <v>437</v>
      </c>
      <c r="D71" s="53" t="s">
        <v>78</v>
      </c>
      <c r="E71" s="53" t="s">
        <v>421</v>
      </c>
      <c r="F71" s="54">
        <f t="shared" si="3"/>
        <v>0</v>
      </c>
      <c r="G71" s="54">
        <f t="shared" si="4"/>
        <v>0</v>
      </c>
      <c r="H71" s="54">
        <f t="shared" si="5"/>
        <v>0</v>
      </c>
      <c r="I71" s="54">
        <f t="shared" si="9"/>
        <v>0</v>
      </c>
      <c r="J71" s="54">
        <f t="shared" si="10"/>
        <v>0</v>
      </c>
      <c r="K71" s="54">
        <f t="shared" si="11"/>
        <v>0</v>
      </c>
      <c r="L71" s="54">
        <f t="shared" si="12"/>
        <v>0</v>
      </c>
      <c r="M71" s="54">
        <f t="shared" si="13"/>
        <v>0</v>
      </c>
      <c r="N71" s="54">
        <f t="shared" si="33"/>
        <v>0</v>
      </c>
      <c r="O71" s="54">
        <f t="shared" si="14"/>
        <v>0</v>
      </c>
      <c r="P71" s="54">
        <f t="shared" si="15"/>
        <v>0</v>
      </c>
      <c r="Q71" s="54">
        <f t="shared" si="16"/>
        <v>0</v>
      </c>
      <c r="R71" s="54">
        <f t="shared" si="17"/>
        <v>0</v>
      </c>
      <c r="S71" s="54">
        <f t="shared" si="34"/>
        <v>0</v>
      </c>
      <c r="T71" s="54">
        <f t="shared" si="18"/>
        <v>0</v>
      </c>
      <c r="U71" s="54">
        <f t="shared" si="19"/>
        <v>0</v>
      </c>
      <c r="V71" s="54">
        <f t="shared" si="20"/>
        <v>0</v>
      </c>
      <c r="W71" s="54">
        <f t="shared" si="21"/>
        <v>0</v>
      </c>
      <c r="X71" s="54">
        <f t="shared" si="22"/>
        <v>0</v>
      </c>
      <c r="Y71" s="54">
        <f t="shared" si="23"/>
        <v>0</v>
      </c>
      <c r="Z71" s="54">
        <f t="shared" si="24"/>
        <v>0</v>
      </c>
      <c r="AA71" s="54">
        <f t="shared" si="25"/>
        <v>0</v>
      </c>
      <c r="AB71" s="54">
        <f t="shared" si="26"/>
        <v>0</v>
      </c>
      <c r="AC71" s="54">
        <f t="shared" si="27"/>
        <v>0</v>
      </c>
      <c r="AD71" s="54">
        <f t="shared" si="28"/>
        <v>0</v>
      </c>
      <c r="AE71" s="54">
        <f t="shared" si="29"/>
        <v>0</v>
      </c>
      <c r="AF71" s="54">
        <f t="shared" si="30"/>
        <v>0</v>
      </c>
      <c r="AG71" s="54">
        <f t="shared" si="31"/>
        <v>0</v>
      </c>
      <c r="AH71" s="56">
        <f t="shared" si="32"/>
        <v>0</v>
      </c>
    </row>
    <row r="72" spans="1:34" ht="16.5" hidden="1" thickBot="1" x14ac:dyDescent="0.3">
      <c r="A72" s="44" t="str">
        <f t="shared" si="2"/>
        <v>unconstrained</v>
      </c>
      <c r="B72" s="75" t="s">
        <v>436</v>
      </c>
      <c r="C72" s="52" t="s">
        <v>437</v>
      </c>
      <c r="D72" s="53" t="s">
        <v>78</v>
      </c>
      <c r="E72" s="53" t="s">
        <v>124</v>
      </c>
      <c r="F72" s="54">
        <f t="shared" si="3"/>
        <v>0</v>
      </c>
      <c r="G72" s="54">
        <f t="shared" si="4"/>
        <v>0</v>
      </c>
      <c r="H72" s="54">
        <f t="shared" si="5"/>
        <v>0</v>
      </c>
      <c r="I72" s="54">
        <f t="shared" si="9"/>
        <v>0</v>
      </c>
      <c r="J72" s="54">
        <f t="shared" si="10"/>
        <v>0</v>
      </c>
      <c r="K72" s="54">
        <f t="shared" si="11"/>
        <v>0</v>
      </c>
      <c r="L72" s="54">
        <f t="shared" si="12"/>
        <v>0</v>
      </c>
      <c r="M72" s="54">
        <f t="shared" si="13"/>
        <v>0</v>
      </c>
      <c r="N72" s="54">
        <f t="shared" si="33"/>
        <v>0</v>
      </c>
      <c r="O72" s="54">
        <f t="shared" si="14"/>
        <v>0</v>
      </c>
      <c r="P72" s="54">
        <f t="shared" si="15"/>
        <v>0</v>
      </c>
      <c r="Q72" s="54">
        <f t="shared" si="16"/>
        <v>0</v>
      </c>
      <c r="R72" s="54">
        <f t="shared" si="17"/>
        <v>0</v>
      </c>
      <c r="S72" s="54">
        <f t="shared" si="34"/>
        <v>0</v>
      </c>
      <c r="T72" s="54">
        <f t="shared" si="18"/>
        <v>0</v>
      </c>
      <c r="U72" s="54">
        <f t="shared" si="19"/>
        <v>0</v>
      </c>
      <c r="V72" s="54">
        <f t="shared" si="20"/>
        <v>0</v>
      </c>
      <c r="W72" s="54">
        <f t="shared" si="21"/>
        <v>0</v>
      </c>
      <c r="X72" s="54">
        <f t="shared" si="22"/>
        <v>0</v>
      </c>
      <c r="Y72" s="54">
        <f t="shared" si="23"/>
        <v>0</v>
      </c>
      <c r="Z72" s="54">
        <f t="shared" si="24"/>
        <v>0</v>
      </c>
      <c r="AA72" s="54">
        <f t="shared" si="25"/>
        <v>0</v>
      </c>
      <c r="AB72" s="54">
        <f t="shared" si="26"/>
        <v>0</v>
      </c>
      <c r="AC72" s="54">
        <f t="shared" si="27"/>
        <v>0</v>
      </c>
      <c r="AD72" s="54">
        <f t="shared" si="28"/>
        <v>0</v>
      </c>
      <c r="AE72" s="54">
        <f t="shared" si="29"/>
        <v>0</v>
      </c>
      <c r="AF72" s="54">
        <f t="shared" si="30"/>
        <v>0</v>
      </c>
      <c r="AG72" s="54">
        <f t="shared" si="31"/>
        <v>0</v>
      </c>
      <c r="AH72" s="56">
        <f t="shared" si="32"/>
        <v>0</v>
      </c>
    </row>
    <row r="73" spans="1:34" ht="16.5" hidden="1" thickBot="1" x14ac:dyDescent="0.3">
      <c r="A73" s="44" t="str">
        <f t="shared" si="2"/>
        <v>unconstrained</v>
      </c>
      <c r="B73" s="75" t="s">
        <v>436</v>
      </c>
      <c r="C73" s="59" t="s">
        <v>437</v>
      </c>
      <c r="D73" s="60" t="s">
        <v>115</v>
      </c>
      <c r="E73" s="60" t="s">
        <v>423</v>
      </c>
      <c r="F73" s="61">
        <f t="shared" si="3"/>
        <v>0</v>
      </c>
      <c r="G73" s="61">
        <f t="shared" si="4"/>
        <v>0</v>
      </c>
      <c r="H73" s="61">
        <f t="shared" si="5"/>
        <v>0</v>
      </c>
      <c r="I73" s="61">
        <f t="shared" si="9"/>
        <v>0</v>
      </c>
      <c r="J73" s="61">
        <f t="shared" si="10"/>
        <v>0</v>
      </c>
      <c r="K73" s="61">
        <f t="shared" si="11"/>
        <v>0</v>
      </c>
      <c r="L73" s="61">
        <f t="shared" si="12"/>
        <v>0</v>
      </c>
      <c r="M73" s="61">
        <f t="shared" si="13"/>
        <v>0</v>
      </c>
      <c r="N73" s="61">
        <f t="shared" si="33"/>
        <v>0</v>
      </c>
      <c r="O73" s="61">
        <f t="shared" si="14"/>
        <v>0</v>
      </c>
      <c r="P73" s="61">
        <f t="shared" si="15"/>
        <v>0</v>
      </c>
      <c r="Q73" s="61">
        <f t="shared" si="16"/>
        <v>0</v>
      </c>
      <c r="R73" s="61">
        <f t="shared" si="17"/>
        <v>0</v>
      </c>
      <c r="S73" s="61">
        <f t="shared" si="34"/>
        <v>0</v>
      </c>
      <c r="T73" s="61">
        <f t="shared" si="18"/>
        <v>0</v>
      </c>
      <c r="U73" s="61">
        <f t="shared" si="19"/>
        <v>0</v>
      </c>
      <c r="V73" s="61">
        <f t="shared" si="20"/>
        <v>0</v>
      </c>
      <c r="W73" s="61">
        <f t="shared" si="21"/>
        <v>0</v>
      </c>
      <c r="X73" s="61">
        <f t="shared" si="22"/>
        <v>0</v>
      </c>
      <c r="Y73" s="61">
        <f t="shared" si="23"/>
        <v>0</v>
      </c>
      <c r="Z73" s="61">
        <f t="shared" si="24"/>
        <v>0</v>
      </c>
      <c r="AA73" s="61">
        <f t="shared" si="25"/>
        <v>0</v>
      </c>
      <c r="AB73" s="61">
        <f t="shared" si="26"/>
        <v>0</v>
      </c>
      <c r="AC73" s="61">
        <f t="shared" si="27"/>
        <v>0</v>
      </c>
      <c r="AD73" s="61">
        <f t="shared" si="28"/>
        <v>0</v>
      </c>
      <c r="AE73" s="61">
        <f t="shared" si="29"/>
        <v>0</v>
      </c>
      <c r="AF73" s="61">
        <f t="shared" si="30"/>
        <v>0</v>
      </c>
      <c r="AG73" s="61">
        <f t="shared" si="31"/>
        <v>0</v>
      </c>
      <c r="AH73" s="63">
        <f t="shared" si="32"/>
        <v>0</v>
      </c>
    </row>
    <row r="74" spans="1:34" ht="16.5" hidden="1" thickBot="1" x14ac:dyDescent="0.3">
      <c r="A74" s="44" t="str">
        <f t="shared" si="2"/>
        <v>unconstrained</v>
      </c>
      <c r="B74" s="75" t="s">
        <v>436</v>
      </c>
      <c r="C74" s="76" t="s">
        <v>438</v>
      </c>
      <c r="D74" s="47" t="s">
        <v>78</v>
      </c>
      <c r="E74" s="47" t="s">
        <v>147</v>
      </c>
      <c r="F74" s="48">
        <f t="shared" si="3"/>
        <v>0</v>
      </c>
      <c r="G74" s="48">
        <f t="shared" si="4"/>
        <v>0</v>
      </c>
      <c r="H74" s="48">
        <f t="shared" si="5"/>
        <v>0</v>
      </c>
      <c r="I74" s="48">
        <f t="shared" si="9"/>
        <v>0</v>
      </c>
      <c r="J74" s="48">
        <f t="shared" si="10"/>
        <v>0</v>
      </c>
      <c r="K74" s="48">
        <f t="shared" si="11"/>
        <v>0</v>
      </c>
      <c r="L74" s="48">
        <f t="shared" si="12"/>
        <v>0</v>
      </c>
      <c r="M74" s="48">
        <f t="shared" si="13"/>
        <v>0</v>
      </c>
      <c r="N74" s="48">
        <f t="shared" si="33"/>
        <v>0</v>
      </c>
      <c r="O74" s="48">
        <f t="shared" si="14"/>
        <v>0</v>
      </c>
      <c r="P74" s="48">
        <f t="shared" si="15"/>
        <v>0</v>
      </c>
      <c r="Q74" s="48">
        <f t="shared" si="16"/>
        <v>0</v>
      </c>
      <c r="R74" s="48">
        <f t="shared" si="17"/>
        <v>0</v>
      </c>
      <c r="S74" s="48">
        <f t="shared" si="34"/>
        <v>0</v>
      </c>
      <c r="T74" s="48">
        <f t="shared" si="18"/>
        <v>0</v>
      </c>
      <c r="U74" s="48">
        <f t="shared" si="19"/>
        <v>0</v>
      </c>
      <c r="V74" s="48">
        <f t="shared" si="20"/>
        <v>0</v>
      </c>
      <c r="W74" s="48">
        <f t="shared" si="21"/>
        <v>0</v>
      </c>
      <c r="X74" s="48">
        <f t="shared" si="22"/>
        <v>0</v>
      </c>
      <c r="Y74" s="48">
        <f t="shared" si="23"/>
        <v>0</v>
      </c>
      <c r="Z74" s="48">
        <f t="shared" si="24"/>
        <v>0</v>
      </c>
      <c r="AA74" s="48">
        <f t="shared" si="25"/>
        <v>0</v>
      </c>
      <c r="AB74" s="48">
        <f t="shared" si="26"/>
        <v>0</v>
      </c>
      <c r="AC74" s="48">
        <f t="shared" si="27"/>
        <v>0</v>
      </c>
      <c r="AD74" s="48">
        <f t="shared" si="28"/>
        <v>0</v>
      </c>
      <c r="AE74" s="48">
        <f t="shared" si="29"/>
        <v>0</v>
      </c>
      <c r="AF74" s="48">
        <f t="shared" si="30"/>
        <v>0</v>
      </c>
      <c r="AG74" s="48">
        <f t="shared" si="31"/>
        <v>0</v>
      </c>
      <c r="AH74" s="50">
        <f t="shared" si="32"/>
        <v>0</v>
      </c>
    </row>
    <row r="75" spans="1:34" ht="16.5" hidden="1" thickBot="1" x14ac:dyDescent="0.3">
      <c r="A75" s="44" t="str">
        <f t="shared" si="2"/>
        <v>unconstrained</v>
      </c>
      <c r="B75" s="75" t="s">
        <v>436</v>
      </c>
      <c r="C75" s="77" t="s">
        <v>438</v>
      </c>
      <c r="D75" s="53" t="s">
        <v>78</v>
      </c>
      <c r="E75" s="53" t="s">
        <v>278</v>
      </c>
      <c r="F75" s="54">
        <f t="shared" si="3"/>
        <v>0</v>
      </c>
      <c r="G75" s="54">
        <f t="shared" si="4"/>
        <v>0</v>
      </c>
      <c r="H75" s="54">
        <f t="shared" si="5"/>
        <v>0</v>
      </c>
      <c r="I75" s="54">
        <f t="shared" si="9"/>
        <v>0</v>
      </c>
      <c r="J75" s="54">
        <f t="shared" si="10"/>
        <v>0</v>
      </c>
      <c r="K75" s="54">
        <f t="shared" si="11"/>
        <v>0</v>
      </c>
      <c r="L75" s="54">
        <f t="shared" si="12"/>
        <v>0</v>
      </c>
      <c r="M75" s="54">
        <f t="shared" si="13"/>
        <v>0</v>
      </c>
      <c r="N75" s="54">
        <f t="shared" si="33"/>
        <v>0</v>
      </c>
      <c r="O75" s="54">
        <f t="shared" si="14"/>
        <v>0</v>
      </c>
      <c r="P75" s="54">
        <f t="shared" si="15"/>
        <v>0</v>
      </c>
      <c r="Q75" s="54">
        <f t="shared" si="16"/>
        <v>0</v>
      </c>
      <c r="R75" s="54">
        <f t="shared" si="17"/>
        <v>0</v>
      </c>
      <c r="S75" s="54">
        <f t="shared" si="34"/>
        <v>0</v>
      </c>
      <c r="T75" s="54">
        <f t="shared" si="18"/>
        <v>0</v>
      </c>
      <c r="U75" s="54">
        <f t="shared" si="19"/>
        <v>0</v>
      </c>
      <c r="V75" s="54">
        <f t="shared" si="20"/>
        <v>0</v>
      </c>
      <c r="W75" s="54">
        <f t="shared" si="21"/>
        <v>0</v>
      </c>
      <c r="X75" s="54">
        <f t="shared" si="22"/>
        <v>0</v>
      </c>
      <c r="Y75" s="54">
        <f t="shared" si="23"/>
        <v>0</v>
      </c>
      <c r="Z75" s="54">
        <f t="shared" si="24"/>
        <v>0</v>
      </c>
      <c r="AA75" s="54">
        <f t="shared" si="25"/>
        <v>0</v>
      </c>
      <c r="AB75" s="54">
        <f t="shared" si="26"/>
        <v>0</v>
      </c>
      <c r="AC75" s="54">
        <f t="shared" si="27"/>
        <v>0</v>
      </c>
      <c r="AD75" s="54">
        <f t="shared" si="28"/>
        <v>0</v>
      </c>
      <c r="AE75" s="54">
        <f t="shared" si="29"/>
        <v>0</v>
      </c>
      <c r="AF75" s="54">
        <f t="shared" si="30"/>
        <v>0</v>
      </c>
      <c r="AG75" s="54">
        <f t="shared" si="31"/>
        <v>0</v>
      </c>
      <c r="AH75" s="56">
        <f t="shared" si="32"/>
        <v>0</v>
      </c>
    </row>
    <row r="76" spans="1:34" ht="16.5" hidden="1" thickBot="1" x14ac:dyDescent="0.3">
      <c r="A76" s="44" t="str">
        <f t="shared" ref="A76:A139" si="37">A75</f>
        <v>unconstrained</v>
      </c>
      <c r="B76" s="75" t="s">
        <v>436</v>
      </c>
      <c r="C76" s="77" t="s">
        <v>438</v>
      </c>
      <c r="D76" s="53" t="s">
        <v>78</v>
      </c>
      <c r="E76" s="53" t="s">
        <v>421</v>
      </c>
      <c r="F76" s="54">
        <f t="shared" ref="F76:F139" si="38">F75</f>
        <v>0</v>
      </c>
      <c r="G76" s="54">
        <f t="shared" ref="G76:G139" si="39">G75</f>
        <v>0</v>
      </c>
      <c r="H76" s="54">
        <f t="shared" ref="H76:H139" si="40">H75</f>
        <v>0</v>
      </c>
      <c r="I76" s="54">
        <f t="shared" si="9"/>
        <v>0</v>
      </c>
      <c r="J76" s="54">
        <f t="shared" si="10"/>
        <v>0</v>
      </c>
      <c r="K76" s="54">
        <f t="shared" si="11"/>
        <v>0</v>
      </c>
      <c r="L76" s="54">
        <f t="shared" si="12"/>
        <v>0</v>
      </c>
      <c r="M76" s="54">
        <f t="shared" si="13"/>
        <v>0</v>
      </c>
      <c r="N76" s="54">
        <f t="shared" si="33"/>
        <v>0</v>
      </c>
      <c r="O76" s="54">
        <f t="shared" si="14"/>
        <v>0</v>
      </c>
      <c r="P76" s="54">
        <f t="shared" si="15"/>
        <v>0</v>
      </c>
      <c r="Q76" s="54">
        <f t="shared" si="16"/>
        <v>0</v>
      </c>
      <c r="R76" s="54">
        <f t="shared" si="17"/>
        <v>0</v>
      </c>
      <c r="S76" s="54">
        <f t="shared" si="34"/>
        <v>0</v>
      </c>
      <c r="T76" s="54">
        <f t="shared" si="18"/>
        <v>0</v>
      </c>
      <c r="U76" s="54">
        <f t="shared" si="19"/>
        <v>0</v>
      </c>
      <c r="V76" s="54">
        <f t="shared" si="20"/>
        <v>0</v>
      </c>
      <c r="W76" s="54">
        <f t="shared" si="21"/>
        <v>0</v>
      </c>
      <c r="X76" s="54">
        <f t="shared" si="22"/>
        <v>0</v>
      </c>
      <c r="Y76" s="54">
        <f t="shared" si="23"/>
        <v>0</v>
      </c>
      <c r="Z76" s="54">
        <f t="shared" si="24"/>
        <v>0</v>
      </c>
      <c r="AA76" s="54">
        <f t="shared" si="25"/>
        <v>0</v>
      </c>
      <c r="AB76" s="54">
        <f t="shared" si="26"/>
        <v>0</v>
      </c>
      <c r="AC76" s="54">
        <f t="shared" si="27"/>
        <v>0</v>
      </c>
      <c r="AD76" s="54">
        <f t="shared" si="28"/>
        <v>0</v>
      </c>
      <c r="AE76" s="54">
        <f t="shared" si="29"/>
        <v>0</v>
      </c>
      <c r="AF76" s="54">
        <f t="shared" si="30"/>
        <v>0</v>
      </c>
      <c r="AG76" s="54">
        <f t="shared" si="31"/>
        <v>0</v>
      </c>
      <c r="AH76" s="56">
        <f t="shared" si="32"/>
        <v>0</v>
      </c>
    </row>
    <row r="77" spans="1:34" ht="16.5" hidden="1" thickBot="1" x14ac:dyDescent="0.3">
      <c r="A77" s="44" t="str">
        <f t="shared" si="37"/>
        <v>unconstrained</v>
      </c>
      <c r="B77" s="75" t="s">
        <v>436</v>
      </c>
      <c r="C77" s="77" t="s">
        <v>438</v>
      </c>
      <c r="D77" s="53" t="s">
        <v>78</v>
      </c>
      <c r="E77" s="53" t="s">
        <v>124</v>
      </c>
      <c r="F77" s="54">
        <f t="shared" si="38"/>
        <v>0</v>
      </c>
      <c r="G77" s="54">
        <f t="shared" si="39"/>
        <v>0</v>
      </c>
      <c r="H77" s="54">
        <f t="shared" si="40"/>
        <v>0</v>
      </c>
      <c r="I77" s="54">
        <f t="shared" si="9"/>
        <v>0</v>
      </c>
      <c r="J77" s="54">
        <f t="shared" si="10"/>
        <v>0</v>
      </c>
      <c r="K77" s="54">
        <f t="shared" si="11"/>
        <v>0</v>
      </c>
      <c r="L77" s="54">
        <f t="shared" si="12"/>
        <v>0</v>
      </c>
      <c r="M77" s="54">
        <f t="shared" si="13"/>
        <v>0</v>
      </c>
      <c r="N77" s="54">
        <f t="shared" si="33"/>
        <v>0</v>
      </c>
      <c r="O77" s="54">
        <f t="shared" si="14"/>
        <v>0</v>
      </c>
      <c r="P77" s="54">
        <f t="shared" si="15"/>
        <v>0</v>
      </c>
      <c r="Q77" s="54">
        <f t="shared" si="16"/>
        <v>0</v>
      </c>
      <c r="R77" s="54">
        <f t="shared" si="17"/>
        <v>0</v>
      </c>
      <c r="S77" s="54">
        <f t="shared" si="34"/>
        <v>0</v>
      </c>
      <c r="T77" s="54">
        <f t="shared" si="18"/>
        <v>0</v>
      </c>
      <c r="U77" s="54">
        <f t="shared" si="19"/>
        <v>0</v>
      </c>
      <c r="V77" s="54">
        <f t="shared" si="20"/>
        <v>0</v>
      </c>
      <c r="W77" s="54">
        <f t="shared" si="21"/>
        <v>0</v>
      </c>
      <c r="X77" s="54">
        <f t="shared" si="22"/>
        <v>0</v>
      </c>
      <c r="Y77" s="54">
        <f t="shared" si="23"/>
        <v>0</v>
      </c>
      <c r="Z77" s="54">
        <f t="shared" si="24"/>
        <v>0</v>
      </c>
      <c r="AA77" s="54">
        <f t="shared" si="25"/>
        <v>0</v>
      </c>
      <c r="AB77" s="54">
        <f t="shared" si="26"/>
        <v>0</v>
      </c>
      <c r="AC77" s="54">
        <f t="shared" si="27"/>
        <v>0</v>
      </c>
      <c r="AD77" s="54">
        <f t="shared" si="28"/>
        <v>0</v>
      </c>
      <c r="AE77" s="54">
        <f t="shared" si="29"/>
        <v>0</v>
      </c>
      <c r="AF77" s="54">
        <f t="shared" si="30"/>
        <v>0</v>
      </c>
      <c r="AG77" s="54">
        <f t="shared" si="31"/>
        <v>0</v>
      </c>
      <c r="AH77" s="56">
        <f t="shared" si="32"/>
        <v>0</v>
      </c>
    </row>
    <row r="78" spans="1:34" ht="16.5" hidden="1" thickBot="1" x14ac:dyDescent="0.3">
      <c r="A78" s="44" t="str">
        <f t="shared" si="37"/>
        <v>unconstrained</v>
      </c>
      <c r="B78" s="75" t="s">
        <v>436</v>
      </c>
      <c r="C78" s="78" t="s">
        <v>438</v>
      </c>
      <c r="D78" s="60" t="s">
        <v>115</v>
      </c>
      <c r="E78" s="60" t="s">
        <v>423</v>
      </c>
      <c r="F78" s="61">
        <f t="shared" si="38"/>
        <v>0</v>
      </c>
      <c r="G78" s="61">
        <f t="shared" si="39"/>
        <v>0</v>
      </c>
      <c r="H78" s="61">
        <f t="shared" si="40"/>
        <v>0</v>
      </c>
      <c r="I78" s="61">
        <f t="shared" ref="I78:I141" si="41">I77</f>
        <v>0</v>
      </c>
      <c r="J78" s="61">
        <f t="shared" si="10"/>
        <v>0</v>
      </c>
      <c r="K78" s="61">
        <f t="shared" si="11"/>
        <v>0</v>
      </c>
      <c r="L78" s="61">
        <f t="shared" si="12"/>
        <v>0</v>
      </c>
      <c r="M78" s="61">
        <f t="shared" si="13"/>
        <v>0</v>
      </c>
      <c r="N78" s="61">
        <f t="shared" si="33"/>
        <v>0</v>
      </c>
      <c r="O78" s="61">
        <f t="shared" si="14"/>
        <v>0</v>
      </c>
      <c r="P78" s="61">
        <f t="shared" si="15"/>
        <v>0</v>
      </c>
      <c r="Q78" s="61">
        <f t="shared" si="16"/>
        <v>0</v>
      </c>
      <c r="R78" s="61">
        <f t="shared" si="17"/>
        <v>0</v>
      </c>
      <c r="S78" s="61">
        <f t="shared" si="34"/>
        <v>0</v>
      </c>
      <c r="T78" s="61">
        <f t="shared" si="18"/>
        <v>0</v>
      </c>
      <c r="U78" s="61">
        <f t="shared" si="19"/>
        <v>0</v>
      </c>
      <c r="V78" s="61">
        <f t="shared" si="20"/>
        <v>0</v>
      </c>
      <c r="W78" s="61">
        <f t="shared" si="21"/>
        <v>0</v>
      </c>
      <c r="X78" s="61">
        <f t="shared" si="22"/>
        <v>0</v>
      </c>
      <c r="Y78" s="61">
        <f t="shared" si="23"/>
        <v>0</v>
      </c>
      <c r="Z78" s="61">
        <f t="shared" si="24"/>
        <v>0</v>
      </c>
      <c r="AA78" s="61">
        <f t="shared" si="25"/>
        <v>0</v>
      </c>
      <c r="AB78" s="61">
        <f t="shared" si="26"/>
        <v>0</v>
      </c>
      <c r="AC78" s="61">
        <f t="shared" si="27"/>
        <v>0</v>
      </c>
      <c r="AD78" s="61">
        <f t="shared" si="28"/>
        <v>0</v>
      </c>
      <c r="AE78" s="61">
        <f t="shared" si="29"/>
        <v>0</v>
      </c>
      <c r="AF78" s="61">
        <f t="shared" si="30"/>
        <v>0</v>
      </c>
      <c r="AG78" s="61">
        <f t="shared" si="31"/>
        <v>0</v>
      </c>
      <c r="AH78" s="63">
        <f t="shared" si="32"/>
        <v>0</v>
      </c>
    </row>
    <row r="79" spans="1:34" ht="16.5" hidden="1" thickBot="1" x14ac:dyDescent="0.3">
      <c r="A79" s="44" t="str">
        <f t="shared" si="37"/>
        <v>unconstrained</v>
      </c>
      <c r="B79" s="75" t="s">
        <v>436</v>
      </c>
      <c r="C79" s="46" t="s">
        <v>439</v>
      </c>
      <c r="D79" s="47" t="s">
        <v>78</v>
      </c>
      <c r="E79" s="47" t="s">
        <v>147</v>
      </c>
      <c r="F79" s="48">
        <f t="shared" si="38"/>
        <v>0</v>
      </c>
      <c r="G79" s="48">
        <f t="shared" si="39"/>
        <v>0</v>
      </c>
      <c r="H79" s="48">
        <f t="shared" si="40"/>
        <v>0</v>
      </c>
      <c r="I79" s="48">
        <f t="shared" si="41"/>
        <v>0</v>
      </c>
      <c r="J79" s="48">
        <f t="shared" si="10"/>
        <v>0</v>
      </c>
      <c r="K79" s="48">
        <f t="shared" si="11"/>
        <v>0</v>
      </c>
      <c r="L79" s="48">
        <f t="shared" si="12"/>
        <v>0</v>
      </c>
      <c r="M79" s="48">
        <f t="shared" si="13"/>
        <v>0</v>
      </c>
      <c r="N79" s="48">
        <f t="shared" si="33"/>
        <v>0</v>
      </c>
      <c r="O79" s="48">
        <f t="shared" si="14"/>
        <v>0</v>
      </c>
      <c r="P79" s="48">
        <f t="shared" si="15"/>
        <v>0</v>
      </c>
      <c r="Q79" s="48">
        <f t="shared" si="16"/>
        <v>0</v>
      </c>
      <c r="R79" s="48">
        <f t="shared" si="17"/>
        <v>0</v>
      </c>
      <c r="S79" s="48">
        <f t="shared" si="34"/>
        <v>0</v>
      </c>
      <c r="T79" s="48">
        <f t="shared" si="18"/>
        <v>0</v>
      </c>
      <c r="U79" s="48">
        <f t="shared" si="19"/>
        <v>0</v>
      </c>
      <c r="V79" s="48">
        <f t="shared" si="20"/>
        <v>0</v>
      </c>
      <c r="W79" s="48">
        <f t="shared" si="21"/>
        <v>0</v>
      </c>
      <c r="X79" s="48">
        <f t="shared" si="22"/>
        <v>0</v>
      </c>
      <c r="Y79" s="48">
        <f t="shared" si="23"/>
        <v>0</v>
      </c>
      <c r="Z79" s="48">
        <f t="shared" si="24"/>
        <v>0</v>
      </c>
      <c r="AA79" s="48">
        <f t="shared" si="25"/>
        <v>0</v>
      </c>
      <c r="AB79" s="48">
        <f t="shared" si="26"/>
        <v>0</v>
      </c>
      <c r="AC79" s="48">
        <f t="shared" si="27"/>
        <v>0</v>
      </c>
      <c r="AD79" s="48">
        <f t="shared" si="28"/>
        <v>0</v>
      </c>
      <c r="AE79" s="48">
        <f t="shared" si="29"/>
        <v>0</v>
      </c>
      <c r="AF79" s="48">
        <f t="shared" si="30"/>
        <v>0</v>
      </c>
      <c r="AG79" s="48">
        <f t="shared" si="31"/>
        <v>0</v>
      </c>
      <c r="AH79" s="50">
        <f t="shared" si="32"/>
        <v>0</v>
      </c>
    </row>
    <row r="80" spans="1:34" ht="16.5" hidden="1" thickBot="1" x14ac:dyDescent="0.3">
      <c r="A80" s="44" t="str">
        <f t="shared" si="37"/>
        <v>unconstrained</v>
      </c>
      <c r="B80" s="75" t="s">
        <v>436</v>
      </c>
      <c r="C80" s="52" t="s">
        <v>439</v>
      </c>
      <c r="D80" s="53" t="s">
        <v>78</v>
      </c>
      <c r="E80" s="53" t="s">
        <v>278</v>
      </c>
      <c r="F80" s="54">
        <f t="shared" si="38"/>
        <v>0</v>
      </c>
      <c r="G80" s="54">
        <f t="shared" si="39"/>
        <v>0</v>
      </c>
      <c r="H80" s="54">
        <f t="shared" si="40"/>
        <v>0</v>
      </c>
      <c r="I80" s="54">
        <f t="shared" si="41"/>
        <v>0</v>
      </c>
      <c r="J80" s="54">
        <f t="shared" ref="J80:J143" si="42">J79</f>
        <v>0</v>
      </c>
      <c r="K80" s="54">
        <f t="shared" ref="K80:K143" si="43">K79</f>
        <v>0</v>
      </c>
      <c r="L80" s="54">
        <f t="shared" ref="L80:L143" si="44">L79</f>
        <v>0</v>
      </c>
      <c r="M80" s="54">
        <f t="shared" ref="M80:M143" si="45">M79</f>
        <v>0</v>
      </c>
      <c r="N80" s="54">
        <f t="shared" si="33"/>
        <v>0</v>
      </c>
      <c r="O80" s="54">
        <f t="shared" ref="O80:O143" si="46">O79</f>
        <v>0</v>
      </c>
      <c r="P80" s="54">
        <f t="shared" ref="P80:P143" si="47">P79</f>
        <v>0</v>
      </c>
      <c r="Q80" s="54">
        <f t="shared" ref="Q80:Q143" si="48">Q79</f>
        <v>0</v>
      </c>
      <c r="R80" s="54">
        <f t="shared" ref="R80:R143" si="49">R79</f>
        <v>0</v>
      </c>
      <c r="S80" s="54">
        <f t="shared" si="34"/>
        <v>0</v>
      </c>
      <c r="T80" s="54">
        <f t="shared" ref="T80:T143" si="50">T79</f>
        <v>0</v>
      </c>
      <c r="U80" s="54">
        <f t="shared" ref="U80:U143" si="51">U79</f>
        <v>0</v>
      </c>
      <c r="V80" s="54">
        <f t="shared" ref="V80:V143" si="52">V79</f>
        <v>0</v>
      </c>
      <c r="W80" s="54">
        <f t="shared" ref="W80:W143" si="53">W79</f>
        <v>0</v>
      </c>
      <c r="X80" s="54">
        <f t="shared" ref="X80:X143" si="54">X79</f>
        <v>0</v>
      </c>
      <c r="Y80" s="54">
        <f t="shared" ref="Y80:Y143" si="55">Y79</f>
        <v>0</v>
      </c>
      <c r="Z80" s="54">
        <f t="shared" ref="Z80:Z143" si="56">Z79</f>
        <v>0</v>
      </c>
      <c r="AA80" s="54">
        <f t="shared" ref="AA80:AA143" si="57">AA79</f>
        <v>0</v>
      </c>
      <c r="AB80" s="54">
        <f t="shared" ref="AB80:AB143" si="58">AB79</f>
        <v>0</v>
      </c>
      <c r="AC80" s="54">
        <f t="shared" ref="AC80:AC143" si="59">AC79</f>
        <v>0</v>
      </c>
      <c r="AD80" s="54">
        <f t="shared" ref="AD80:AD143" si="60">AD79</f>
        <v>0</v>
      </c>
      <c r="AE80" s="54">
        <f t="shared" ref="AE80:AE143" si="61">AE79</f>
        <v>0</v>
      </c>
      <c r="AF80" s="54">
        <f t="shared" ref="AF80:AF143" si="62">AF79</f>
        <v>0</v>
      </c>
      <c r="AG80" s="54">
        <f t="shared" ref="AG80:AG143" si="63">AG79</f>
        <v>0</v>
      </c>
      <c r="AH80" s="56">
        <f t="shared" ref="AH80:AH143" si="64">AH79</f>
        <v>0</v>
      </c>
    </row>
    <row r="81" spans="1:34" ht="16.5" hidden="1" thickBot="1" x14ac:dyDescent="0.3">
      <c r="A81" s="44" t="str">
        <f t="shared" si="37"/>
        <v>unconstrained</v>
      </c>
      <c r="B81" s="75" t="s">
        <v>436</v>
      </c>
      <c r="C81" s="52" t="s">
        <v>439</v>
      </c>
      <c r="D81" s="53" t="s">
        <v>78</v>
      </c>
      <c r="E81" s="53" t="s">
        <v>421</v>
      </c>
      <c r="F81" s="54">
        <f t="shared" si="38"/>
        <v>0</v>
      </c>
      <c r="G81" s="54">
        <f t="shared" si="39"/>
        <v>0</v>
      </c>
      <c r="H81" s="54">
        <f t="shared" si="40"/>
        <v>0</v>
      </c>
      <c r="I81" s="54">
        <f t="shared" si="41"/>
        <v>0</v>
      </c>
      <c r="J81" s="54">
        <f t="shared" si="42"/>
        <v>0</v>
      </c>
      <c r="K81" s="54">
        <f t="shared" si="43"/>
        <v>0</v>
      </c>
      <c r="L81" s="54">
        <f t="shared" si="44"/>
        <v>0</v>
      </c>
      <c r="M81" s="54">
        <f t="shared" si="45"/>
        <v>0</v>
      </c>
      <c r="N81" s="54">
        <f t="shared" si="33"/>
        <v>0</v>
      </c>
      <c r="O81" s="54">
        <f t="shared" si="46"/>
        <v>0</v>
      </c>
      <c r="P81" s="54">
        <f t="shared" si="47"/>
        <v>0</v>
      </c>
      <c r="Q81" s="54">
        <f t="shared" si="48"/>
        <v>0</v>
      </c>
      <c r="R81" s="54">
        <f t="shared" si="49"/>
        <v>0</v>
      </c>
      <c r="S81" s="54">
        <f t="shared" si="34"/>
        <v>0</v>
      </c>
      <c r="T81" s="54">
        <f t="shared" si="50"/>
        <v>0</v>
      </c>
      <c r="U81" s="54">
        <f t="shared" si="51"/>
        <v>0</v>
      </c>
      <c r="V81" s="54">
        <f t="shared" si="52"/>
        <v>0</v>
      </c>
      <c r="W81" s="54">
        <f t="shared" si="53"/>
        <v>0</v>
      </c>
      <c r="X81" s="54">
        <f t="shared" si="54"/>
        <v>0</v>
      </c>
      <c r="Y81" s="54">
        <f t="shared" si="55"/>
        <v>0</v>
      </c>
      <c r="Z81" s="54">
        <f t="shared" si="56"/>
        <v>0</v>
      </c>
      <c r="AA81" s="54">
        <f t="shared" si="57"/>
        <v>0</v>
      </c>
      <c r="AB81" s="54">
        <f t="shared" si="58"/>
        <v>0</v>
      </c>
      <c r="AC81" s="54">
        <f t="shared" si="59"/>
        <v>0</v>
      </c>
      <c r="AD81" s="54">
        <f t="shared" si="60"/>
        <v>0</v>
      </c>
      <c r="AE81" s="54">
        <f t="shared" si="61"/>
        <v>0</v>
      </c>
      <c r="AF81" s="54">
        <f t="shared" si="62"/>
        <v>0</v>
      </c>
      <c r="AG81" s="54">
        <f t="shared" si="63"/>
        <v>0</v>
      </c>
      <c r="AH81" s="56">
        <f t="shared" si="64"/>
        <v>0</v>
      </c>
    </row>
    <row r="82" spans="1:34" ht="16.5" hidden="1" thickBot="1" x14ac:dyDescent="0.3">
      <c r="A82" s="44" t="str">
        <f t="shared" si="37"/>
        <v>unconstrained</v>
      </c>
      <c r="B82" s="75" t="s">
        <v>436</v>
      </c>
      <c r="C82" s="52" t="s">
        <v>439</v>
      </c>
      <c r="D82" s="53" t="s">
        <v>78</v>
      </c>
      <c r="E82" s="53" t="s">
        <v>124</v>
      </c>
      <c r="F82" s="54">
        <f t="shared" si="38"/>
        <v>0</v>
      </c>
      <c r="G82" s="54">
        <f t="shared" si="39"/>
        <v>0</v>
      </c>
      <c r="H82" s="54">
        <f t="shared" si="40"/>
        <v>0</v>
      </c>
      <c r="I82" s="54">
        <f t="shared" si="41"/>
        <v>0</v>
      </c>
      <c r="J82" s="54">
        <f t="shared" si="42"/>
        <v>0</v>
      </c>
      <c r="K82" s="54">
        <f t="shared" si="43"/>
        <v>0</v>
      </c>
      <c r="L82" s="54">
        <f t="shared" si="44"/>
        <v>0</v>
      </c>
      <c r="M82" s="54">
        <f t="shared" si="45"/>
        <v>0</v>
      </c>
      <c r="N82" s="54">
        <f t="shared" ref="N82:N145" si="65">N81</f>
        <v>0</v>
      </c>
      <c r="O82" s="54">
        <f t="shared" si="46"/>
        <v>0</v>
      </c>
      <c r="P82" s="54">
        <f t="shared" si="47"/>
        <v>0</v>
      </c>
      <c r="Q82" s="54">
        <f t="shared" si="48"/>
        <v>0</v>
      </c>
      <c r="R82" s="54">
        <f t="shared" si="49"/>
        <v>0</v>
      </c>
      <c r="S82" s="54">
        <f t="shared" ref="S82:S145" si="66">S81</f>
        <v>0</v>
      </c>
      <c r="T82" s="54">
        <f t="shared" si="50"/>
        <v>0</v>
      </c>
      <c r="U82" s="54">
        <f t="shared" si="51"/>
        <v>0</v>
      </c>
      <c r="V82" s="54">
        <f t="shared" si="52"/>
        <v>0</v>
      </c>
      <c r="W82" s="54">
        <f t="shared" si="53"/>
        <v>0</v>
      </c>
      <c r="X82" s="54">
        <f t="shared" si="54"/>
        <v>0</v>
      </c>
      <c r="Y82" s="54">
        <f t="shared" si="55"/>
        <v>0</v>
      </c>
      <c r="Z82" s="54">
        <f t="shared" si="56"/>
        <v>0</v>
      </c>
      <c r="AA82" s="54">
        <f t="shared" si="57"/>
        <v>0</v>
      </c>
      <c r="AB82" s="54">
        <f t="shared" si="58"/>
        <v>0</v>
      </c>
      <c r="AC82" s="54">
        <f t="shared" si="59"/>
        <v>0</v>
      </c>
      <c r="AD82" s="54">
        <f t="shared" si="60"/>
        <v>0</v>
      </c>
      <c r="AE82" s="54">
        <f t="shared" si="61"/>
        <v>0</v>
      </c>
      <c r="AF82" s="54">
        <f t="shared" si="62"/>
        <v>0</v>
      </c>
      <c r="AG82" s="54">
        <f t="shared" si="63"/>
        <v>0</v>
      </c>
      <c r="AH82" s="56">
        <f t="shared" si="64"/>
        <v>0</v>
      </c>
    </row>
    <row r="83" spans="1:34" ht="16.5" hidden="1" thickBot="1" x14ac:dyDescent="0.3">
      <c r="A83" s="44" t="str">
        <f t="shared" si="37"/>
        <v>unconstrained</v>
      </c>
      <c r="B83" s="75" t="s">
        <v>436</v>
      </c>
      <c r="C83" s="59" t="s">
        <v>439</v>
      </c>
      <c r="D83" s="60" t="s">
        <v>115</v>
      </c>
      <c r="E83" s="60" t="s">
        <v>423</v>
      </c>
      <c r="F83" s="61">
        <f t="shared" si="38"/>
        <v>0</v>
      </c>
      <c r="G83" s="61">
        <f t="shared" si="39"/>
        <v>0</v>
      </c>
      <c r="H83" s="61">
        <f t="shared" si="40"/>
        <v>0</v>
      </c>
      <c r="I83" s="61">
        <f t="shared" si="41"/>
        <v>0</v>
      </c>
      <c r="J83" s="61">
        <f t="shared" si="42"/>
        <v>0</v>
      </c>
      <c r="K83" s="61">
        <f t="shared" si="43"/>
        <v>0</v>
      </c>
      <c r="L83" s="61">
        <f t="shared" si="44"/>
        <v>0</v>
      </c>
      <c r="M83" s="61">
        <f t="shared" si="45"/>
        <v>0</v>
      </c>
      <c r="N83" s="61">
        <f t="shared" si="65"/>
        <v>0</v>
      </c>
      <c r="O83" s="61">
        <f t="shared" si="46"/>
        <v>0</v>
      </c>
      <c r="P83" s="61">
        <f t="shared" si="47"/>
        <v>0</v>
      </c>
      <c r="Q83" s="61">
        <f t="shared" si="48"/>
        <v>0</v>
      </c>
      <c r="R83" s="61">
        <f t="shared" si="49"/>
        <v>0</v>
      </c>
      <c r="S83" s="61">
        <f t="shared" si="66"/>
        <v>0</v>
      </c>
      <c r="T83" s="61">
        <f t="shared" si="50"/>
        <v>0</v>
      </c>
      <c r="U83" s="61">
        <f t="shared" si="51"/>
        <v>0</v>
      </c>
      <c r="V83" s="61">
        <f t="shared" si="52"/>
        <v>0</v>
      </c>
      <c r="W83" s="61">
        <f t="shared" si="53"/>
        <v>0</v>
      </c>
      <c r="X83" s="61">
        <f t="shared" si="54"/>
        <v>0</v>
      </c>
      <c r="Y83" s="61">
        <f t="shared" si="55"/>
        <v>0</v>
      </c>
      <c r="Z83" s="61">
        <f t="shared" si="56"/>
        <v>0</v>
      </c>
      <c r="AA83" s="61">
        <f t="shared" si="57"/>
        <v>0</v>
      </c>
      <c r="AB83" s="61">
        <f t="shared" si="58"/>
        <v>0</v>
      </c>
      <c r="AC83" s="61">
        <f t="shared" si="59"/>
        <v>0</v>
      </c>
      <c r="AD83" s="61">
        <f t="shared" si="60"/>
        <v>0</v>
      </c>
      <c r="AE83" s="61">
        <f t="shared" si="61"/>
        <v>0</v>
      </c>
      <c r="AF83" s="61">
        <f t="shared" si="62"/>
        <v>0</v>
      </c>
      <c r="AG83" s="61">
        <f t="shared" si="63"/>
        <v>0</v>
      </c>
      <c r="AH83" s="63">
        <f t="shared" si="64"/>
        <v>0</v>
      </c>
    </row>
    <row r="84" spans="1:34" ht="16.5" hidden="1" thickBot="1" x14ac:dyDescent="0.3">
      <c r="A84" s="44" t="str">
        <f t="shared" si="37"/>
        <v>unconstrained</v>
      </c>
      <c r="B84" s="75" t="s">
        <v>436</v>
      </c>
      <c r="C84" s="76" t="s">
        <v>440</v>
      </c>
      <c r="D84" s="47" t="s">
        <v>78</v>
      </c>
      <c r="E84" s="47" t="s">
        <v>147</v>
      </c>
      <c r="F84" s="48">
        <f t="shared" si="38"/>
        <v>0</v>
      </c>
      <c r="G84" s="48">
        <f t="shared" si="39"/>
        <v>0</v>
      </c>
      <c r="H84" s="48">
        <f t="shared" si="40"/>
        <v>0</v>
      </c>
      <c r="I84" s="48">
        <f t="shared" si="41"/>
        <v>0</v>
      </c>
      <c r="J84" s="48">
        <f t="shared" si="42"/>
        <v>0</v>
      </c>
      <c r="K84" s="48">
        <f t="shared" si="43"/>
        <v>0</v>
      </c>
      <c r="L84" s="48">
        <f t="shared" si="44"/>
        <v>0</v>
      </c>
      <c r="M84" s="48">
        <f t="shared" si="45"/>
        <v>0</v>
      </c>
      <c r="N84" s="48">
        <f t="shared" si="65"/>
        <v>0</v>
      </c>
      <c r="O84" s="48">
        <f t="shared" si="46"/>
        <v>0</v>
      </c>
      <c r="P84" s="48">
        <f t="shared" si="47"/>
        <v>0</v>
      </c>
      <c r="Q84" s="48">
        <f t="shared" si="48"/>
        <v>0</v>
      </c>
      <c r="R84" s="48">
        <f t="shared" si="49"/>
        <v>0</v>
      </c>
      <c r="S84" s="48">
        <f t="shared" si="66"/>
        <v>0</v>
      </c>
      <c r="T84" s="48">
        <f t="shared" si="50"/>
        <v>0</v>
      </c>
      <c r="U84" s="48">
        <f t="shared" si="51"/>
        <v>0</v>
      </c>
      <c r="V84" s="48">
        <f t="shared" si="52"/>
        <v>0</v>
      </c>
      <c r="W84" s="48">
        <f t="shared" si="53"/>
        <v>0</v>
      </c>
      <c r="X84" s="48">
        <f t="shared" si="54"/>
        <v>0</v>
      </c>
      <c r="Y84" s="48">
        <f t="shared" si="55"/>
        <v>0</v>
      </c>
      <c r="Z84" s="48">
        <f t="shared" si="56"/>
        <v>0</v>
      </c>
      <c r="AA84" s="48">
        <f t="shared" si="57"/>
        <v>0</v>
      </c>
      <c r="AB84" s="48">
        <f t="shared" si="58"/>
        <v>0</v>
      </c>
      <c r="AC84" s="48">
        <f t="shared" si="59"/>
        <v>0</v>
      </c>
      <c r="AD84" s="48">
        <f t="shared" si="60"/>
        <v>0</v>
      </c>
      <c r="AE84" s="48">
        <f t="shared" si="61"/>
        <v>0</v>
      </c>
      <c r="AF84" s="48">
        <f t="shared" si="62"/>
        <v>0</v>
      </c>
      <c r="AG84" s="48">
        <f t="shared" si="63"/>
        <v>0</v>
      </c>
      <c r="AH84" s="50">
        <f t="shared" si="64"/>
        <v>0</v>
      </c>
    </row>
    <row r="85" spans="1:34" ht="16.5" hidden="1" thickBot="1" x14ac:dyDescent="0.3">
      <c r="A85" s="44" t="str">
        <f t="shared" si="37"/>
        <v>unconstrained</v>
      </c>
      <c r="B85" s="75" t="s">
        <v>436</v>
      </c>
      <c r="C85" s="77" t="s">
        <v>440</v>
      </c>
      <c r="D85" s="53" t="s">
        <v>78</v>
      </c>
      <c r="E85" s="53" t="s">
        <v>278</v>
      </c>
      <c r="F85" s="54">
        <f t="shared" si="38"/>
        <v>0</v>
      </c>
      <c r="G85" s="54">
        <f t="shared" si="39"/>
        <v>0</v>
      </c>
      <c r="H85" s="54">
        <f t="shared" si="40"/>
        <v>0</v>
      </c>
      <c r="I85" s="54">
        <f t="shared" si="41"/>
        <v>0</v>
      </c>
      <c r="J85" s="54">
        <f t="shared" si="42"/>
        <v>0</v>
      </c>
      <c r="K85" s="54">
        <f t="shared" si="43"/>
        <v>0</v>
      </c>
      <c r="L85" s="54">
        <f t="shared" si="44"/>
        <v>0</v>
      </c>
      <c r="M85" s="54">
        <f t="shared" si="45"/>
        <v>0</v>
      </c>
      <c r="N85" s="54">
        <f t="shared" si="65"/>
        <v>0</v>
      </c>
      <c r="O85" s="54">
        <f t="shared" si="46"/>
        <v>0</v>
      </c>
      <c r="P85" s="54">
        <f t="shared" si="47"/>
        <v>0</v>
      </c>
      <c r="Q85" s="54">
        <f t="shared" si="48"/>
        <v>0</v>
      </c>
      <c r="R85" s="54">
        <f t="shared" si="49"/>
        <v>0</v>
      </c>
      <c r="S85" s="54">
        <f t="shared" si="66"/>
        <v>0</v>
      </c>
      <c r="T85" s="54">
        <f t="shared" si="50"/>
        <v>0</v>
      </c>
      <c r="U85" s="54">
        <f t="shared" si="51"/>
        <v>0</v>
      </c>
      <c r="V85" s="54">
        <f t="shared" si="52"/>
        <v>0</v>
      </c>
      <c r="W85" s="54">
        <f t="shared" si="53"/>
        <v>0</v>
      </c>
      <c r="X85" s="54">
        <f t="shared" si="54"/>
        <v>0</v>
      </c>
      <c r="Y85" s="54">
        <f t="shared" si="55"/>
        <v>0</v>
      </c>
      <c r="Z85" s="54">
        <f t="shared" si="56"/>
        <v>0</v>
      </c>
      <c r="AA85" s="54">
        <f t="shared" si="57"/>
        <v>0</v>
      </c>
      <c r="AB85" s="54">
        <f t="shared" si="58"/>
        <v>0</v>
      </c>
      <c r="AC85" s="54">
        <f t="shared" si="59"/>
        <v>0</v>
      </c>
      <c r="AD85" s="54">
        <f t="shared" si="60"/>
        <v>0</v>
      </c>
      <c r="AE85" s="54">
        <f t="shared" si="61"/>
        <v>0</v>
      </c>
      <c r="AF85" s="54">
        <f t="shared" si="62"/>
        <v>0</v>
      </c>
      <c r="AG85" s="54">
        <f t="shared" si="63"/>
        <v>0</v>
      </c>
      <c r="AH85" s="56">
        <f t="shared" si="64"/>
        <v>0</v>
      </c>
    </row>
    <row r="86" spans="1:34" ht="16.5" hidden="1" thickBot="1" x14ac:dyDescent="0.3">
      <c r="A86" s="44" t="str">
        <f t="shared" si="37"/>
        <v>unconstrained</v>
      </c>
      <c r="B86" s="75" t="s">
        <v>436</v>
      </c>
      <c r="C86" s="77" t="s">
        <v>440</v>
      </c>
      <c r="D86" s="53" t="s">
        <v>78</v>
      </c>
      <c r="E86" s="53" t="s">
        <v>421</v>
      </c>
      <c r="F86" s="54">
        <f t="shared" si="38"/>
        <v>0</v>
      </c>
      <c r="G86" s="54">
        <f t="shared" si="39"/>
        <v>0</v>
      </c>
      <c r="H86" s="54">
        <f t="shared" si="40"/>
        <v>0</v>
      </c>
      <c r="I86" s="54">
        <f t="shared" si="41"/>
        <v>0</v>
      </c>
      <c r="J86" s="54">
        <f t="shared" si="42"/>
        <v>0</v>
      </c>
      <c r="K86" s="54">
        <f t="shared" si="43"/>
        <v>0</v>
      </c>
      <c r="L86" s="54">
        <f t="shared" si="44"/>
        <v>0</v>
      </c>
      <c r="M86" s="54">
        <f t="shared" si="45"/>
        <v>0</v>
      </c>
      <c r="N86" s="54">
        <f t="shared" si="65"/>
        <v>0</v>
      </c>
      <c r="O86" s="54">
        <f t="shared" si="46"/>
        <v>0</v>
      </c>
      <c r="P86" s="54">
        <f t="shared" si="47"/>
        <v>0</v>
      </c>
      <c r="Q86" s="54">
        <f t="shared" si="48"/>
        <v>0</v>
      </c>
      <c r="R86" s="54">
        <f t="shared" si="49"/>
        <v>0</v>
      </c>
      <c r="S86" s="54">
        <f t="shared" si="66"/>
        <v>0</v>
      </c>
      <c r="T86" s="54">
        <f t="shared" si="50"/>
        <v>0</v>
      </c>
      <c r="U86" s="54">
        <f t="shared" si="51"/>
        <v>0</v>
      </c>
      <c r="V86" s="54">
        <f t="shared" si="52"/>
        <v>0</v>
      </c>
      <c r="W86" s="54">
        <f t="shared" si="53"/>
        <v>0</v>
      </c>
      <c r="X86" s="54">
        <f t="shared" si="54"/>
        <v>0</v>
      </c>
      <c r="Y86" s="54">
        <f t="shared" si="55"/>
        <v>0</v>
      </c>
      <c r="Z86" s="54">
        <f t="shared" si="56"/>
        <v>0</v>
      </c>
      <c r="AA86" s="54">
        <f t="shared" si="57"/>
        <v>0</v>
      </c>
      <c r="AB86" s="54">
        <f t="shared" si="58"/>
        <v>0</v>
      </c>
      <c r="AC86" s="54">
        <f t="shared" si="59"/>
        <v>0</v>
      </c>
      <c r="AD86" s="54">
        <f t="shared" si="60"/>
        <v>0</v>
      </c>
      <c r="AE86" s="54">
        <f t="shared" si="61"/>
        <v>0</v>
      </c>
      <c r="AF86" s="54">
        <f t="shared" si="62"/>
        <v>0</v>
      </c>
      <c r="AG86" s="54">
        <f t="shared" si="63"/>
        <v>0</v>
      </c>
      <c r="AH86" s="56">
        <f t="shared" si="64"/>
        <v>0</v>
      </c>
    </row>
    <row r="87" spans="1:34" ht="16.5" hidden="1" thickBot="1" x14ac:dyDescent="0.3">
      <c r="A87" s="44" t="str">
        <f t="shared" si="37"/>
        <v>unconstrained</v>
      </c>
      <c r="B87" s="75" t="s">
        <v>436</v>
      </c>
      <c r="C87" s="77" t="s">
        <v>440</v>
      </c>
      <c r="D87" s="53" t="s">
        <v>78</v>
      </c>
      <c r="E87" s="53" t="s">
        <v>124</v>
      </c>
      <c r="F87" s="54">
        <f t="shared" si="38"/>
        <v>0</v>
      </c>
      <c r="G87" s="54">
        <f t="shared" si="39"/>
        <v>0</v>
      </c>
      <c r="H87" s="54">
        <f t="shared" si="40"/>
        <v>0</v>
      </c>
      <c r="I87" s="54">
        <f t="shared" si="41"/>
        <v>0</v>
      </c>
      <c r="J87" s="54">
        <f t="shared" si="42"/>
        <v>0</v>
      </c>
      <c r="K87" s="54">
        <f t="shared" si="43"/>
        <v>0</v>
      </c>
      <c r="L87" s="54">
        <f t="shared" si="44"/>
        <v>0</v>
      </c>
      <c r="M87" s="54">
        <f t="shared" si="45"/>
        <v>0</v>
      </c>
      <c r="N87" s="54">
        <f t="shared" si="65"/>
        <v>0</v>
      </c>
      <c r="O87" s="54">
        <f t="shared" si="46"/>
        <v>0</v>
      </c>
      <c r="P87" s="54">
        <f t="shared" si="47"/>
        <v>0</v>
      </c>
      <c r="Q87" s="54">
        <f t="shared" si="48"/>
        <v>0</v>
      </c>
      <c r="R87" s="54">
        <f t="shared" si="49"/>
        <v>0</v>
      </c>
      <c r="S87" s="54">
        <f t="shared" si="66"/>
        <v>0</v>
      </c>
      <c r="T87" s="54">
        <f t="shared" si="50"/>
        <v>0</v>
      </c>
      <c r="U87" s="54">
        <f t="shared" si="51"/>
        <v>0</v>
      </c>
      <c r="V87" s="54">
        <f t="shared" si="52"/>
        <v>0</v>
      </c>
      <c r="W87" s="54">
        <f t="shared" si="53"/>
        <v>0</v>
      </c>
      <c r="X87" s="54">
        <f t="shared" si="54"/>
        <v>0</v>
      </c>
      <c r="Y87" s="54">
        <f t="shared" si="55"/>
        <v>0</v>
      </c>
      <c r="Z87" s="54">
        <f t="shared" si="56"/>
        <v>0</v>
      </c>
      <c r="AA87" s="54">
        <f t="shared" si="57"/>
        <v>0</v>
      </c>
      <c r="AB87" s="54">
        <f t="shared" si="58"/>
        <v>0</v>
      </c>
      <c r="AC87" s="54">
        <f t="shared" si="59"/>
        <v>0</v>
      </c>
      <c r="AD87" s="54">
        <f t="shared" si="60"/>
        <v>0</v>
      </c>
      <c r="AE87" s="54">
        <f t="shared" si="61"/>
        <v>0</v>
      </c>
      <c r="AF87" s="54">
        <f t="shared" si="62"/>
        <v>0</v>
      </c>
      <c r="AG87" s="54">
        <f t="shared" si="63"/>
        <v>0</v>
      </c>
      <c r="AH87" s="56">
        <f t="shared" si="64"/>
        <v>0</v>
      </c>
    </row>
    <row r="88" spans="1:34" ht="16.5" hidden="1" thickBot="1" x14ac:dyDescent="0.3">
      <c r="A88" s="44" t="str">
        <f t="shared" si="37"/>
        <v>unconstrained</v>
      </c>
      <c r="B88" s="75" t="s">
        <v>436</v>
      </c>
      <c r="C88" s="78" t="s">
        <v>440</v>
      </c>
      <c r="D88" s="60" t="s">
        <v>115</v>
      </c>
      <c r="E88" s="60" t="s">
        <v>423</v>
      </c>
      <c r="F88" s="61">
        <f t="shared" si="38"/>
        <v>0</v>
      </c>
      <c r="G88" s="61">
        <f t="shared" si="39"/>
        <v>0</v>
      </c>
      <c r="H88" s="61">
        <f t="shared" si="40"/>
        <v>0</v>
      </c>
      <c r="I88" s="61">
        <f t="shared" si="41"/>
        <v>0</v>
      </c>
      <c r="J88" s="61">
        <f t="shared" si="42"/>
        <v>0</v>
      </c>
      <c r="K88" s="61">
        <f t="shared" si="43"/>
        <v>0</v>
      </c>
      <c r="L88" s="61">
        <f t="shared" si="44"/>
        <v>0</v>
      </c>
      <c r="M88" s="61">
        <f t="shared" si="45"/>
        <v>0</v>
      </c>
      <c r="N88" s="61">
        <f t="shared" si="65"/>
        <v>0</v>
      </c>
      <c r="O88" s="61">
        <f t="shared" si="46"/>
        <v>0</v>
      </c>
      <c r="P88" s="61">
        <f t="shared" si="47"/>
        <v>0</v>
      </c>
      <c r="Q88" s="61">
        <f t="shared" si="48"/>
        <v>0</v>
      </c>
      <c r="R88" s="61">
        <f t="shared" si="49"/>
        <v>0</v>
      </c>
      <c r="S88" s="61">
        <f t="shared" si="66"/>
        <v>0</v>
      </c>
      <c r="T88" s="61">
        <f t="shared" si="50"/>
        <v>0</v>
      </c>
      <c r="U88" s="61">
        <f t="shared" si="51"/>
        <v>0</v>
      </c>
      <c r="V88" s="61">
        <f t="shared" si="52"/>
        <v>0</v>
      </c>
      <c r="W88" s="61">
        <f t="shared" si="53"/>
        <v>0</v>
      </c>
      <c r="X88" s="61">
        <f t="shared" si="54"/>
        <v>0</v>
      </c>
      <c r="Y88" s="61">
        <f t="shared" si="55"/>
        <v>0</v>
      </c>
      <c r="Z88" s="61">
        <f t="shared" si="56"/>
        <v>0</v>
      </c>
      <c r="AA88" s="61">
        <f t="shared" si="57"/>
        <v>0</v>
      </c>
      <c r="AB88" s="61">
        <f t="shared" si="58"/>
        <v>0</v>
      </c>
      <c r="AC88" s="61">
        <f t="shared" si="59"/>
        <v>0</v>
      </c>
      <c r="AD88" s="61">
        <f t="shared" si="60"/>
        <v>0</v>
      </c>
      <c r="AE88" s="61">
        <f t="shared" si="61"/>
        <v>0</v>
      </c>
      <c r="AF88" s="61">
        <f t="shared" si="62"/>
        <v>0</v>
      </c>
      <c r="AG88" s="61">
        <f t="shared" si="63"/>
        <v>0</v>
      </c>
      <c r="AH88" s="63">
        <f t="shared" si="64"/>
        <v>0</v>
      </c>
    </row>
    <row r="89" spans="1:34" ht="16.5" hidden="1" thickBot="1" x14ac:dyDescent="0.3">
      <c r="A89" s="44" t="str">
        <f t="shared" si="37"/>
        <v>unconstrained</v>
      </c>
      <c r="B89" s="75" t="s">
        <v>436</v>
      </c>
      <c r="C89" s="46" t="s">
        <v>441</v>
      </c>
      <c r="D89" s="47" t="s">
        <v>78</v>
      </c>
      <c r="E89" s="47" t="s">
        <v>147</v>
      </c>
      <c r="F89" s="48">
        <f t="shared" si="38"/>
        <v>0</v>
      </c>
      <c r="G89" s="48">
        <f t="shared" si="39"/>
        <v>0</v>
      </c>
      <c r="H89" s="48">
        <f t="shared" si="40"/>
        <v>0</v>
      </c>
      <c r="I89" s="48">
        <f t="shared" si="41"/>
        <v>0</v>
      </c>
      <c r="J89" s="48">
        <f t="shared" si="42"/>
        <v>0</v>
      </c>
      <c r="K89" s="48">
        <f t="shared" si="43"/>
        <v>0</v>
      </c>
      <c r="L89" s="48">
        <f t="shared" si="44"/>
        <v>0</v>
      </c>
      <c r="M89" s="48">
        <f t="shared" si="45"/>
        <v>0</v>
      </c>
      <c r="N89" s="48">
        <f t="shared" si="65"/>
        <v>0</v>
      </c>
      <c r="O89" s="48">
        <f t="shared" si="46"/>
        <v>0</v>
      </c>
      <c r="P89" s="48">
        <f t="shared" si="47"/>
        <v>0</v>
      </c>
      <c r="Q89" s="48">
        <f t="shared" si="48"/>
        <v>0</v>
      </c>
      <c r="R89" s="48">
        <f t="shared" si="49"/>
        <v>0</v>
      </c>
      <c r="S89" s="48">
        <f t="shared" si="66"/>
        <v>0</v>
      </c>
      <c r="T89" s="48">
        <f t="shared" si="50"/>
        <v>0</v>
      </c>
      <c r="U89" s="48">
        <f t="shared" si="51"/>
        <v>0</v>
      </c>
      <c r="V89" s="48">
        <f t="shared" si="52"/>
        <v>0</v>
      </c>
      <c r="W89" s="48">
        <f t="shared" si="53"/>
        <v>0</v>
      </c>
      <c r="X89" s="48">
        <f t="shared" si="54"/>
        <v>0</v>
      </c>
      <c r="Y89" s="48">
        <f t="shared" si="55"/>
        <v>0</v>
      </c>
      <c r="Z89" s="48">
        <f t="shared" si="56"/>
        <v>0</v>
      </c>
      <c r="AA89" s="48">
        <f t="shared" si="57"/>
        <v>0</v>
      </c>
      <c r="AB89" s="48">
        <f t="shared" si="58"/>
        <v>0</v>
      </c>
      <c r="AC89" s="48">
        <f t="shared" si="59"/>
        <v>0</v>
      </c>
      <c r="AD89" s="48">
        <f t="shared" si="60"/>
        <v>0</v>
      </c>
      <c r="AE89" s="48">
        <f t="shared" si="61"/>
        <v>0</v>
      </c>
      <c r="AF89" s="48">
        <f t="shared" si="62"/>
        <v>0</v>
      </c>
      <c r="AG89" s="48">
        <f t="shared" si="63"/>
        <v>0</v>
      </c>
      <c r="AH89" s="50">
        <f t="shared" si="64"/>
        <v>0</v>
      </c>
    </row>
    <row r="90" spans="1:34" ht="16.5" hidden="1" thickBot="1" x14ac:dyDescent="0.3">
      <c r="A90" s="44" t="str">
        <f t="shared" si="37"/>
        <v>unconstrained</v>
      </c>
      <c r="B90" s="75" t="s">
        <v>436</v>
      </c>
      <c r="C90" s="52" t="s">
        <v>441</v>
      </c>
      <c r="D90" s="53" t="s">
        <v>78</v>
      </c>
      <c r="E90" s="53" t="s">
        <v>278</v>
      </c>
      <c r="F90" s="54">
        <f t="shared" si="38"/>
        <v>0</v>
      </c>
      <c r="G90" s="54">
        <f t="shared" si="39"/>
        <v>0</v>
      </c>
      <c r="H90" s="54">
        <f t="shared" si="40"/>
        <v>0</v>
      </c>
      <c r="I90" s="54">
        <f t="shared" si="41"/>
        <v>0</v>
      </c>
      <c r="J90" s="54">
        <f t="shared" si="42"/>
        <v>0</v>
      </c>
      <c r="K90" s="54">
        <f t="shared" si="43"/>
        <v>0</v>
      </c>
      <c r="L90" s="54">
        <f t="shared" si="44"/>
        <v>0</v>
      </c>
      <c r="M90" s="54">
        <f t="shared" si="45"/>
        <v>0</v>
      </c>
      <c r="N90" s="54">
        <f t="shared" si="65"/>
        <v>0</v>
      </c>
      <c r="O90" s="54">
        <f t="shared" si="46"/>
        <v>0</v>
      </c>
      <c r="P90" s="54">
        <f t="shared" si="47"/>
        <v>0</v>
      </c>
      <c r="Q90" s="54">
        <f t="shared" si="48"/>
        <v>0</v>
      </c>
      <c r="R90" s="54">
        <f t="shared" si="49"/>
        <v>0</v>
      </c>
      <c r="S90" s="54">
        <f t="shared" si="66"/>
        <v>0</v>
      </c>
      <c r="T90" s="54">
        <f t="shared" si="50"/>
        <v>0</v>
      </c>
      <c r="U90" s="54">
        <f t="shared" si="51"/>
        <v>0</v>
      </c>
      <c r="V90" s="54">
        <f t="shared" si="52"/>
        <v>0</v>
      </c>
      <c r="W90" s="54">
        <f t="shared" si="53"/>
        <v>0</v>
      </c>
      <c r="X90" s="54">
        <f t="shared" si="54"/>
        <v>0</v>
      </c>
      <c r="Y90" s="54">
        <f t="shared" si="55"/>
        <v>0</v>
      </c>
      <c r="Z90" s="54">
        <f t="shared" si="56"/>
        <v>0</v>
      </c>
      <c r="AA90" s="54">
        <f t="shared" si="57"/>
        <v>0</v>
      </c>
      <c r="AB90" s="54">
        <f t="shared" si="58"/>
        <v>0</v>
      </c>
      <c r="AC90" s="54">
        <f t="shared" si="59"/>
        <v>0</v>
      </c>
      <c r="AD90" s="54">
        <f t="shared" si="60"/>
        <v>0</v>
      </c>
      <c r="AE90" s="54">
        <f t="shared" si="61"/>
        <v>0</v>
      </c>
      <c r="AF90" s="54">
        <f t="shared" si="62"/>
        <v>0</v>
      </c>
      <c r="AG90" s="54">
        <f t="shared" si="63"/>
        <v>0</v>
      </c>
      <c r="AH90" s="56">
        <f t="shared" si="64"/>
        <v>0</v>
      </c>
    </row>
    <row r="91" spans="1:34" ht="16.5" hidden="1" thickBot="1" x14ac:dyDescent="0.3">
      <c r="A91" s="44" t="str">
        <f t="shared" si="37"/>
        <v>unconstrained</v>
      </c>
      <c r="B91" s="75" t="s">
        <v>436</v>
      </c>
      <c r="C91" s="52" t="s">
        <v>441</v>
      </c>
      <c r="D91" s="53" t="s">
        <v>78</v>
      </c>
      <c r="E91" s="53" t="s">
        <v>421</v>
      </c>
      <c r="F91" s="54">
        <f t="shared" si="38"/>
        <v>0</v>
      </c>
      <c r="G91" s="54">
        <f t="shared" si="39"/>
        <v>0</v>
      </c>
      <c r="H91" s="54">
        <f t="shared" si="40"/>
        <v>0</v>
      </c>
      <c r="I91" s="54">
        <f t="shared" si="41"/>
        <v>0</v>
      </c>
      <c r="J91" s="54">
        <f t="shared" si="42"/>
        <v>0</v>
      </c>
      <c r="K91" s="54">
        <f t="shared" si="43"/>
        <v>0</v>
      </c>
      <c r="L91" s="54">
        <f t="shared" si="44"/>
        <v>0</v>
      </c>
      <c r="M91" s="54">
        <f t="shared" si="45"/>
        <v>0</v>
      </c>
      <c r="N91" s="54">
        <f t="shared" si="65"/>
        <v>0</v>
      </c>
      <c r="O91" s="54">
        <f t="shared" si="46"/>
        <v>0</v>
      </c>
      <c r="P91" s="54">
        <f t="shared" si="47"/>
        <v>0</v>
      </c>
      <c r="Q91" s="54">
        <f t="shared" si="48"/>
        <v>0</v>
      </c>
      <c r="R91" s="54">
        <f t="shared" si="49"/>
        <v>0</v>
      </c>
      <c r="S91" s="54">
        <f t="shared" si="66"/>
        <v>0</v>
      </c>
      <c r="T91" s="54">
        <f t="shared" si="50"/>
        <v>0</v>
      </c>
      <c r="U91" s="54">
        <f t="shared" si="51"/>
        <v>0</v>
      </c>
      <c r="V91" s="54">
        <f t="shared" si="52"/>
        <v>0</v>
      </c>
      <c r="W91" s="54">
        <f t="shared" si="53"/>
        <v>0</v>
      </c>
      <c r="X91" s="54">
        <f t="shared" si="54"/>
        <v>0</v>
      </c>
      <c r="Y91" s="54">
        <f t="shared" si="55"/>
        <v>0</v>
      </c>
      <c r="Z91" s="54">
        <f t="shared" si="56"/>
        <v>0</v>
      </c>
      <c r="AA91" s="54">
        <f t="shared" si="57"/>
        <v>0</v>
      </c>
      <c r="AB91" s="54">
        <f t="shared" si="58"/>
        <v>0</v>
      </c>
      <c r="AC91" s="54">
        <f t="shared" si="59"/>
        <v>0</v>
      </c>
      <c r="AD91" s="54">
        <f t="shared" si="60"/>
        <v>0</v>
      </c>
      <c r="AE91" s="54">
        <f t="shared" si="61"/>
        <v>0</v>
      </c>
      <c r="AF91" s="54">
        <f t="shared" si="62"/>
        <v>0</v>
      </c>
      <c r="AG91" s="54">
        <f t="shared" si="63"/>
        <v>0</v>
      </c>
      <c r="AH91" s="56">
        <f t="shared" si="64"/>
        <v>0</v>
      </c>
    </row>
    <row r="92" spans="1:34" ht="16.5" hidden="1" thickBot="1" x14ac:dyDescent="0.3">
      <c r="A92" s="44" t="str">
        <f t="shared" si="37"/>
        <v>unconstrained</v>
      </c>
      <c r="B92" s="75" t="s">
        <v>436</v>
      </c>
      <c r="C92" s="52" t="s">
        <v>441</v>
      </c>
      <c r="D92" s="53" t="s">
        <v>78</v>
      </c>
      <c r="E92" s="53" t="s">
        <v>124</v>
      </c>
      <c r="F92" s="54">
        <f t="shared" si="38"/>
        <v>0</v>
      </c>
      <c r="G92" s="54">
        <f t="shared" si="39"/>
        <v>0</v>
      </c>
      <c r="H92" s="54">
        <f t="shared" si="40"/>
        <v>0</v>
      </c>
      <c r="I92" s="54">
        <f t="shared" si="41"/>
        <v>0</v>
      </c>
      <c r="J92" s="54">
        <f t="shared" si="42"/>
        <v>0</v>
      </c>
      <c r="K92" s="54">
        <f t="shared" si="43"/>
        <v>0</v>
      </c>
      <c r="L92" s="54">
        <f t="shared" si="44"/>
        <v>0</v>
      </c>
      <c r="M92" s="54">
        <f t="shared" si="45"/>
        <v>0</v>
      </c>
      <c r="N92" s="54">
        <f t="shared" si="65"/>
        <v>0</v>
      </c>
      <c r="O92" s="54">
        <f t="shared" si="46"/>
        <v>0</v>
      </c>
      <c r="P92" s="54">
        <f t="shared" si="47"/>
        <v>0</v>
      </c>
      <c r="Q92" s="54">
        <f t="shared" si="48"/>
        <v>0</v>
      </c>
      <c r="R92" s="54">
        <f t="shared" si="49"/>
        <v>0</v>
      </c>
      <c r="S92" s="54">
        <f t="shared" si="66"/>
        <v>0</v>
      </c>
      <c r="T92" s="54">
        <f t="shared" si="50"/>
        <v>0</v>
      </c>
      <c r="U92" s="54">
        <f t="shared" si="51"/>
        <v>0</v>
      </c>
      <c r="V92" s="54">
        <f t="shared" si="52"/>
        <v>0</v>
      </c>
      <c r="W92" s="54">
        <f t="shared" si="53"/>
        <v>0</v>
      </c>
      <c r="X92" s="54">
        <f t="shared" si="54"/>
        <v>0</v>
      </c>
      <c r="Y92" s="54">
        <f t="shared" si="55"/>
        <v>0</v>
      </c>
      <c r="Z92" s="54">
        <f t="shared" si="56"/>
        <v>0</v>
      </c>
      <c r="AA92" s="54">
        <f t="shared" si="57"/>
        <v>0</v>
      </c>
      <c r="AB92" s="54">
        <f t="shared" si="58"/>
        <v>0</v>
      </c>
      <c r="AC92" s="54">
        <f t="shared" si="59"/>
        <v>0</v>
      </c>
      <c r="AD92" s="54">
        <f t="shared" si="60"/>
        <v>0</v>
      </c>
      <c r="AE92" s="54">
        <f t="shared" si="61"/>
        <v>0</v>
      </c>
      <c r="AF92" s="54">
        <f t="shared" si="62"/>
        <v>0</v>
      </c>
      <c r="AG92" s="54">
        <f t="shared" si="63"/>
        <v>0</v>
      </c>
      <c r="AH92" s="56">
        <f t="shared" si="64"/>
        <v>0</v>
      </c>
    </row>
    <row r="93" spans="1:34" ht="16.5" hidden="1" thickBot="1" x14ac:dyDescent="0.3">
      <c r="A93" s="44" t="str">
        <f t="shared" si="37"/>
        <v>unconstrained</v>
      </c>
      <c r="B93" s="75" t="s">
        <v>436</v>
      </c>
      <c r="C93" s="52" t="s">
        <v>441</v>
      </c>
      <c r="D93" s="53" t="s">
        <v>78</v>
      </c>
      <c r="E93" s="53" t="s">
        <v>422</v>
      </c>
      <c r="F93" s="54">
        <f t="shared" si="38"/>
        <v>0</v>
      </c>
      <c r="G93" s="54">
        <f t="shared" si="39"/>
        <v>0</v>
      </c>
      <c r="H93" s="54">
        <f t="shared" si="40"/>
        <v>0</v>
      </c>
      <c r="I93" s="54">
        <f t="shared" si="41"/>
        <v>0</v>
      </c>
      <c r="J93" s="54">
        <f t="shared" si="42"/>
        <v>0</v>
      </c>
      <c r="K93" s="54">
        <f t="shared" si="43"/>
        <v>0</v>
      </c>
      <c r="L93" s="54">
        <f t="shared" si="44"/>
        <v>0</v>
      </c>
      <c r="M93" s="54">
        <f t="shared" si="45"/>
        <v>0</v>
      </c>
      <c r="N93" s="54">
        <f t="shared" si="65"/>
        <v>0</v>
      </c>
      <c r="O93" s="54">
        <f t="shared" si="46"/>
        <v>0</v>
      </c>
      <c r="P93" s="54">
        <f t="shared" si="47"/>
        <v>0</v>
      </c>
      <c r="Q93" s="54">
        <f t="shared" si="48"/>
        <v>0</v>
      </c>
      <c r="R93" s="54">
        <f t="shared" si="49"/>
        <v>0</v>
      </c>
      <c r="S93" s="54">
        <f t="shared" si="66"/>
        <v>0</v>
      </c>
      <c r="T93" s="54">
        <f t="shared" si="50"/>
        <v>0</v>
      </c>
      <c r="U93" s="54">
        <f t="shared" si="51"/>
        <v>0</v>
      </c>
      <c r="V93" s="54">
        <f t="shared" si="52"/>
        <v>0</v>
      </c>
      <c r="W93" s="54">
        <f t="shared" si="53"/>
        <v>0</v>
      </c>
      <c r="X93" s="54">
        <f t="shared" si="54"/>
        <v>0</v>
      </c>
      <c r="Y93" s="54">
        <f t="shared" si="55"/>
        <v>0</v>
      </c>
      <c r="Z93" s="54">
        <f t="shared" si="56"/>
        <v>0</v>
      </c>
      <c r="AA93" s="54">
        <f t="shared" si="57"/>
        <v>0</v>
      </c>
      <c r="AB93" s="54">
        <f t="shared" si="58"/>
        <v>0</v>
      </c>
      <c r="AC93" s="54">
        <f t="shared" si="59"/>
        <v>0</v>
      </c>
      <c r="AD93" s="54">
        <f t="shared" si="60"/>
        <v>0</v>
      </c>
      <c r="AE93" s="54">
        <f t="shared" si="61"/>
        <v>0</v>
      </c>
      <c r="AF93" s="54">
        <f t="shared" si="62"/>
        <v>0</v>
      </c>
      <c r="AG93" s="54">
        <f t="shared" si="63"/>
        <v>0</v>
      </c>
      <c r="AH93" s="56">
        <f t="shared" si="64"/>
        <v>0</v>
      </c>
    </row>
    <row r="94" spans="1:34" ht="16.5" hidden="1" thickBot="1" x14ac:dyDescent="0.3">
      <c r="A94" s="44" t="str">
        <f t="shared" si="37"/>
        <v>unconstrained</v>
      </c>
      <c r="B94" s="75" t="s">
        <v>436</v>
      </c>
      <c r="C94" s="52" t="s">
        <v>441</v>
      </c>
      <c r="D94" s="53" t="s">
        <v>115</v>
      </c>
      <c r="E94" s="53" t="s">
        <v>114</v>
      </c>
      <c r="F94" s="54">
        <f t="shared" si="38"/>
        <v>0</v>
      </c>
      <c r="G94" s="54">
        <f t="shared" si="39"/>
        <v>0</v>
      </c>
      <c r="H94" s="54">
        <f t="shared" si="40"/>
        <v>0</v>
      </c>
      <c r="I94" s="54">
        <f t="shared" si="41"/>
        <v>0</v>
      </c>
      <c r="J94" s="54">
        <f t="shared" si="42"/>
        <v>0</v>
      </c>
      <c r="K94" s="54">
        <f t="shared" si="43"/>
        <v>0</v>
      </c>
      <c r="L94" s="54">
        <f t="shared" si="44"/>
        <v>0</v>
      </c>
      <c r="M94" s="54">
        <f t="shared" si="45"/>
        <v>0</v>
      </c>
      <c r="N94" s="54">
        <f t="shared" si="65"/>
        <v>0</v>
      </c>
      <c r="O94" s="54">
        <f t="shared" si="46"/>
        <v>0</v>
      </c>
      <c r="P94" s="54">
        <f t="shared" si="47"/>
        <v>0</v>
      </c>
      <c r="Q94" s="54">
        <f t="shared" si="48"/>
        <v>0</v>
      </c>
      <c r="R94" s="54">
        <f t="shared" si="49"/>
        <v>0</v>
      </c>
      <c r="S94" s="54">
        <f t="shared" si="66"/>
        <v>0</v>
      </c>
      <c r="T94" s="54">
        <f t="shared" si="50"/>
        <v>0</v>
      </c>
      <c r="U94" s="54">
        <f t="shared" si="51"/>
        <v>0</v>
      </c>
      <c r="V94" s="54">
        <f t="shared" si="52"/>
        <v>0</v>
      </c>
      <c r="W94" s="54">
        <f t="shared" si="53"/>
        <v>0</v>
      </c>
      <c r="X94" s="54">
        <f t="shared" si="54"/>
        <v>0</v>
      </c>
      <c r="Y94" s="54">
        <f t="shared" si="55"/>
        <v>0</v>
      </c>
      <c r="Z94" s="54">
        <f t="shared" si="56"/>
        <v>0</v>
      </c>
      <c r="AA94" s="54">
        <f t="shared" si="57"/>
        <v>0</v>
      </c>
      <c r="AB94" s="54">
        <f t="shared" si="58"/>
        <v>0</v>
      </c>
      <c r="AC94" s="54">
        <f t="shared" si="59"/>
        <v>0</v>
      </c>
      <c r="AD94" s="54">
        <f t="shared" si="60"/>
        <v>0</v>
      </c>
      <c r="AE94" s="54">
        <f t="shared" si="61"/>
        <v>0</v>
      </c>
      <c r="AF94" s="54">
        <f t="shared" si="62"/>
        <v>0</v>
      </c>
      <c r="AG94" s="54">
        <f t="shared" si="63"/>
        <v>0</v>
      </c>
      <c r="AH94" s="56">
        <f t="shared" si="64"/>
        <v>0</v>
      </c>
    </row>
    <row r="95" spans="1:34" ht="16.5" hidden="1" thickBot="1" x14ac:dyDescent="0.3">
      <c r="A95" s="44" t="str">
        <f t="shared" si="37"/>
        <v>unconstrained</v>
      </c>
      <c r="B95" s="75" t="s">
        <v>436</v>
      </c>
      <c r="C95" s="59" t="s">
        <v>441</v>
      </c>
      <c r="D95" s="60" t="s">
        <v>115</v>
      </c>
      <c r="E95" s="60" t="s">
        <v>423</v>
      </c>
      <c r="F95" s="61">
        <f t="shared" si="38"/>
        <v>0</v>
      </c>
      <c r="G95" s="61">
        <f t="shared" si="39"/>
        <v>0</v>
      </c>
      <c r="H95" s="61">
        <f t="shared" si="40"/>
        <v>0</v>
      </c>
      <c r="I95" s="61">
        <f t="shared" si="41"/>
        <v>0</v>
      </c>
      <c r="J95" s="61">
        <f t="shared" si="42"/>
        <v>0</v>
      </c>
      <c r="K95" s="61">
        <f t="shared" si="43"/>
        <v>0</v>
      </c>
      <c r="L95" s="61">
        <f t="shared" si="44"/>
        <v>0</v>
      </c>
      <c r="M95" s="61">
        <f t="shared" si="45"/>
        <v>0</v>
      </c>
      <c r="N95" s="61">
        <f t="shared" si="65"/>
        <v>0</v>
      </c>
      <c r="O95" s="61">
        <f t="shared" si="46"/>
        <v>0</v>
      </c>
      <c r="P95" s="61">
        <f t="shared" si="47"/>
        <v>0</v>
      </c>
      <c r="Q95" s="61">
        <f t="shared" si="48"/>
        <v>0</v>
      </c>
      <c r="R95" s="61">
        <f t="shared" si="49"/>
        <v>0</v>
      </c>
      <c r="S95" s="61">
        <f t="shared" si="66"/>
        <v>0</v>
      </c>
      <c r="T95" s="61">
        <f t="shared" si="50"/>
        <v>0</v>
      </c>
      <c r="U95" s="61">
        <f t="shared" si="51"/>
        <v>0</v>
      </c>
      <c r="V95" s="61">
        <f t="shared" si="52"/>
        <v>0</v>
      </c>
      <c r="W95" s="61">
        <f t="shared" si="53"/>
        <v>0</v>
      </c>
      <c r="X95" s="61">
        <f t="shared" si="54"/>
        <v>0</v>
      </c>
      <c r="Y95" s="61">
        <f t="shared" si="55"/>
        <v>0</v>
      </c>
      <c r="Z95" s="61">
        <f t="shared" si="56"/>
        <v>0</v>
      </c>
      <c r="AA95" s="61">
        <f t="shared" si="57"/>
        <v>0</v>
      </c>
      <c r="AB95" s="61">
        <f t="shared" si="58"/>
        <v>0</v>
      </c>
      <c r="AC95" s="61">
        <f t="shared" si="59"/>
        <v>0</v>
      </c>
      <c r="AD95" s="61">
        <f t="shared" si="60"/>
        <v>0</v>
      </c>
      <c r="AE95" s="61">
        <f t="shared" si="61"/>
        <v>0</v>
      </c>
      <c r="AF95" s="61">
        <f t="shared" si="62"/>
        <v>0</v>
      </c>
      <c r="AG95" s="61">
        <f t="shared" si="63"/>
        <v>0</v>
      </c>
      <c r="AH95" s="63">
        <f t="shared" si="64"/>
        <v>0</v>
      </c>
    </row>
    <row r="96" spans="1:34" ht="16.5" hidden="1" thickBot="1" x14ac:dyDescent="0.3">
      <c r="A96" s="44" t="str">
        <f t="shared" si="37"/>
        <v>unconstrained</v>
      </c>
      <c r="B96" s="75" t="s">
        <v>436</v>
      </c>
      <c r="C96" s="76" t="s">
        <v>442</v>
      </c>
      <c r="D96" s="47" t="s">
        <v>78</v>
      </c>
      <c r="E96" s="47" t="s">
        <v>147</v>
      </c>
      <c r="F96" s="48">
        <f t="shared" si="38"/>
        <v>0</v>
      </c>
      <c r="G96" s="48">
        <f t="shared" si="39"/>
        <v>0</v>
      </c>
      <c r="H96" s="48">
        <f t="shared" si="40"/>
        <v>0</v>
      </c>
      <c r="I96" s="48">
        <f t="shared" si="41"/>
        <v>0</v>
      </c>
      <c r="J96" s="48">
        <f t="shared" si="42"/>
        <v>0</v>
      </c>
      <c r="K96" s="48">
        <f t="shared" si="43"/>
        <v>0</v>
      </c>
      <c r="L96" s="48">
        <f t="shared" si="44"/>
        <v>0</v>
      </c>
      <c r="M96" s="48">
        <f t="shared" si="45"/>
        <v>0</v>
      </c>
      <c r="N96" s="48">
        <f t="shared" si="65"/>
        <v>0</v>
      </c>
      <c r="O96" s="48">
        <f t="shared" si="46"/>
        <v>0</v>
      </c>
      <c r="P96" s="48">
        <f t="shared" si="47"/>
        <v>0</v>
      </c>
      <c r="Q96" s="48">
        <f t="shared" si="48"/>
        <v>0</v>
      </c>
      <c r="R96" s="48">
        <f t="shared" si="49"/>
        <v>0</v>
      </c>
      <c r="S96" s="48">
        <f t="shared" si="66"/>
        <v>0</v>
      </c>
      <c r="T96" s="48">
        <f t="shared" si="50"/>
        <v>0</v>
      </c>
      <c r="U96" s="48">
        <f t="shared" si="51"/>
        <v>0</v>
      </c>
      <c r="V96" s="48">
        <f t="shared" si="52"/>
        <v>0</v>
      </c>
      <c r="W96" s="48">
        <f t="shared" si="53"/>
        <v>0</v>
      </c>
      <c r="X96" s="48">
        <f t="shared" si="54"/>
        <v>0</v>
      </c>
      <c r="Y96" s="48">
        <f t="shared" si="55"/>
        <v>0</v>
      </c>
      <c r="Z96" s="48">
        <f t="shared" si="56"/>
        <v>0</v>
      </c>
      <c r="AA96" s="48">
        <f t="shared" si="57"/>
        <v>0</v>
      </c>
      <c r="AB96" s="48">
        <f t="shared" si="58"/>
        <v>0</v>
      </c>
      <c r="AC96" s="48">
        <f t="shared" si="59"/>
        <v>0</v>
      </c>
      <c r="AD96" s="48">
        <f t="shared" si="60"/>
        <v>0</v>
      </c>
      <c r="AE96" s="48">
        <f t="shared" si="61"/>
        <v>0</v>
      </c>
      <c r="AF96" s="48">
        <f t="shared" si="62"/>
        <v>0</v>
      </c>
      <c r="AG96" s="48">
        <f t="shared" si="63"/>
        <v>0</v>
      </c>
      <c r="AH96" s="50">
        <f t="shared" si="64"/>
        <v>0</v>
      </c>
    </row>
    <row r="97" spans="1:34" ht="16.5" hidden="1" thickBot="1" x14ac:dyDescent="0.3">
      <c r="A97" s="44" t="str">
        <f t="shared" si="37"/>
        <v>unconstrained</v>
      </c>
      <c r="B97" s="75" t="s">
        <v>436</v>
      </c>
      <c r="C97" s="77" t="s">
        <v>442</v>
      </c>
      <c r="D97" s="53" t="s">
        <v>78</v>
      </c>
      <c r="E97" s="53" t="s">
        <v>278</v>
      </c>
      <c r="F97" s="54">
        <f t="shared" si="38"/>
        <v>0</v>
      </c>
      <c r="G97" s="54">
        <f t="shared" si="39"/>
        <v>0</v>
      </c>
      <c r="H97" s="54">
        <f t="shared" si="40"/>
        <v>0</v>
      </c>
      <c r="I97" s="54">
        <f t="shared" si="41"/>
        <v>0</v>
      </c>
      <c r="J97" s="54">
        <f t="shared" si="42"/>
        <v>0</v>
      </c>
      <c r="K97" s="54">
        <f t="shared" si="43"/>
        <v>0</v>
      </c>
      <c r="L97" s="54">
        <f t="shared" si="44"/>
        <v>0</v>
      </c>
      <c r="M97" s="54">
        <f t="shared" si="45"/>
        <v>0</v>
      </c>
      <c r="N97" s="54">
        <f t="shared" si="65"/>
        <v>0</v>
      </c>
      <c r="O97" s="54">
        <f t="shared" si="46"/>
        <v>0</v>
      </c>
      <c r="P97" s="54">
        <f t="shared" si="47"/>
        <v>0</v>
      </c>
      <c r="Q97" s="54">
        <f t="shared" si="48"/>
        <v>0</v>
      </c>
      <c r="R97" s="54">
        <f t="shared" si="49"/>
        <v>0</v>
      </c>
      <c r="S97" s="54">
        <f t="shared" si="66"/>
        <v>0</v>
      </c>
      <c r="T97" s="54">
        <f t="shared" si="50"/>
        <v>0</v>
      </c>
      <c r="U97" s="54">
        <f t="shared" si="51"/>
        <v>0</v>
      </c>
      <c r="V97" s="54">
        <f t="shared" si="52"/>
        <v>0</v>
      </c>
      <c r="W97" s="54">
        <f t="shared" si="53"/>
        <v>0</v>
      </c>
      <c r="X97" s="54">
        <f t="shared" si="54"/>
        <v>0</v>
      </c>
      <c r="Y97" s="54">
        <f t="shared" si="55"/>
        <v>0</v>
      </c>
      <c r="Z97" s="54">
        <f t="shared" si="56"/>
        <v>0</v>
      </c>
      <c r="AA97" s="54">
        <f t="shared" si="57"/>
        <v>0</v>
      </c>
      <c r="AB97" s="54">
        <f t="shared" si="58"/>
        <v>0</v>
      </c>
      <c r="AC97" s="54">
        <f t="shared" si="59"/>
        <v>0</v>
      </c>
      <c r="AD97" s="54">
        <f t="shared" si="60"/>
        <v>0</v>
      </c>
      <c r="AE97" s="54">
        <f t="shared" si="61"/>
        <v>0</v>
      </c>
      <c r="AF97" s="54">
        <f t="shared" si="62"/>
        <v>0</v>
      </c>
      <c r="AG97" s="54">
        <f t="shared" si="63"/>
        <v>0</v>
      </c>
      <c r="AH97" s="56">
        <f t="shared" si="64"/>
        <v>0</v>
      </c>
    </row>
    <row r="98" spans="1:34" ht="16.5" hidden="1" thickBot="1" x14ac:dyDescent="0.3">
      <c r="A98" s="44" t="str">
        <f t="shared" si="37"/>
        <v>unconstrained</v>
      </c>
      <c r="B98" s="75" t="s">
        <v>436</v>
      </c>
      <c r="C98" s="77" t="s">
        <v>442</v>
      </c>
      <c r="D98" s="53" t="s">
        <v>78</v>
      </c>
      <c r="E98" s="53" t="s">
        <v>421</v>
      </c>
      <c r="F98" s="54">
        <f t="shared" si="38"/>
        <v>0</v>
      </c>
      <c r="G98" s="54">
        <f t="shared" si="39"/>
        <v>0</v>
      </c>
      <c r="H98" s="54">
        <f t="shared" si="40"/>
        <v>0</v>
      </c>
      <c r="I98" s="54">
        <f t="shared" si="41"/>
        <v>0</v>
      </c>
      <c r="J98" s="54">
        <f t="shared" si="42"/>
        <v>0</v>
      </c>
      <c r="K98" s="54">
        <f t="shared" si="43"/>
        <v>0</v>
      </c>
      <c r="L98" s="54">
        <f t="shared" si="44"/>
        <v>0</v>
      </c>
      <c r="M98" s="54">
        <f t="shared" si="45"/>
        <v>0</v>
      </c>
      <c r="N98" s="54">
        <f t="shared" si="65"/>
        <v>0</v>
      </c>
      <c r="O98" s="54">
        <f t="shared" si="46"/>
        <v>0</v>
      </c>
      <c r="P98" s="54">
        <f t="shared" si="47"/>
        <v>0</v>
      </c>
      <c r="Q98" s="54">
        <f t="shared" si="48"/>
        <v>0</v>
      </c>
      <c r="R98" s="54">
        <f t="shared" si="49"/>
        <v>0</v>
      </c>
      <c r="S98" s="54">
        <f t="shared" si="66"/>
        <v>0</v>
      </c>
      <c r="T98" s="54">
        <f t="shared" si="50"/>
        <v>0</v>
      </c>
      <c r="U98" s="54">
        <f t="shared" si="51"/>
        <v>0</v>
      </c>
      <c r="V98" s="54">
        <f t="shared" si="52"/>
        <v>0</v>
      </c>
      <c r="W98" s="54">
        <f t="shared" si="53"/>
        <v>0</v>
      </c>
      <c r="X98" s="54">
        <f t="shared" si="54"/>
        <v>0</v>
      </c>
      <c r="Y98" s="54">
        <f t="shared" si="55"/>
        <v>0</v>
      </c>
      <c r="Z98" s="54">
        <f t="shared" si="56"/>
        <v>0</v>
      </c>
      <c r="AA98" s="54">
        <f t="shared" si="57"/>
        <v>0</v>
      </c>
      <c r="AB98" s="54">
        <f t="shared" si="58"/>
        <v>0</v>
      </c>
      <c r="AC98" s="54">
        <f t="shared" si="59"/>
        <v>0</v>
      </c>
      <c r="AD98" s="54">
        <f t="shared" si="60"/>
        <v>0</v>
      </c>
      <c r="AE98" s="54">
        <f t="shared" si="61"/>
        <v>0</v>
      </c>
      <c r="AF98" s="54">
        <f t="shared" si="62"/>
        <v>0</v>
      </c>
      <c r="AG98" s="54">
        <f t="shared" si="63"/>
        <v>0</v>
      </c>
      <c r="AH98" s="56">
        <f t="shared" si="64"/>
        <v>0</v>
      </c>
    </row>
    <row r="99" spans="1:34" ht="16.5" hidden="1" thickBot="1" x14ac:dyDescent="0.3">
      <c r="A99" s="44" t="str">
        <f t="shared" si="37"/>
        <v>unconstrained</v>
      </c>
      <c r="B99" s="75" t="s">
        <v>436</v>
      </c>
      <c r="C99" s="77" t="s">
        <v>442</v>
      </c>
      <c r="D99" s="53" t="s">
        <v>78</v>
      </c>
      <c r="E99" s="53" t="s">
        <v>124</v>
      </c>
      <c r="F99" s="54">
        <f t="shared" si="38"/>
        <v>0</v>
      </c>
      <c r="G99" s="54">
        <f t="shared" si="39"/>
        <v>0</v>
      </c>
      <c r="H99" s="54">
        <f t="shared" si="40"/>
        <v>0</v>
      </c>
      <c r="I99" s="54">
        <f t="shared" si="41"/>
        <v>0</v>
      </c>
      <c r="J99" s="54">
        <f t="shared" si="42"/>
        <v>0</v>
      </c>
      <c r="K99" s="54">
        <f t="shared" si="43"/>
        <v>0</v>
      </c>
      <c r="L99" s="54">
        <f t="shared" si="44"/>
        <v>0</v>
      </c>
      <c r="M99" s="54">
        <f t="shared" si="45"/>
        <v>0</v>
      </c>
      <c r="N99" s="54">
        <f t="shared" si="65"/>
        <v>0</v>
      </c>
      <c r="O99" s="54">
        <f t="shared" si="46"/>
        <v>0</v>
      </c>
      <c r="P99" s="54">
        <f t="shared" si="47"/>
        <v>0</v>
      </c>
      <c r="Q99" s="54">
        <f t="shared" si="48"/>
        <v>0</v>
      </c>
      <c r="R99" s="54">
        <f t="shared" si="49"/>
        <v>0</v>
      </c>
      <c r="S99" s="54">
        <f t="shared" si="66"/>
        <v>0</v>
      </c>
      <c r="T99" s="54">
        <f t="shared" si="50"/>
        <v>0</v>
      </c>
      <c r="U99" s="54">
        <f t="shared" si="51"/>
        <v>0</v>
      </c>
      <c r="V99" s="54">
        <f t="shared" si="52"/>
        <v>0</v>
      </c>
      <c r="W99" s="54">
        <f t="shared" si="53"/>
        <v>0</v>
      </c>
      <c r="X99" s="54">
        <f t="shared" si="54"/>
        <v>0</v>
      </c>
      <c r="Y99" s="54">
        <f t="shared" si="55"/>
        <v>0</v>
      </c>
      <c r="Z99" s="54">
        <f t="shared" si="56"/>
        <v>0</v>
      </c>
      <c r="AA99" s="54">
        <f t="shared" si="57"/>
        <v>0</v>
      </c>
      <c r="AB99" s="54">
        <f t="shared" si="58"/>
        <v>0</v>
      </c>
      <c r="AC99" s="54">
        <f t="shared" si="59"/>
        <v>0</v>
      </c>
      <c r="AD99" s="54">
        <f t="shared" si="60"/>
        <v>0</v>
      </c>
      <c r="AE99" s="54">
        <f t="shared" si="61"/>
        <v>0</v>
      </c>
      <c r="AF99" s="54">
        <f t="shared" si="62"/>
        <v>0</v>
      </c>
      <c r="AG99" s="54">
        <f t="shared" si="63"/>
        <v>0</v>
      </c>
      <c r="AH99" s="56">
        <f t="shared" si="64"/>
        <v>0</v>
      </c>
    </row>
    <row r="100" spans="1:34" ht="16.5" hidden="1" thickBot="1" x14ac:dyDescent="0.3">
      <c r="A100" s="44" t="str">
        <f t="shared" si="37"/>
        <v>unconstrained</v>
      </c>
      <c r="B100" s="75" t="s">
        <v>436</v>
      </c>
      <c r="C100" s="78" t="s">
        <v>442</v>
      </c>
      <c r="D100" s="60" t="s">
        <v>115</v>
      </c>
      <c r="E100" s="60" t="s">
        <v>423</v>
      </c>
      <c r="F100" s="61">
        <f t="shared" si="38"/>
        <v>0</v>
      </c>
      <c r="G100" s="61">
        <f t="shared" si="39"/>
        <v>0</v>
      </c>
      <c r="H100" s="61">
        <f t="shared" si="40"/>
        <v>0</v>
      </c>
      <c r="I100" s="61">
        <f t="shared" si="41"/>
        <v>0</v>
      </c>
      <c r="J100" s="61">
        <f t="shared" si="42"/>
        <v>0</v>
      </c>
      <c r="K100" s="61">
        <f t="shared" si="43"/>
        <v>0</v>
      </c>
      <c r="L100" s="61">
        <f t="shared" si="44"/>
        <v>0</v>
      </c>
      <c r="M100" s="61">
        <f t="shared" si="45"/>
        <v>0</v>
      </c>
      <c r="N100" s="61">
        <f t="shared" si="65"/>
        <v>0</v>
      </c>
      <c r="O100" s="61">
        <f t="shared" si="46"/>
        <v>0</v>
      </c>
      <c r="P100" s="61">
        <f t="shared" si="47"/>
        <v>0</v>
      </c>
      <c r="Q100" s="61">
        <f t="shared" si="48"/>
        <v>0</v>
      </c>
      <c r="R100" s="61">
        <f t="shared" si="49"/>
        <v>0</v>
      </c>
      <c r="S100" s="61">
        <f t="shared" si="66"/>
        <v>0</v>
      </c>
      <c r="T100" s="61">
        <f t="shared" si="50"/>
        <v>0</v>
      </c>
      <c r="U100" s="61">
        <f t="shared" si="51"/>
        <v>0</v>
      </c>
      <c r="V100" s="61">
        <f t="shared" si="52"/>
        <v>0</v>
      </c>
      <c r="W100" s="61">
        <f t="shared" si="53"/>
        <v>0</v>
      </c>
      <c r="X100" s="61">
        <f t="shared" si="54"/>
        <v>0</v>
      </c>
      <c r="Y100" s="61">
        <f t="shared" si="55"/>
        <v>0</v>
      </c>
      <c r="Z100" s="61">
        <f t="shared" si="56"/>
        <v>0</v>
      </c>
      <c r="AA100" s="61">
        <f t="shared" si="57"/>
        <v>0</v>
      </c>
      <c r="AB100" s="61">
        <f t="shared" si="58"/>
        <v>0</v>
      </c>
      <c r="AC100" s="61">
        <f t="shared" si="59"/>
        <v>0</v>
      </c>
      <c r="AD100" s="61">
        <f t="shared" si="60"/>
        <v>0</v>
      </c>
      <c r="AE100" s="61">
        <f t="shared" si="61"/>
        <v>0</v>
      </c>
      <c r="AF100" s="61">
        <f t="shared" si="62"/>
        <v>0</v>
      </c>
      <c r="AG100" s="61">
        <f t="shared" si="63"/>
        <v>0</v>
      </c>
      <c r="AH100" s="63">
        <f t="shared" si="64"/>
        <v>0</v>
      </c>
    </row>
    <row r="101" spans="1:34" ht="16.5" hidden="1" thickBot="1" x14ac:dyDescent="0.3">
      <c r="A101" s="44" t="str">
        <f t="shared" si="37"/>
        <v>unconstrained</v>
      </c>
      <c r="B101" s="75" t="s">
        <v>436</v>
      </c>
      <c r="C101" s="46" t="s">
        <v>443</v>
      </c>
      <c r="D101" s="47" t="s">
        <v>78</v>
      </c>
      <c r="E101" s="47" t="s">
        <v>147</v>
      </c>
      <c r="F101" s="48">
        <f t="shared" si="38"/>
        <v>0</v>
      </c>
      <c r="G101" s="48">
        <f t="shared" si="39"/>
        <v>0</v>
      </c>
      <c r="H101" s="48">
        <f t="shared" si="40"/>
        <v>0</v>
      </c>
      <c r="I101" s="48">
        <f t="shared" si="41"/>
        <v>0</v>
      </c>
      <c r="J101" s="48">
        <f t="shared" si="42"/>
        <v>0</v>
      </c>
      <c r="K101" s="48">
        <f t="shared" si="43"/>
        <v>0</v>
      </c>
      <c r="L101" s="48">
        <f t="shared" si="44"/>
        <v>0</v>
      </c>
      <c r="M101" s="48">
        <f t="shared" si="45"/>
        <v>0</v>
      </c>
      <c r="N101" s="48">
        <f t="shared" si="65"/>
        <v>0</v>
      </c>
      <c r="O101" s="48">
        <f t="shared" si="46"/>
        <v>0</v>
      </c>
      <c r="P101" s="48">
        <f t="shared" si="47"/>
        <v>0</v>
      </c>
      <c r="Q101" s="48">
        <f t="shared" si="48"/>
        <v>0</v>
      </c>
      <c r="R101" s="48">
        <f t="shared" si="49"/>
        <v>0</v>
      </c>
      <c r="S101" s="48">
        <f t="shared" si="66"/>
        <v>0</v>
      </c>
      <c r="T101" s="48">
        <f t="shared" si="50"/>
        <v>0</v>
      </c>
      <c r="U101" s="48">
        <f t="shared" si="51"/>
        <v>0</v>
      </c>
      <c r="V101" s="48">
        <f t="shared" si="52"/>
        <v>0</v>
      </c>
      <c r="W101" s="48">
        <f t="shared" si="53"/>
        <v>0</v>
      </c>
      <c r="X101" s="48">
        <f t="shared" si="54"/>
        <v>0</v>
      </c>
      <c r="Y101" s="48">
        <f t="shared" si="55"/>
        <v>0</v>
      </c>
      <c r="Z101" s="48">
        <f t="shared" si="56"/>
        <v>0</v>
      </c>
      <c r="AA101" s="48">
        <f t="shared" si="57"/>
        <v>0</v>
      </c>
      <c r="AB101" s="48">
        <f t="shared" si="58"/>
        <v>0</v>
      </c>
      <c r="AC101" s="48">
        <f t="shared" si="59"/>
        <v>0</v>
      </c>
      <c r="AD101" s="48">
        <f t="shared" si="60"/>
        <v>0</v>
      </c>
      <c r="AE101" s="48">
        <f t="shared" si="61"/>
        <v>0</v>
      </c>
      <c r="AF101" s="48">
        <f t="shared" si="62"/>
        <v>0</v>
      </c>
      <c r="AG101" s="48">
        <f t="shared" si="63"/>
        <v>0</v>
      </c>
      <c r="AH101" s="50">
        <f t="shared" si="64"/>
        <v>0</v>
      </c>
    </row>
    <row r="102" spans="1:34" ht="16.5" hidden="1" thickBot="1" x14ac:dyDescent="0.3">
      <c r="A102" s="44" t="str">
        <f t="shared" si="37"/>
        <v>unconstrained</v>
      </c>
      <c r="B102" s="75" t="s">
        <v>436</v>
      </c>
      <c r="C102" s="59" t="s">
        <v>443</v>
      </c>
      <c r="D102" s="60" t="s">
        <v>115</v>
      </c>
      <c r="E102" s="60" t="s">
        <v>423</v>
      </c>
      <c r="F102" s="61">
        <f t="shared" si="38"/>
        <v>0</v>
      </c>
      <c r="G102" s="61">
        <f t="shared" si="39"/>
        <v>0</v>
      </c>
      <c r="H102" s="61">
        <f t="shared" si="40"/>
        <v>0</v>
      </c>
      <c r="I102" s="61">
        <f t="shared" si="41"/>
        <v>0</v>
      </c>
      <c r="J102" s="61">
        <f t="shared" si="42"/>
        <v>0</v>
      </c>
      <c r="K102" s="61">
        <f t="shared" si="43"/>
        <v>0</v>
      </c>
      <c r="L102" s="61">
        <f t="shared" si="44"/>
        <v>0</v>
      </c>
      <c r="M102" s="61">
        <f t="shared" si="45"/>
        <v>0</v>
      </c>
      <c r="N102" s="61">
        <f t="shared" si="65"/>
        <v>0</v>
      </c>
      <c r="O102" s="61">
        <f t="shared" si="46"/>
        <v>0</v>
      </c>
      <c r="P102" s="61">
        <f t="shared" si="47"/>
        <v>0</v>
      </c>
      <c r="Q102" s="61">
        <f t="shared" si="48"/>
        <v>0</v>
      </c>
      <c r="R102" s="61">
        <f t="shared" si="49"/>
        <v>0</v>
      </c>
      <c r="S102" s="61">
        <f t="shared" si="66"/>
        <v>0</v>
      </c>
      <c r="T102" s="61">
        <f t="shared" si="50"/>
        <v>0</v>
      </c>
      <c r="U102" s="61">
        <f t="shared" si="51"/>
        <v>0</v>
      </c>
      <c r="V102" s="61">
        <f t="shared" si="52"/>
        <v>0</v>
      </c>
      <c r="W102" s="61">
        <f t="shared" si="53"/>
        <v>0</v>
      </c>
      <c r="X102" s="61">
        <f t="shared" si="54"/>
        <v>0</v>
      </c>
      <c r="Y102" s="61">
        <f t="shared" si="55"/>
        <v>0</v>
      </c>
      <c r="Z102" s="61">
        <f t="shared" si="56"/>
        <v>0</v>
      </c>
      <c r="AA102" s="61">
        <f t="shared" si="57"/>
        <v>0</v>
      </c>
      <c r="AB102" s="61">
        <f t="shared" si="58"/>
        <v>0</v>
      </c>
      <c r="AC102" s="61">
        <f t="shared" si="59"/>
        <v>0</v>
      </c>
      <c r="AD102" s="61">
        <f t="shared" si="60"/>
        <v>0</v>
      </c>
      <c r="AE102" s="61">
        <f t="shared" si="61"/>
        <v>0</v>
      </c>
      <c r="AF102" s="61">
        <f t="shared" si="62"/>
        <v>0</v>
      </c>
      <c r="AG102" s="61">
        <f t="shared" si="63"/>
        <v>0</v>
      </c>
      <c r="AH102" s="63">
        <f t="shared" si="64"/>
        <v>0</v>
      </c>
    </row>
    <row r="103" spans="1:34" ht="16.5" hidden="1" thickBot="1" x14ac:dyDescent="0.3">
      <c r="A103" s="44" t="str">
        <f t="shared" si="37"/>
        <v>unconstrained</v>
      </c>
      <c r="B103" s="75" t="s">
        <v>436</v>
      </c>
      <c r="C103" s="76" t="s">
        <v>444</v>
      </c>
      <c r="D103" s="47" t="s">
        <v>78</v>
      </c>
      <c r="E103" s="47" t="s">
        <v>147</v>
      </c>
      <c r="F103" s="48">
        <f t="shared" si="38"/>
        <v>0</v>
      </c>
      <c r="G103" s="48">
        <f t="shared" si="39"/>
        <v>0</v>
      </c>
      <c r="H103" s="48">
        <f t="shared" si="40"/>
        <v>0</v>
      </c>
      <c r="I103" s="48">
        <f t="shared" si="41"/>
        <v>0</v>
      </c>
      <c r="J103" s="48">
        <f t="shared" si="42"/>
        <v>0</v>
      </c>
      <c r="K103" s="48">
        <f t="shared" si="43"/>
        <v>0</v>
      </c>
      <c r="L103" s="48">
        <f t="shared" si="44"/>
        <v>0</v>
      </c>
      <c r="M103" s="48">
        <f t="shared" si="45"/>
        <v>0</v>
      </c>
      <c r="N103" s="48">
        <f t="shared" si="65"/>
        <v>0</v>
      </c>
      <c r="O103" s="48">
        <f t="shared" si="46"/>
        <v>0</v>
      </c>
      <c r="P103" s="48">
        <f t="shared" si="47"/>
        <v>0</v>
      </c>
      <c r="Q103" s="48">
        <f t="shared" si="48"/>
        <v>0</v>
      </c>
      <c r="R103" s="48">
        <f t="shared" si="49"/>
        <v>0</v>
      </c>
      <c r="S103" s="48">
        <f t="shared" si="66"/>
        <v>0</v>
      </c>
      <c r="T103" s="48">
        <f t="shared" si="50"/>
        <v>0</v>
      </c>
      <c r="U103" s="48">
        <f t="shared" si="51"/>
        <v>0</v>
      </c>
      <c r="V103" s="48">
        <f t="shared" si="52"/>
        <v>0</v>
      </c>
      <c r="W103" s="48">
        <f t="shared" si="53"/>
        <v>0</v>
      </c>
      <c r="X103" s="48">
        <f t="shared" si="54"/>
        <v>0</v>
      </c>
      <c r="Y103" s="48">
        <f t="shared" si="55"/>
        <v>0</v>
      </c>
      <c r="Z103" s="48">
        <f t="shared" si="56"/>
        <v>0</v>
      </c>
      <c r="AA103" s="48">
        <f t="shared" si="57"/>
        <v>0</v>
      </c>
      <c r="AB103" s="48">
        <f t="shared" si="58"/>
        <v>0</v>
      </c>
      <c r="AC103" s="48">
        <f t="shared" si="59"/>
        <v>0</v>
      </c>
      <c r="AD103" s="48">
        <f t="shared" si="60"/>
        <v>0</v>
      </c>
      <c r="AE103" s="48">
        <f t="shared" si="61"/>
        <v>0</v>
      </c>
      <c r="AF103" s="48">
        <f t="shared" si="62"/>
        <v>0</v>
      </c>
      <c r="AG103" s="48">
        <f t="shared" si="63"/>
        <v>0</v>
      </c>
      <c r="AH103" s="50">
        <f t="shared" si="64"/>
        <v>0</v>
      </c>
    </row>
    <row r="104" spans="1:34" ht="16.5" hidden="1" thickBot="1" x14ac:dyDescent="0.3">
      <c r="A104" s="44" t="str">
        <f t="shared" si="37"/>
        <v>unconstrained</v>
      </c>
      <c r="B104" s="75" t="s">
        <v>436</v>
      </c>
      <c r="C104" s="78" t="s">
        <v>444</v>
      </c>
      <c r="D104" s="60" t="s">
        <v>115</v>
      </c>
      <c r="E104" s="60" t="s">
        <v>423</v>
      </c>
      <c r="F104" s="61">
        <f t="shared" si="38"/>
        <v>0</v>
      </c>
      <c r="G104" s="61">
        <f t="shared" si="39"/>
        <v>0</v>
      </c>
      <c r="H104" s="61">
        <f t="shared" si="40"/>
        <v>0</v>
      </c>
      <c r="I104" s="61">
        <f t="shared" si="41"/>
        <v>0</v>
      </c>
      <c r="J104" s="61">
        <f t="shared" si="42"/>
        <v>0</v>
      </c>
      <c r="K104" s="61">
        <f t="shared" si="43"/>
        <v>0</v>
      </c>
      <c r="L104" s="61">
        <f t="shared" si="44"/>
        <v>0</v>
      </c>
      <c r="M104" s="61">
        <f t="shared" si="45"/>
        <v>0</v>
      </c>
      <c r="N104" s="61">
        <f t="shared" si="65"/>
        <v>0</v>
      </c>
      <c r="O104" s="61">
        <f t="shared" si="46"/>
        <v>0</v>
      </c>
      <c r="P104" s="61">
        <f t="shared" si="47"/>
        <v>0</v>
      </c>
      <c r="Q104" s="61">
        <f t="shared" si="48"/>
        <v>0</v>
      </c>
      <c r="R104" s="61">
        <f t="shared" si="49"/>
        <v>0</v>
      </c>
      <c r="S104" s="61">
        <f t="shared" si="66"/>
        <v>0</v>
      </c>
      <c r="T104" s="61">
        <f t="shared" si="50"/>
        <v>0</v>
      </c>
      <c r="U104" s="61">
        <f t="shared" si="51"/>
        <v>0</v>
      </c>
      <c r="V104" s="61">
        <f t="shared" si="52"/>
        <v>0</v>
      </c>
      <c r="W104" s="61">
        <f t="shared" si="53"/>
        <v>0</v>
      </c>
      <c r="X104" s="61">
        <f t="shared" si="54"/>
        <v>0</v>
      </c>
      <c r="Y104" s="61">
        <f t="shared" si="55"/>
        <v>0</v>
      </c>
      <c r="Z104" s="61">
        <f t="shared" si="56"/>
        <v>0</v>
      </c>
      <c r="AA104" s="61">
        <f t="shared" si="57"/>
        <v>0</v>
      </c>
      <c r="AB104" s="61">
        <f t="shared" si="58"/>
        <v>0</v>
      </c>
      <c r="AC104" s="61">
        <f t="shared" si="59"/>
        <v>0</v>
      </c>
      <c r="AD104" s="61">
        <f t="shared" si="60"/>
        <v>0</v>
      </c>
      <c r="AE104" s="61">
        <f t="shared" si="61"/>
        <v>0</v>
      </c>
      <c r="AF104" s="61">
        <f t="shared" si="62"/>
        <v>0</v>
      </c>
      <c r="AG104" s="61">
        <f t="shared" si="63"/>
        <v>0</v>
      </c>
      <c r="AH104" s="63">
        <f t="shared" si="64"/>
        <v>0</v>
      </c>
    </row>
    <row r="105" spans="1:34" ht="16.5" hidden="1" thickBot="1" x14ac:dyDescent="0.3">
      <c r="A105" s="44" t="str">
        <f t="shared" si="37"/>
        <v>unconstrained</v>
      </c>
      <c r="B105" s="75" t="s">
        <v>436</v>
      </c>
      <c r="C105" s="46" t="s">
        <v>445</v>
      </c>
      <c r="D105" s="47" t="s">
        <v>78</v>
      </c>
      <c r="E105" s="47" t="s">
        <v>147</v>
      </c>
      <c r="F105" s="48">
        <f t="shared" si="38"/>
        <v>0</v>
      </c>
      <c r="G105" s="48">
        <f t="shared" si="39"/>
        <v>0</v>
      </c>
      <c r="H105" s="48">
        <f t="shared" si="40"/>
        <v>0</v>
      </c>
      <c r="I105" s="48">
        <f t="shared" si="41"/>
        <v>0</v>
      </c>
      <c r="J105" s="48">
        <f t="shared" si="42"/>
        <v>0</v>
      </c>
      <c r="K105" s="48">
        <f t="shared" si="43"/>
        <v>0</v>
      </c>
      <c r="L105" s="48">
        <f t="shared" si="44"/>
        <v>0</v>
      </c>
      <c r="M105" s="48">
        <f t="shared" si="45"/>
        <v>0</v>
      </c>
      <c r="N105" s="48">
        <f t="shared" si="65"/>
        <v>0</v>
      </c>
      <c r="O105" s="48">
        <f t="shared" si="46"/>
        <v>0</v>
      </c>
      <c r="P105" s="48">
        <f t="shared" si="47"/>
        <v>0</v>
      </c>
      <c r="Q105" s="48">
        <f t="shared" si="48"/>
        <v>0</v>
      </c>
      <c r="R105" s="48">
        <f t="shared" si="49"/>
        <v>0</v>
      </c>
      <c r="S105" s="48">
        <f t="shared" si="66"/>
        <v>0</v>
      </c>
      <c r="T105" s="48">
        <f t="shared" si="50"/>
        <v>0</v>
      </c>
      <c r="U105" s="48">
        <f t="shared" si="51"/>
        <v>0</v>
      </c>
      <c r="V105" s="48">
        <f t="shared" si="52"/>
        <v>0</v>
      </c>
      <c r="W105" s="48">
        <f t="shared" si="53"/>
        <v>0</v>
      </c>
      <c r="X105" s="48">
        <f t="shared" si="54"/>
        <v>0</v>
      </c>
      <c r="Y105" s="48">
        <f t="shared" si="55"/>
        <v>0</v>
      </c>
      <c r="Z105" s="48">
        <f t="shared" si="56"/>
        <v>0</v>
      </c>
      <c r="AA105" s="48">
        <f t="shared" si="57"/>
        <v>0</v>
      </c>
      <c r="AB105" s="48">
        <f t="shared" si="58"/>
        <v>0</v>
      </c>
      <c r="AC105" s="48">
        <f t="shared" si="59"/>
        <v>0</v>
      </c>
      <c r="AD105" s="48">
        <f t="shared" si="60"/>
        <v>0</v>
      </c>
      <c r="AE105" s="48">
        <f t="shared" si="61"/>
        <v>0</v>
      </c>
      <c r="AF105" s="48">
        <f t="shared" si="62"/>
        <v>0</v>
      </c>
      <c r="AG105" s="48">
        <f t="shared" si="63"/>
        <v>0</v>
      </c>
      <c r="AH105" s="50">
        <f t="shared" si="64"/>
        <v>0</v>
      </c>
    </row>
    <row r="106" spans="1:34" ht="16.5" hidden="1" thickBot="1" x14ac:dyDescent="0.3">
      <c r="A106" s="44" t="str">
        <f t="shared" si="37"/>
        <v>unconstrained</v>
      </c>
      <c r="B106" s="75" t="s">
        <v>436</v>
      </c>
      <c r="C106" s="52" t="s">
        <v>445</v>
      </c>
      <c r="D106" s="53" t="s">
        <v>78</v>
      </c>
      <c r="E106" s="53" t="s">
        <v>278</v>
      </c>
      <c r="F106" s="54">
        <f t="shared" si="38"/>
        <v>0</v>
      </c>
      <c r="G106" s="54">
        <f t="shared" si="39"/>
        <v>0</v>
      </c>
      <c r="H106" s="54">
        <f t="shared" si="40"/>
        <v>0</v>
      </c>
      <c r="I106" s="54">
        <f t="shared" si="41"/>
        <v>0</v>
      </c>
      <c r="J106" s="54">
        <f t="shared" si="42"/>
        <v>0</v>
      </c>
      <c r="K106" s="54">
        <f t="shared" si="43"/>
        <v>0</v>
      </c>
      <c r="L106" s="54">
        <f t="shared" si="44"/>
        <v>0</v>
      </c>
      <c r="M106" s="54">
        <f t="shared" si="45"/>
        <v>0</v>
      </c>
      <c r="N106" s="54">
        <f t="shared" si="65"/>
        <v>0</v>
      </c>
      <c r="O106" s="54">
        <f t="shared" si="46"/>
        <v>0</v>
      </c>
      <c r="P106" s="54">
        <f t="shared" si="47"/>
        <v>0</v>
      </c>
      <c r="Q106" s="54">
        <f t="shared" si="48"/>
        <v>0</v>
      </c>
      <c r="R106" s="54">
        <f t="shared" si="49"/>
        <v>0</v>
      </c>
      <c r="S106" s="54">
        <f t="shared" si="66"/>
        <v>0</v>
      </c>
      <c r="T106" s="54">
        <f t="shared" si="50"/>
        <v>0</v>
      </c>
      <c r="U106" s="54">
        <f t="shared" si="51"/>
        <v>0</v>
      </c>
      <c r="V106" s="54">
        <f t="shared" si="52"/>
        <v>0</v>
      </c>
      <c r="W106" s="54">
        <f t="shared" si="53"/>
        <v>0</v>
      </c>
      <c r="X106" s="54">
        <f t="shared" si="54"/>
        <v>0</v>
      </c>
      <c r="Y106" s="54">
        <f t="shared" si="55"/>
        <v>0</v>
      </c>
      <c r="Z106" s="54">
        <f t="shared" si="56"/>
        <v>0</v>
      </c>
      <c r="AA106" s="54">
        <f t="shared" si="57"/>
        <v>0</v>
      </c>
      <c r="AB106" s="54">
        <f t="shared" si="58"/>
        <v>0</v>
      </c>
      <c r="AC106" s="54">
        <f t="shared" si="59"/>
        <v>0</v>
      </c>
      <c r="AD106" s="54">
        <f t="shared" si="60"/>
        <v>0</v>
      </c>
      <c r="AE106" s="54">
        <f t="shared" si="61"/>
        <v>0</v>
      </c>
      <c r="AF106" s="54">
        <f t="shared" si="62"/>
        <v>0</v>
      </c>
      <c r="AG106" s="54">
        <f t="shared" si="63"/>
        <v>0</v>
      </c>
      <c r="AH106" s="56">
        <f t="shared" si="64"/>
        <v>0</v>
      </c>
    </row>
    <row r="107" spans="1:34" ht="16.5" hidden="1" thickBot="1" x14ac:dyDescent="0.3">
      <c r="A107" s="44" t="str">
        <f t="shared" si="37"/>
        <v>unconstrained</v>
      </c>
      <c r="B107" s="75" t="s">
        <v>436</v>
      </c>
      <c r="C107" s="52" t="s">
        <v>445</v>
      </c>
      <c r="D107" s="53" t="s">
        <v>78</v>
      </c>
      <c r="E107" s="53" t="s">
        <v>421</v>
      </c>
      <c r="F107" s="54">
        <f t="shared" si="38"/>
        <v>0</v>
      </c>
      <c r="G107" s="54">
        <f t="shared" si="39"/>
        <v>0</v>
      </c>
      <c r="H107" s="54">
        <f t="shared" si="40"/>
        <v>0</v>
      </c>
      <c r="I107" s="54">
        <f t="shared" si="41"/>
        <v>0</v>
      </c>
      <c r="J107" s="54">
        <f t="shared" si="42"/>
        <v>0</v>
      </c>
      <c r="K107" s="54">
        <f t="shared" si="43"/>
        <v>0</v>
      </c>
      <c r="L107" s="54">
        <f t="shared" si="44"/>
        <v>0</v>
      </c>
      <c r="M107" s="54">
        <f t="shared" si="45"/>
        <v>0</v>
      </c>
      <c r="N107" s="54">
        <f t="shared" si="65"/>
        <v>0</v>
      </c>
      <c r="O107" s="54">
        <f t="shared" si="46"/>
        <v>0</v>
      </c>
      <c r="P107" s="54">
        <f t="shared" si="47"/>
        <v>0</v>
      </c>
      <c r="Q107" s="54">
        <f t="shared" si="48"/>
        <v>0</v>
      </c>
      <c r="R107" s="54">
        <f t="shared" si="49"/>
        <v>0</v>
      </c>
      <c r="S107" s="54">
        <f t="shared" si="66"/>
        <v>0</v>
      </c>
      <c r="T107" s="54">
        <f t="shared" si="50"/>
        <v>0</v>
      </c>
      <c r="U107" s="54">
        <f t="shared" si="51"/>
        <v>0</v>
      </c>
      <c r="V107" s="54">
        <f t="shared" si="52"/>
        <v>0</v>
      </c>
      <c r="W107" s="54">
        <f t="shared" si="53"/>
        <v>0</v>
      </c>
      <c r="X107" s="54">
        <f t="shared" si="54"/>
        <v>0</v>
      </c>
      <c r="Y107" s="54">
        <f t="shared" si="55"/>
        <v>0</v>
      </c>
      <c r="Z107" s="54">
        <f t="shared" si="56"/>
        <v>0</v>
      </c>
      <c r="AA107" s="54">
        <f t="shared" si="57"/>
        <v>0</v>
      </c>
      <c r="AB107" s="54">
        <f t="shared" si="58"/>
        <v>0</v>
      </c>
      <c r="AC107" s="54">
        <f t="shared" si="59"/>
        <v>0</v>
      </c>
      <c r="AD107" s="54">
        <f t="shared" si="60"/>
        <v>0</v>
      </c>
      <c r="AE107" s="54">
        <f t="shared" si="61"/>
        <v>0</v>
      </c>
      <c r="AF107" s="54">
        <f t="shared" si="62"/>
        <v>0</v>
      </c>
      <c r="AG107" s="54">
        <f t="shared" si="63"/>
        <v>0</v>
      </c>
      <c r="AH107" s="56">
        <f t="shared" si="64"/>
        <v>0</v>
      </c>
    </row>
    <row r="108" spans="1:34" ht="16.5" hidden="1" thickBot="1" x14ac:dyDescent="0.3">
      <c r="A108" s="44" t="str">
        <f t="shared" si="37"/>
        <v>unconstrained</v>
      </c>
      <c r="B108" s="75" t="s">
        <v>436</v>
      </c>
      <c r="C108" s="52" t="s">
        <v>445</v>
      </c>
      <c r="D108" s="53" t="s">
        <v>78</v>
      </c>
      <c r="E108" s="53" t="s">
        <v>124</v>
      </c>
      <c r="F108" s="54">
        <f t="shared" si="38"/>
        <v>0</v>
      </c>
      <c r="G108" s="54">
        <f t="shared" si="39"/>
        <v>0</v>
      </c>
      <c r="H108" s="54">
        <f t="shared" si="40"/>
        <v>0</v>
      </c>
      <c r="I108" s="54">
        <f t="shared" si="41"/>
        <v>0</v>
      </c>
      <c r="J108" s="54">
        <f t="shared" si="42"/>
        <v>0</v>
      </c>
      <c r="K108" s="54">
        <f t="shared" si="43"/>
        <v>0</v>
      </c>
      <c r="L108" s="54">
        <f t="shared" si="44"/>
        <v>0</v>
      </c>
      <c r="M108" s="54">
        <f t="shared" si="45"/>
        <v>0</v>
      </c>
      <c r="N108" s="54">
        <f t="shared" si="65"/>
        <v>0</v>
      </c>
      <c r="O108" s="54">
        <f t="shared" si="46"/>
        <v>0</v>
      </c>
      <c r="P108" s="54">
        <f t="shared" si="47"/>
        <v>0</v>
      </c>
      <c r="Q108" s="54">
        <f t="shared" si="48"/>
        <v>0</v>
      </c>
      <c r="R108" s="54">
        <f t="shared" si="49"/>
        <v>0</v>
      </c>
      <c r="S108" s="54">
        <f t="shared" si="66"/>
        <v>0</v>
      </c>
      <c r="T108" s="54">
        <f t="shared" si="50"/>
        <v>0</v>
      </c>
      <c r="U108" s="54">
        <f t="shared" si="51"/>
        <v>0</v>
      </c>
      <c r="V108" s="54">
        <f t="shared" si="52"/>
        <v>0</v>
      </c>
      <c r="W108" s="54">
        <f t="shared" si="53"/>
        <v>0</v>
      </c>
      <c r="X108" s="54">
        <f t="shared" si="54"/>
        <v>0</v>
      </c>
      <c r="Y108" s="54">
        <f t="shared" si="55"/>
        <v>0</v>
      </c>
      <c r="Z108" s="54">
        <f t="shared" si="56"/>
        <v>0</v>
      </c>
      <c r="AA108" s="54">
        <f t="shared" si="57"/>
        <v>0</v>
      </c>
      <c r="AB108" s="54">
        <f t="shared" si="58"/>
        <v>0</v>
      </c>
      <c r="AC108" s="54">
        <f t="shared" si="59"/>
        <v>0</v>
      </c>
      <c r="AD108" s="54">
        <f t="shared" si="60"/>
        <v>0</v>
      </c>
      <c r="AE108" s="54">
        <f t="shared" si="61"/>
        <v>0</v>
      </c>
      <c r="AF108" s="54">
        <f t="shared" si="62"/>
        <v>0</v>
      </c>
      <c r="AG108" s="54">
        <f t="shared" si="63"/>
        <v>0</v>
      </c>
      <c r="AH108" s="56">
        <f t="shared" si="64"/>
        <v>0</v>
      </c>
    </row>
    <row r="109" spans="1:34" ht="16.5" hidden="1" thickBot="1" x14ac:dyDescent="0.3">
      <c r="A109" s="44" t="str">
        <f t="shared" si="37"/>
        <v>unconstrained</v>
      </c>
      <c r="B109" s="75" t="s">
        <v>436</v>
      </c>
      <c r="C109" s="59" t="s">
        <v>445</v>
      </c>
      <c r="D109" s="60" t="s">
        <v>115</v>
      </c>
      <c r="E109" s="60" t="s">
        <v>423</v>
      </c>
      <c r="F109" s="61">
        <f t="shared" si="38"/>
        <v>0</v>
      </c>
      <c r="G109" s="61">
        <f t="shared" si="39"/>
        <v>0</v>
      </c>
      <c r="H109" s="61">
        <f t="shared" si="40"/>
        <v>0</v>
      </c>
      <c r="I109" s="61">
        <f t="shared" si="41"/>
        <v>0</v>
      </c>
      <c r="J109" s="61">
        <f t="shared" si="42"/>
        <v>0</v>
      </c>
      <c r="K109" s="61">
        <f t="shared" si="43"/>
        <v>0</v>
      </c>
      <c r="L109" s="61">
        <f t="shared" si="44"/>
        <v>0</v>
      </c>
      <c r="M109" s="61">
        <f t="shared" si="45"/>
        <v>0</v>
      </c>
      <c r="N109" s="61">
        <f t="shared" si="65"/>
        <v>0</v>
      </c>
      <c r="O109" s="61">
        <f t="shared" si="46"/>
        <v>0</v>
      </c>
      <c r="P109" s="61">
        <f t="shared" si="47"/>
        <v>0</v>
      </c>
      <c r="Q109" s="61">
        <f t="shared" si="48"/>
        <v>0</v>
      </c>
      <c r="R109" s="61">
        <f t="shared" si="49"/>
        <v>0</v>
      </c>
      <c r="S109" s="61">
        <f t="shared" si="66"/>
        <v>0</v>
      </c>
      <c r="T109" s="61">
        <f t="shared" si="50"/>
        <v>0</v>
      </c>
      <c r="U109" s="61">
        <f t="shared" si="51"/>
        <v>0</v>
      </c>
      <c r="V109" s="61">
        <f t="shared" si="52"/>
        <v>0</v>
      </c>
      <c r="W109" s="61">
        <f t="shared" si="53"/>
        <v>0</v>
      </c>
      <c r="X109" s="61">
        <f t="shared" si="54"/>
        <v>0</v>
      </c>
      <c r="Y109" s="61">
        <f t="shared" si="55"/>
        <v>0</v>
      </c>
      <c r="Z109" s="61">
        <f t="shared" si="56"/>
        <v>0</v>
      </c>
      <c r="AA109" s="61">
        <f t="shared" si="57"/>
        <v>0</v>
      </c>
      <c r="AB109" s="61">
        <f t="shared" si="58"/>
        <v>0</v>
      </c>
      <c r="AC109" s="61">
        <f t="shared" si="59"/>
        <v>0</v>
      </c>
      <c r="AD109" s="61">
        <f t="shared" si="60"/>
        <v>0</v>
      </c>
      <c r="AE109" s="61">
        <f t="shared" si="61"/>
        <v>0</v>
      </c>
      <c r="AF109" s="61">
        <f t="shared" si="62"/>
        <v>0</v>
      </c>
      <c r="AG109" s="61">
        <f t="shared" si="63"/>
        <v>0</v>
      </c>
      <c r="AH109" s="63">
        <f t="shared" si="64"/>
        <v>0</v>
      </c>
    </row>
    <row r="110" spans="1:34" ht="16.5" hidden="1" thickBot="1" x14ac:dyDescent="0.3">
      <c r="A110" s="44" t="str">
        <f t="shared" si="37"/>
        <v>unconstrained</v>
      </c>
      <c r="B110" s="75" t="s">
        <v>436</v>
      </c>
      <c r="C110" s="76" t="s">
        <v>446</v>
      </c>
      <c r="D110" s="47" t="s">
        <v>78</v>
      </c>
      <c r="E110" s="47" t="s">
        <v>147</v>
      </c>
      <c r="F110" s="48">
        <f t="shared" si="38"/>
        <v>0</v>
      </c>
      <c r="G110" s="48">
        <f t="shared" si="39"/>
        <v>0</v>
      </c>
      <c r="H110" s="48">
        <f t="shared" si="40"/>
        <v>0</v>
      </c>
      <c r="I110" s="48">
        <f t="shared" si="41"/>
        <v>0</v>
      </c>
      <c r="J110" s="48">
        <f t="shared" si="42"/>
        <v>0</v>
      </c>
      <c r="K110" s="48">
        <f t="shared" si="43"/>
        <v>0</v>
      </c>
      <c r="L110" s="48">
        <f t="shared" si="44"/>
        <v>0</v>
      </c>
      <c r="M110" s="48">
        <f t="shared" si="45"/>
        <v>0</v>
      </c>
      <c r="N110" s="48">
        <f t="shared" si="65"/>
        <v>0</v>
      </c>
      <c r="O110" s="48">
        <f t="shared" si="46"/>
        <v>0</v>
      </c>
      <c r="P110" s="48">
        <f t="shared" si="47"/>
        <v>0</v>
      </c>
      <c r="Q110" s="48">
        <f t="shared" si="48"/>
        <v>0</v>
      </c>
      <c r="R110" s="48">
        <f t="shared" si="49"/>
        <v>0</v>
      </c>
      <c r="S110" s="48">
        <f t="shared" si="66"/>
        <v>0</v>
      </c>
      <c r="T110" s="48">
        <f t="shared" si="50"/>
        <v>0</v>
      </c>
      <c r="U110" s="48">
        <f t="shared" si="51"/>
        <v>0</v>
      </c>
      <c r="V110" s="48">
        <f t="shared" si="52"/>
        <v>0</v>
      </c>
      <c r="W110" s="48">
        <f t="shared" si="53"/>
        <v>0</v>
      </c>
      <c r="X110" s="48">
        <f t="shared" si="54"/>
        <v>0</v>
      </c>
      <c r="Y110" s="48">
        <f t="shared" si="55"/>
        <v>0</v>
      </c>
      <c r="Z110" s="48">
        <f t="shared" si="56"/>
        <v>0</v>
      </c>
      <c r="AA110" s="48">
        <f t="shared" si="57"/>
        <v>0</v>
      </c>
      <c r="AB110" s="48">
        <f t="shared" si="58"/>
        <v>0</v>
      </c>
      <c r="AC110" s="48">
        <f t="shared" si="59"/>
        <v>0</v>
      </c>
      <c r="AD110" s="48">
        <f t="shared" si="60"/>
        <v>0</v>
      </c>
      <c r="AE110" s="48">
        <f t="shared" si="61"/>
        <v>0</v>
      </c>
      <c r="AF110" s="48">
        <f t="shared" si="62"/>
        <v>0</v>
      </c>
      <c r="AG110" s="48">
        <f t="shared" si="63"/>
        <v>0</v>
      </c>
      <c r="AH110" s="50">
        <f t="shared" si="64"/>
        <v>0</v>
      </c>
    </row>
    <row r="111" spans="1:34" ht="16.5" hidden="1" thickBot="1" x14ac:dyDescent="0.3">
      <c r="A111" s="44" t="str">
        <f t="shared" si="37"/>
        <v>unconstrained</v>
      </c>
      <c r="B111" s="75" t="s">
        <v>436</v>
      </c>
      <c r="C111" s="77" t="s">
        <v>446</v>
      </c>
      <c r="D111" s="53" t="s">
        <v>78</v>
      </c>
      <c r="E111" s="53" t="s">
        <v>278</v>
      </c>
      <c r="F111" s="54">
        <f t="shared" si="38"/>
        <v>0</v>
      </c>
      <c r="G111" s="54">
        <f t="shared" si="39"/>
        <v>0</v>
      </c>
      <c r="H111" s="54">
        <f t="shared" si="40"/>
        <v>0</v>
      </c>
      <c r="I111" s="54">
        <f t="shared" si="41"/>
        <v>0</v>
      </c>
      <c r="J111" s="54">
        <f t="shared" si="42"/>
        <v>0</v>
      </c>
      <c r="K111" s="54">
        <f t="shared" si="43"/>
        <v>0</v>
      </c>
      <c r="L111" s="54">
        <f t="shared" si="44"/>
        <v>0</v>
      </c>
      <c r="M111" s="54">
        <f t="shared" si="45"/>
        <v>0</v>
      </c>
      <c r="N111" s="54">
        <f t="shared" si="65"/>
        <v>0</v>
      </c>
      <c r="O111" s="54">
        <f t="shared" si="46"/>
        <v>0</v>
      </c>
      <c r="P111" s="54">
        <f t="shared" si="47"/>
        <v>0</v>
      </c>
      <c r="Q111" s="54">
        <f t="shared" si="48"/>
        <v>0</v>
      </c>
      <c r="R111" s="54">
        <f t="shared" si="49"/>
        <v>0</v>
      </c>
      <c r="S111" s="54">
        <f t="shared" si="66"/>
        <v>0</v>
      </c>
      <c r="T111" s="54">
        <f t="shared" si="50"/>
        <v>0</v>
      </c>
      <c r="U111" s="54">
        <f t="shared" si="51"/>
        <v>0</v>
      </c>
      <c r="V111" s="54">
        <f t="shared" si="52"/>
        <v>0</v>
      </c>
      <c r="W111" s="54">
        <f t="shared" si="53"/>
        <v>0</v>
      </c>
      <c r="X111" s="54">
        <f t="shared" si="54"/>
        <v>0</v>
      </c>
      <c r="Y111" s="54">
        <f t="shared" si="55"/>
        <v>0</v>
      </c>
      <c r="Z111" s="54">
        <f t="shared" si="56"/>
        <v>0</v>
      </c>
      <c r="AA111" s="54">
        <f t="shared" si="57"/>
        <v>0</v>
      </c>
      <c r="AB111" s="54">
        <f t="shared" si="58"/>
        <v>0</v>
      </c>
      <c r="AC111" s="54">
        <f t="shared" si="59"/>
        <v>0</v>
      </c>
      <c r="AD111" s="54">
        <f t="shared" si="60"/>
        <v>0</v>
      </c>
      <c r="AE111" s="54">
        <f t="shared" si="61"/>
        <v>0</v>
      </c>
      <c r="AF111" s="54">
        <f t="shared" si="62"/>
        <v>0</v>
      </c>
      <c r="AG111" s="54">
        <f t="shared" si="63"/>
        <v>0</v>
      </c>
      <c r="AH111" s="56">
        <f t="shared" si="64"/>
        <v>0</v>
      </c>
    </row>
    <row r="112" spans="1:34" ht="16.5" hidden="1" thickBot="1" x14ac:dyDescent="0.3">
      <c r="A112" s="44" t="str">
        <f t="shared" si="37"/>
        <v>unconstrained</v>
      </c>
      <c r="B112" s="75" t="s">
        <v>436</v>
      </c>
      <c r="C112" s="77" t="s">
        <v>446</v>
      </c>
      <c r="D112" s="53" t="s">
        <v>78</v>
      </c>
      <c r="E112" s="53" t="s">
        <v>421</v>
      </c>
      <c r="F112" s="54">
        <f t="shared" si="38"/>
        <v>0</v>
      </c>
      <c r="G112" s="54">
        <f t="shared" si="39"/>
        <v>0</v>
      </c>
      <c r="H112" s="54">
        <f t="shared" si="40"/>
        <v>0</v>
      </c>
      <c r="I112" s="54">
        <f t="shared" si="41"/>
        <v>0</v>
      </c>
      <c r="J112" s="54">
        <f t="shared" si="42"/>
        <v>0</v>
      </c>
      <c r="K112" s="54">
        <f t="shared" si="43"/>
        <v>0</v>
      </c>
      <c r="L112" s="54">
        <f t="shared" si="44"/>
        <v>0</v>
      </c>
      <c r="M112" s="54">
        <f t="shared" si="45"/>
        <v>0</v>
      </c>
      <c r="N112" s="54">
        <f t="shared" si="65"/>
        <v>0</v>
      </c>
      <c r="O112" s="54">
        <f t="shared" si="46"/>
        <v>0</v>
      </c>
      <c r="P112" s="54">
        <f t="shared" si="47"/>
        <v>0</v>
      </c>
      <c r="Q112" s="54">
        <f t="shared" si="48"/>
        <v>0</v>
      </c>
      <c r="R112" s="54">
        <f t="shared" si="49"/>
        <v>0</v>
      </c>
      <c r="S112" s="54">
        <f t="shared" si="66"/>
        <v>0</v>
      </c>
      <c r="T112" s="54">
        <f t="shared" si="50"/>
        <v>0</v>
      </c>
      <c r="U112" s="54">
        <f t="shared" si="51"/>
        <v>0</v>
      </c>
      <c r="V112" s="54">
        <f t="shared" si="52"/>
        <v>0</v>
      </c>
      <c r="W112" s="54">
        <f t="shared" si="53"/>
        <v>0</v>
      </c>
      <c r="X112" s="54">
        <f t="shared" si="54"/>
        <v>0</v>
      </c>
      <c r="Y112" s="54">
        <f t="shared" si="55"/>
        <v>0</v>
      </c>
      <c r="Z112" s="54">
        <f t="shared" si="56"/>
        <v>0</v>
      </c>
      <c r="AA112" s="54">
        <f t="shared" si="57"/>
        <v>0</v>
      </c>
      <c r="AB112" s="54">
        <f t="shared" si="58"/>
        <v>0</v>
      </c>
      <c r="AC112" s="54">
        <f t="shared" si="59"/>
        <v>0</v>
      </c>
      <c r="AD112" s="54">
        <f t="shared" si="60"/>
        <v>0</v>
      </c>
      <c r="AE112" s="54">
        <f t="shared" si="61"/>
        <v>0</v>
      </c>
      <c r="AF112" s="54">
        <f t="shared" si="62"/>
        <v>0</v>
      </c>
      <c r="AG112" s="54">
        <f t="shared" si="63"/>
        <v>0</v>
      </c>
      <c r="AH112" s="56">
        <f t="shared" si="64"/>
        <v>0</v>
      </c>
    </row>
    <row r="113" spans="1:34" ht="16.5" hidden="1" thickBot="1" x14ac:dyDescent="0.3">
      <c r="A113" s="44" t="str">
        <f t="shared" si="37"/>
        <v>unconstrained</v>
      </c>
      <c r="B113" s="75" t="s">
        <v>436</v>
      </c>
      <c r="C113" s="77" t="s">
        <v>446</v>
      </c>
      <c r="D113" s="53" t="s">
        <v>78</v>
      </c>
      <c r="E113" s="53" t="s">
        <v>124</v>
      </c>
      <c r="F113" s="54">
        <f t="shared" si="38"/>
        <v>0</v>
      </c>
      <c r="G113" s="54">
        <f t="shared" si="39"/>
        <v>0</v>
      </c>
      <c r="H113" s="54">
        <f t="shared" si="40"/>
        <v>0</v>
      </c>
      <c r="I113" s="54">
        <f t="shared" si="41"/>
        <v>0</v>
      </c>
      <c r="J113" s="54">
        <f t="shared" si="42"/>
        <v>0</v>
      </c>
      <c r="K113" s="54">
        <f t="shared" si="43"/>
        <v>0</v>
      </c>
      <c r="L113" s="54">
        <f t="shared" si="44"/>
        <v>0</v>
      </c>
      <c r="M113" s="54">
        <f t="shared" si="45"/>
        <v>0</v>
      </c>
      <c r="N113" s="54">
        <f t="shared" si="65"/>
        <v>0</v>
      </c>
      <c r="O113" s="54">
        <f t="shared" si="46"/>
        <v>0</v>
      </c>
      <c r="P113" s="54">
        <f t="shared" si="47"/>
        <v>0</v>
      </c>
      <c r="Q113" s="54">
        <f t="shared" si="48"/>
        <v>0</v>
      </c>
      <c r="R113" s="54">
        <f t="shared" si="49"/>
        <v>0</v>
      </c>
      <c r="S113" s="54">
        <f t="shared" si="66"/>
        <v>0</v>
      </c>
      <c r="T113" s="54">
        <f t="shared" si="50"/>
        <v>0</v>
      </c>
      <c r="U113" s="54">
        <f t="shared" si="51"/>
        <v>0</v>
      </c>
      <c r="V113" s="54">
        <f t="shared" si="52"/>
        <v>0</v>
      </c>
      <c r="W113" s="54">
        <f t="shared" si="53"/>
        <v>0</v>
      </c>
      <c r="X113" s="54">
        <f t="shared" si="54"/>
        <v>0</v>
      </c>
      <c r="Y113" s="54">
        <f t="shared" si="55"/>
        <v>0</v>
      </c>
      <c r="Z113" s="54">
        <f t="shared" si="56"/>
        <v>0</v>
      </c>
      <c r="AA113" s="54">
        <f t="shared" si="57"/>
        <v>0</v>
      </c>
      <c r="AB113" s="54">
        <f t="shared" si="58"/>
        <v>0</v>
      </c>
      <c r="AC113" s="54">
        <f t="shared" si="59"/>
        <v>0</v>
      </c>
      <c r="AD113" s="54">
        <f t="shared" si="60"/>
        <v>0</v>
      </c>
      <c r="AE113" s="54">
        <f t="shared" si="61"/>
        <v>0</v>
      </c>
      <c r="AF113" s="54">
        <f t="shared" si="62"/>
        <v>0</v>
      </c>
      <c r="AG113" s="54">
        <f t="shared" si="63"/>
        <v>0</v>
      </c>
      <c r="AH113" s="56">
        <f t="shared" si="64"/>
        <v>0</v>
      </c>
    </row>
    <row r="114" spans="1:34" ht="16.5" hidden="1" thickBot="1" x14ac:dyDescent="0.3">
      <c r="A114" s="44" t="str">
        <f t="shared" si="37"/>
        <v>unconstrained</v>
      </c>
      <c r="B114" s="75" t="s">
        <v>436</v>
      </c>
      <c r="C114" s="78" t="s">
        <v>446</v>
      </c>
      <c r="D114" s="60" t="s">
        <v>115</v>
      </c>
      <c r="E114" s="60" t="s">
        <v>423</v>
      </c>
      <c r="F114" s="61">
        <f t="shared" si="38"/>
        <v>0</v>
      </c>
      <c r="G114" s="61">
        <f t="shared" si="39"/>
        <v>0</v>
      </c>
      <c r="H114" s="61">
        <f t="shared" si="40"/>
        <v>0</v>
      </c>
      <c r="I114" s="61">
        <f t="shared" si="41"/>
        <v>0</v>
      </c>
      <c r="J114" s="61">
        <f t="shared" si="42"/>
        <v>0</v>
      </c>
      <c r="K114" s="61">
        <f t="shared" si="43"/>
        <v>0</v>
      </c>
      <c r="L114" s="61">
        <f t="shared" si="44"/>
        <v>0</v>
      </c>
      <c r="M114" s="61">
        <f t="shared" si="45"/>
        <v>0</v>
      </c>
      <c r="N114" s="61">
        <f t="shared" si="65"/>
        <v>0</v>
      </c>
      <c r="O114" s="61">
        <f t="shared" si="46"/>
        <v>0</v>
      </c>
      <c r="P114" s="61">
        <f t="shared" si="47"/>
        <v>0</v>
      </c>
      <c r="Q114" s="61">
        <f t="shared" si="48"/>
        <v>0</v>
      </c>
      <c r="R114" s="61">
        <f t="shared" si="49"/>
        <v>0</v>
      </c>
      <c r="S114" s="61">
        <f t="shared" si="66"/>
        <v>0</v>
      </c>
      <c r="T114" s="61">
        <f t="shared" si="50"/>
        <v>0</v>
      </c>
      <c r="U114" s="61">
        <f t="shared" si="51"/>
        <v>0</v>
      </c>
      <c r="V114" s="61">
        <f t="shared" si="52"/>
        <v>0</v>
      </c>
      <c r="W114" s="61">
        <f t="shared" si="53"/>
        <v>0</v>
      </c>
      <c r="X114" s="61">
        <f t="shared" si="54"/>
        <v>0</v>
      </c>
      <c r="Y114" s="61">
        <f t="shared" si="55"/>
        <v>0</v>
      </c>
      <c r="Z114" s="61">
        <f t="shared" si="56"/>
        <v>0</v>
      </c>
      <c r="AA114" s="61">
        <f t="shared" si="57"/>
        <v>0</v>
      </c>
      <c r="AB114" s="61">
        <f t="shared" si="58"/>
        <v>0</v>
      </c>
      <c r="AC114" s="61">
        <f t="shared" si="59"/>
        <v>0</v>
      </c>
      <c r="AD114" s="61">
        <f t="shared" si="60"/>
        <v>0</v>
      </c>
      <c r="AE114" s="61">
        <f t="shared" si="61"/>
        <v>0</v>
      </c>
      <c r="AF114" s="61">
        <f t="shared" si="62"/>
        <v>0</v>
      </c>
      <c r="AG114" s="61">
        <f t="shared" si="63"/>
        <v>0</v>
      </c>
      <c r="AH114" s="63">
        <f t="shared" si="64"/>
        <v>0</v>
      </c>
    </row>
    <row r="115" spans="1:34" ht="16.5" hidden="1" thickBot="1" x14ac:dyDescent="0.3">
      <c r="A115" s="44" t="str">
        <f t="shared" si="37"/>
        <v>unconstrained</v>
      </c>
      <c r="B115" s="75" t="s">
        <v>436</v>
      </c>
      <c r="C115" s="46" t="s">
        <v>447</v>
      </c>
      <c r="D115" s="47" t="s">
        <v>78</v>
      </c>
      <c r="E115" s="47" t="s">
        <v>147</v>
      </c>
      <c r="F115" s="48">
        <f t="shared" si="38"/>
        <v>0</v>
      </c>
      <c r="G115" s="48">
        <f t="shared" si="39"/>
        <v>0</v>
      </c>
      <c r="H115" s="48">
        <f t="shared" si="40"/>
        <v>0</v>
      </c>
      <c r="I115" s="48">
        <f t="shared" si="41"/>
        <v>0</v>
      </c>
      <c r="J115" s="48">
        <f t="shared" si="42"/>
        <v>0</v>
      </c>
      <c r="K115" s="48">
        <f t="shared" si="43"/>
        <v>0</v>
      </c>
      <c r="L115" s="48">
        <f t="shared" si="44"/>
        <v>0</v>
      </c>
      <c r="M115" s="48">
        <f t="shared" si="45"/>
        <v>0</v>
      </c>
      <c r="N115" s="48">
        <f t="shared" si="65"/>
        <v>0</v>
      </c>
      <c r="O115" s="48">
        <f t="shared" si="46"/>
        <v>0</v>
      </c>
      <c r="P115" s="48">
        <f t="shared" si="47"/>
        <v>0</v>
      </c>
      <c r="Q115" s="48">
        <f t="shared" si="48"/>
        <v>0</v>
      </c>
      <c r="R115" s="48">
        <f t="shared" si="49"/>
        <v>0</v>
      </c>
      <c r="S115" s="48">
        <f t="shared" si="66"/>
        <v>0</v>
      </c>
      <c r="T115" s="48">
        <f t="shared" si="50"/>
        <v>0</v>
      </c>
      <c r="U115" s="48">
        <f t="shared" si="51"/>
        <v>0</v>
      </c>
      <c r="V115" s="48">
        <f t="shared" si="52"/>
        <v>0</v>
      </c>
      <c r="W115" s="48">
        <f t="shared" si="53"/>
        <v>0</v>
      </c>
      <c r="X115" s="48">
        <f t="shared" si="54"/>
        <v>0</v>
      </c>
      <c r="Y115" s="48">
        <f t="shared" si="55"/>
        <v>0</v>
      </c>
      <c r="Z115" s="48">
        <f t="shared" si="56"/>
        <v>0</v>
      </c>
      <c r="AA115" s="48">
        <f t="shared" si="57"/>
        <v>0</v>
      </c>
      <c r="AB115" s="48">
        <f t="shared" si="58"/>
        <v>0</v>
      </c>
      <c r="AC115" s="48">
        <f t="shared" si="59"/>
        <v>0</v>
      </c>
      <c r="AD115" s="48">
        <f t="shared" si="60"/>
        <v>0</v>
      </c>
      <c r="AE115" s="48">
        <f t="shared" si="61"/>
        <v>0</v>
      </c>
      <c r="AF115" s="48">
        <f t="shared" si="62"/>
        <v>0</v>
      </c>
      <c r="AG115" s="48">
        <f t="shared" si="63"/>
        <v>0</v>
      </c>
      <c r="AH115" s="50">
        <f t="shared" si="64"/>
        <v>0</v>
      </c>
    </row>
    <row r="116" spans="1:34" ht="16.5" hidden="1" thickBot="1" x14ac:dyDescent="0.3">
      <c r="A116" s="44" t="str">
        <f t="shared" si="37"/>
        <v>unconstrained</v>
      </c>
      <c r="B116" s="75" t="s">
        <v>436</v>
      </c>
      <c r="C116" s="52" t="s">
        <v>447</v>
      </c>
      <c r="D116" s="53" t="s">
        <v>78</v>
      </c>
      <c r="E116" s="53" t="s">
        <v>278</v>
      </c>
      <c r="F116" s="54">
        <f t="shared" si="38"/>
        <v>0</v>
      </c>
      <c r="G116" s="54">
        <f t="shared" si="39"/>
        <v>0</v>
      </c>
      <c r="H116" s="54">
        <f t="shared" si="40"/>
        <v>0</v>
      </c>
      <c r="I116" s="54">
        <f t="shared" si="41"/>
        <v>0</v>
      </c>
      <c r="J116" s="54">
        <f t="shared" si="42"/>
        <v>0</v>
      </c>
      <c r="K116" s="54">
        <f t="shared" si="43"/>
        <v>0</v>
      </c>
      <c r="L116" s="54">
        <f t="shared" si="44"/>
        <v>0</v>
      </c>
      <c r="M116" s="54">
        <f t="shared" si="45"/>
        <v>0</v>
      </c>
      <c r="N116" s="54">
        <f t="shared" si="65"/>
        <v>0</v>
      </c>
      <c r="O116" s="54">
        <f t="shared" si="46"/>
        <v>0</v>
      </c>
      <c r="P116" s="54">
        <f t="shared" si="47"/>
        <v>0</v>
      </c>
      <c r="Q116" s="54">
        <f t="shared" si="48"/>
        <v>0</v>
      </c>
      <c r="R116" s="54">
        <f t="shared" si="49"/>
        <v>0</v>
      </c>
      <c r="S116" s="54">
        <f t="shared" si="66"/>
        <v>0</v>
      </c>
      <c r="T116" s="54">
        <f t="shared" si="50"/>
        <v>0</v>
      </c>
      <c r="U116" s="54">
        <f t="shared" si="51"/>
        <v>0</v>
      </c>
      <c r="V116" s="54">
        <f t="shared" si="52"/>
        <v>0</v>
      </c>
      <c r="W116" s="54">
        <f t="shared" si="53"/>
        <v>0</v>
      </c>
      <c r="X116" s="54">
        <f t="shared" si="54"/>
        <v>0</v>
      </c>
      <c r="Y116" s="54">
        <f t="shared" si="55"/>
        <v>0</v>
      </c>
      <c r="Z116" s="54">
        <f t="shared" si="56"/>
        <v>0</v>
      </c>
      <c r="AA116" s="54">
        <f t="shared" si="57"/>
        <v>0</v>
      </c>
      <c r="AB116" s="54">
        <f t="shared" si="58"/>
        <v>0</v>
      </c>
      <c r="AC116" s="54">
        <f t="shared" si="59"/>
        <v>0</v>
      </c>
      <c r="AD116" s="54">
        <f t="shared" si="60"/>
        <v>0</v>
      </c>
      <c r="AE116" s="54">
        <f t="shared" si="61"/>
        <v>0</v>
      </c>
      <c r="AF116" s="54">
        <f t="shared" si="62"/>
        <v>0</v>
      </c>
      <c r="AG116" s="54">
        <f t="shared" si="63"/>
        <v>0</v>
      </c>
      <c r="AH116" s="56">
        <f t="shared" si="64"/>
        <v>0</v>
      </c>
    </row>
    <row r="117" spans="1:34" ht="16.5" hidden="1" thickBot="1" x14ac:dyDescent="0.3">
      <c r="A117" s="44" t="str">
        <f t="shared" si="37"/>
        <v>unconstrained</v>
      </c>
      <c r="B117" s="75" t="s">
        <v>436</v>
      </c>
      <c r="C117" s="52" t="s">
        <v>447</v>
      </c>
      <c r="D117" s="53" t="s">
        <v>78</v>
      </c>
      <c r="E117" s="53" t="s">
        <v>421</v>
      </c>
      <c r="F117" s="54">
        <f t="shared" si="38"/>
        <v>0</v>
      </c>
      <c r="G117" s="54">
        <f t="shared" si="39"/>
        <v>0</v>
      </c>
      <c r="H117" s="54">
        <f t="shared" si="40"/>
        <v>0</v>
      </c>
      <c r="I117" s="54">
        <f t="shared" si="41"/>
        <v>0</v>
      </c>
      <c r="J117" s="54">
        <f t="shared" si="42"/>
        <v>0</v>
      </c>
      <c r="K117" s="54">
        <f t="shared" si="43"/>
        <v>0</v>
      </c>
      <c r="L117" s="54">
        <f t="shared" si="44"/>
        <v>0</v>
      </c>
      <c r="M117" s="54">
        <f t="shared" si="45"/>
        <v>0</v>
      </c>
      <c r="N117" s="54">
        <f t="shared" si="65"/>
        <v>0</v>
      </c>
      <c r="O117" s="54">
        <f t="shared" si="46"/>
        <v>0</v>
      </c>
      <c r="P117" s="54">
        <f t="shared" si="47"/>
        <v>0</v>
      </c>
      <c r="Q117" s="54">
        <f t="shared" si="48"/>
        <v>0</v>
      </c>
      <c r="R117" s="54">
        <f t="shared" si="49"/>
        <v>0</v>
      </c>
      <c r="S117" s="54">
        <f t="shared" si="66"/>
        <v>0</v>
      </c>
      <c r="T117" s="54">
        <f t="shared" si="50"/>
        <v>0</v>
      </c>
      <c r="U117" s="54">
        <f t="shared" si="51"/>
        <v>0</v>
      </c>
      <c r="V117" s="54">
        <f t="shared" si="52"/>
        <v>0</v>
      </c>
      <c r="W117" s="54">
        <f t="shared" si="53"/>
        <v>0</v>
      </c>
      <c r="X117" s="54">
        <f t="shared" si="54"/>
        <v>0</v>
      </c>
      <c r="Y117" s="54">
        <f t="shared" si="55"/>
        <v>0</v>
      </c>
      <c r="Z117" s="54">
        <f t="shared" si="56"/>
        <v>0</v>
      </c>
      <c r="AA117" s="54">
        <f t="shared" si="57"/>
        <v>0</v>
      </c>
      <c r="AB117" s="54">
        <f t="shared" si="58"/>
        <v>0</v>
      </c>
      <c r="AC117" s="54">
        <f t="shared" si="59"/>
        <v>0</v>
      </c>
      <c r="AD117" s="54">
        <f t="shared" si="60"/>
        <v>0</v>
      </c>
      <c r="AE117" s="54">
        <f t="shared" si="61"/>
        <v>0</v>
      </c>
      <c r="AF117" s="54">
        <f t="shared" si="62"/>
        <v>0</v>
      </c>
      <c r="AG117" s="54">
        <f t="shared" si="63"/>
        <v>0</v>
      </c>
      <c r="AH117" s="56">
        <f t="shared" si="64"/>
        <v>0</v>
      </c>
    </row>
    <row r="118" spans="1:34" ht="16.5" hidden="1" thickBot="1" x14ac:dyDescent="0.3">
      <c r="A118" s="44" t="str">
        <f t="shared" si="37"/>
        <v>unconstrained</v>
      </c>
      <c r="B118" s="75" t="s">
        <v>436</v>
      </c>
      <c r="C118" s="52" t="s">
        <v>447</v>
      </c>
      <c r="D118" s="53" t="s">
        <v>78</v>
      </c>
      <c r="E118" s="53" t="s">
        <v>124</v>
      </c>
      <c r="F118" s="54">
        <f t="shared" si="38"/>
        <v>0</v>
      </c>
      <c r="G118" s="54">
        <f t="shared" si="39"/>
        <v>0</v>
      </c>
      <c r="H118" s="54">
        <f t="shared" si="40"/>
        <v>0</v>
      </c>
      <c r="I118" s="54">
        <f t="shared" si="41"/>
        <v>0</v>
      </c>
      <c r="J118" s="54">
        <f t="shared" si="42"/>
        <v>0</v>
      </c>
      <c r="K118" s="54">
        <f t="shared" si="43"/>
        <v>0</v>
      </c>
      <c r="L118" s="54">
        <f t="shared" si="44"/>
        <v>0</v>
      </c>
      <c r="M118" s="54">
        <f t="shared" si="45"/>
        <v>0</v>
      </c>
      <c r="N118" s="54">
        <f t="shared" si="65"/>
        <v>0</v>
      </c>
      <c r="O118" s="54">
        <f t="shared" si="46"/>
        <v>0</v>
      </c>
      <c r="P118" s="54">
        <f t="shared" si="47"/>
        <v>0</v>
      </c>
      <c r="Q118" s="54">
        <f t="shared" si="48"/>
        <v>0</v>
      </c>
      <c r="R118" s="54">
        <f t="shared" si="49"/>
        <v>0</v>
      </c>
      <c r="S118" s="54">
        <f t="shared" si="66"/>
        <v>0</v>
      </c>
      <c r="T118" s="54">
        <f t="shared" si="50"/>
        <v>0</v>
      </c>
      <c r="U118" s="54">
        <f t="shared" si="51"/>
        <v>0</v>
      </c>
      <c r="V118" s="54">
        <f t="shared" si="52"/>
        <v>0</v>
      </c>
      <c r="W118" s="54">
        <f t="shared" si="53"/>
        <v>0</v>
      </c>
      <c r="X118" s="54">
        <f t="shared" si="54"/>
        <v>0</v>
      </c>
      <c r="Y118" s="54">
        <f t="shared" si="55"/>
        <v>0</v>
      </c>
      <c r="Z118" s="54">
        <f t="shared" si="56"/>
        <v>0</v>
      </c>
      <c r="AA118" s="54">
        <f t="shared" si="57"/>
        <v>0</v>
      </c>
      <c r="AB118" s="54">
        <f t="shared" si="58"/>
        <v>0</v>
      </c>
      <c r="AC118" s="54">
        <f t="shared" si="59"/>
        <v>0</v>
      </c>
      <c r="AD118" s="54">
        <f t="shared" si="60"/>
        <v>0</v>
      </c>
      <c r="AE118" s="54">
        <f t="shared" si="61"/>
        <v>0</v>
      </c>
      <c r="AF118" s="54">
        <f t="shared" si="62"/>
        <v>0</v>
      </c>
      <c r="AG118" s="54">
        <f t="shared" si="63"/>
        <v>0</v>
      </c>
      <c r="AH118" s="56">
        <f t="shared" si="64"/>
        <v>0</v>
      </c>
    </row>
    <row r="119" spans="1:34" ht="16.5" hidden="1" thickBot="1" x14ac:dyDescent="0.3">
      <c r="A119" s="44" t="str">
        <f t="shared" si="37"/>
        <v>unconstrained</v>
      </c>
      <c r="B119" s="75" t="s">
        <v>436</v>
      </c>
      <c r="C119" s="52" t="s">
        <v>447</v>
      </c>
      <c r="D119" s="53" t="s">
        <v>78</v>
      </c>
      <c r="E119" s="53" t="s">
        <v>422</v>
      </c>
      <c r="F119" s="54">
        <f t="shared" si="38"/>
        <v>0</v>
      </c>
      <c r="G119" s="54">
        <f t="shared" si="39"/>
        <v>0</v>
      </c>
      <c r="H119" s="54">
        <f t="shared" si="40"/>
        <v>0</v>
      </c>
      <c r="I119" s="54">
        <f t="shared" si="41"/>
        <v>0</v>
      </c>
      <c r="J119" s="54">
        <f t="shared" si="42"/>
        <v>0</v>
      </c>
      <c r="K119" s="54">
        <f t="shared" si="43"/>
        <v>0</v>
      </c>
      <c r="L119" s="54">
        <f t="shared" si="44"/>
        <v>0</v>
      </c>
      <c r="M119" s="54">
        <f t="shared" si="45"/>
        <v>0</v>
      </c>
      <c r="N119" s="54">
        <f t="shared" si="65"/>
        <v>0</v>
      </c>
      <c r="O119" s="54">
        <f t="shared" si="46"/>
        <v>0</v>
      </c>
      <c r="P119" s="54">
        <f t="shared" si="47"/>
        <v>0</v>
      </c>
      <c r="Q119" s="54">
        <f t="shared" si="48"/>
        <v>0</v>
      </c>
      <c r="R119" s="54">
        <f t="shared" si="49"/>
        <v>0</v>
      </c>
      <c r="S119" s="54">
        <f t="shared" si="66"/>
        <v>0</v>
      </c>
      <c r="T119" s="54">
        <f t="shared" si="50"/>
        <v>0</v>
      </c>
      <c r="U119" s="54">
        <f t="shared" si="51"/>
        <v>0</v>
      </c>
      <c r="V119" s="54">
        <f t="shared" si="52"/>
        <v>0</v>
      </c>
      <c r="W119" s="54">
        <f t="shared" si="53"/>
        <v>0</v>
      </c>
      <c r="X119" s="54">
        <f t="shared" si="54"/>
        <v>0</v>
      </c>
      <c r="Y119" s="54">
        <f t="shared" si="55"/>
        <v>0</v>
      </c>
      <c r="Z119" s="54">
        <f t="shared" si="56"/>
        <v>0</v>
      </c>
      <c r="AA119" s="54">
        <f t="shared" si="57"/>
        <v>0</v>
      </c>
      <c r="AB119" s="54">
        <f t="shared" si="58"/>
        <v>0</v>
      </c>
      <c r="AC119" s="54">
        <f t="shared" si="59"/>
        <v>0</v>
      </c>
      <c r="AD119" s="54">
        <f t="shared" si="60"/>
        <v>0</v>
      </c>
      <c r="AE119" s="54">
        <f t="shared" si="61"/>
        <v>0</v>
      </c>
      <c r="AF119" s="54">
        <f t="shared" si="62"/>
        <v>0</v>
      </c>
      <c r="AG119" s="54">
        <f t="shared" si="63"/>
        <v>0</v>
      </c>
      <c r="AH119" s="56">
        <f t="shared" si="64"/>
        <v>0</v>
      </c>
    </row>
    <row r="120" spans="1:34" ht="16.5" hidden="1" thickBot="1" x14ac:dyDescent="0.3">
      <c r="A120" s="44" t="str">
        <f t="shared" si="37"/>
        <v>unconstrained</v>
      </c>
      <c r="B120" s="75" t="s">
        <v>436</v>
      </c>
      <c r="C120" s="52" t="s">
        <v>447</v>
      </c>
      <c r="D120" s="53" t="s">
        <v>115</v>
      </c>
      <c r="E120" s="53" t="s">
        <v>114</v>
      </c>
      <c r="F120" s="54">
        <f t="shared" si="38"/>
        <v>0</v>
      </c>
      <c r="G120" s="54">
        <f t="shared" si="39"/>
        <v>0</v>
      </c>
      <c r="H120" s="54">
        <f t="shared" si="40"/>
        <v>0</v>
      </c>
      <c r="I120" s="54">
        <f t="shared" si="41"/>
        <v>0</v>
      </c>
      <c r="J120" s="54">
        <f t="shared" si="42"/>
        <v>0</v>
      </c>
      <c r="K120" s="54">
        <f t="shared" si="43"/>
        <v>0</v>
      </c>
      <c r="L120" s="54">
        <f t="shared" si="44"/>
        <v>0</v>
      </c>
      <c r="M120" s="54">
        <f t="shared" si="45"/>
        <v>0</v>
      </c>
      <c r="N120" s="54">
        <f t="shared" si="65"/>
        <v>0</v>
      </c>
      <c r="O120" s="54">
        <f t="shared" si="46"/>
        <v>0</v>
      </c>
      <c r="P120" s="54">
        <f t="shared" si="47"/>
        <v>0</v>
      </c>
      <c r="Q120" s="54">
        <f t="shared" si="48"/>
        <v>0</v>
      </c>
      <c r="R120" s="54">
        <f t="shared" si="49"/>
        <v>0</v>
      </c>
      <c r="S120" s="54">
        <f t="shared" si="66"/>
        <v>0</v>
      </c>
      <c r="T120" s="54">
        <f t="shared" si="50"/>
        <v>0</v>
      </c>
      <c r="U120" s="54">
        <f t="shared" si="51"/>
        <v>0</v>
      </c>
      <c r="V120" s="54">
        <f t="shared" si="52"/>
        <v>0</v>
      </c>
      <c r="W120" s="54">
        <f t="shared" si="53"/>
        <v>0</v>
      </c>
      <c r="X120" s="54">
        <f t="shared" si="54"/>
        <v>0</v>
      </c>
      <c r="Y120" s="54">
        <f t="shared" si="55"/>
        <v>0</v>
      </c>
      <c r="Z120" s="54">
        <f t="shared" si="56"/>
        <v>0</v>
      </c>
      <c r="AA120" s="54">
        <f t="shared" si="57"/>
        <v>0</v>
      </c>
      <c r="AB120" s="54">
        <f t="shared" si="58"/>
        <v>0</v>
      </c>
      <c r="AC120" s="54">
        <f t="shared" si="59"/>
        <v>0</v>
      </c>
      <c r="AD120" s="54">
        <f t="shared" si="60"/>
        <v>0</v>
      </c>
      <c r="AE120" s="54">
        <f t="shared" si="61"/>
        <v>0</v>
      </c>
      <c r="AF120" s="54">
        <f t="shared" si="62"/>
        <v>0</v>
      </c>
      <c r="AG120" s="54">
        <f t="shared" si="63"/>
        <v>0</v>
      </c>
      <c r="AH120" s="56">
        <f t="shared" si="64"/>
        <v>0</v>
      </c>
    </row>
    <row r="121" spans="1:34" ht="16.5" hidden="1" thickBot="1" x14ac:dyDescent="0.3">
      <c r="A121" s="44" t="str">
        <f t="shared" si="37"/>
        <v>unconstrained</v>
      </c>
      <c r="B121" s="75" t="s">
        <v>436</v>
      </c>
      <c r="C121" s="59" t="s">
        <v>447</v>
      </c>
      <c r="D121" s="60" t="s">
        <v>115</v>
      </c>
      <c r="E121" s="60" t="s">
        <v>423</v>
      </c>
      <c r="F121" s="61">
        <f t="shared" si="38"/>
        <v>0</v>
      </c>
      <c r="G121" s="61">
        <f t="shared" si="39"/>
        <v>0</v>
      </c>
      <c r="H121" s="61">
        <f t="shared" si="40"/>
        <v>0</v>
      </c>
      <c r="I121" s="61">
        <f t="shared" si="41"/>
        <v>0</v>
      </c>
      <c r="J121" s="61">
        <f t="shared" si="42"/>
        <v>0</v>
      </c>
      <c r="K121" s="61">
        <f t="shared" si="43"/>
        <v>0</v>
      </c>
      <c r="L121" s="61">
        <f t="shared" si="44"/>
        <v>0</v>
      </c>
      <c r="M121" s="61">
        <f t="shared" si="45"/>
        <v>0</v>
      </c>
      <c r="N121" s="61">
        <f t="shared" si="65"/>
        <v>0</v>
      </c>
      <c r="O121" s="61">
        <f t="shared" si="46"/>
        <v>0</v>
      </c>
      <c r="P121" s="61">
        <f t="shared" si="47"/>
        <v>0</v>
      </c>
      <c r="Q121" s="61">
        <f t="shared" si="48"/>
        <v>0</v>
      </c>
      <c r="R121" s="61">
        <f t="shared" si="49"/>
        <v>0</v>
      </c>
      <c r="S121" s="61">
        <f t="shared" si="66"/>
        <v>0</v>
      </c>
      <c r="T121" s="61">
        <f t="shared" si="50"/>
        <v>0</v>
      </c>
      <c r="U121" s="61">
        <f t="shared" si="51"/>
        <v>0</v>
      </c>
      <c r="V121" s="61">
        <f t="shared" si="52"/>
        <v>0</v>
      </c>
      <c r="W121" s="61">
        <f t="shared" si="53"/>
        <v>0</v>
      </c>
      <c r="X121" s="61">
        <f t="shared" si="54"/>
        <v>0</v>
      </c>
      <c r="Y121" s="61">
        <f t="shared" si="55"/>
        <v>0</v>
      </c>
      <c r="Z121" s="61">
        <f t="shared" si="56"/>
        <v>0</v>
      </c>
      <c r="AA121" s="61">
        <f t="shared" si="57"/>
        <v>0</v>
      </c>
      <c r="AB121" s="61">
        <f t="shared" si="58"/>
        <v>0</v>
      </c>
      <c r="AC121" s="61">
        <f t="shared" si="59"/>
        <v>0</v>
      </c>
      <c r="AD121" s="61">
        <f t="shared" si="60"/>
        <v>0</v>
      </c>
      <c r="AE121" s="61">
        <f t="shared" si="61"/>
        <v>0</v>
      </c>
      <c r="AF121" s="61">
        <f t="shared" si="62"/>
        <v>0</v>
      </c>
      <c r="AG121" s="61">
        <f t="shared" si="63"/>
        <v>0</v>
      </c>
      <c r="AH121" s="63">
        <f t="shared" si="64"/>
        <v>0</v>
      </c>
    </row>
    <row r="122" spans="1:34" ht="16.5" hidden="1" thickBot="1" x14ac:dyDescent="0.3">
      <c r="A122" s="44" t="str">
        <f t="shared" si="37"/>
        <v>unconstrained</v>
      </c>
      <c r="B122" s="75" t="s">
        <v>436</v>
      </c>
      <c r="C122" s="76" t="s">
        <v>448</v>
      </c>
      <c r="D122" s="47" t="s">
        <v>78</v>
      </c>
      <c r="E122" s="47" t="s">
        <v>147</v>
      </c>
      <c r="F122" s="48">
        <f t="shared" si="38"/>
        <v>0</v>
      </c>
      <c r="G122" s="48">
        <f t="shared" si="39"/>
        <v>0</v>
      </c>
      <c r="H122" s="48">
        <f t="shared" si="40"/>
        <v>0</v>
      </c>
      <c r="I122" s="48">
        <f t="shared" si="41"/>
        <v>0</v>
      </c>
      <c r="J122" s="48">
        <f t="shared" si="42"/>
        <v>0</v>
      </c>
      <c r="K122" s="48">
        <f t="shared" si="43"/>
        <v>0</v>
      </c>
      <c r="L122" s="48">
        <f t="shared" si="44"/>
        <v>0</v>
      </c>
      <c r="M122" s="48">
        <f t="shared" si="45"/>
        <v>0</v>
      </c>
      <c r="N122" s="48">
        <f t="shared" si="65"/>
        <v>0</v>
      </c>
      <c r="O122" s="48">
        <f t="shared" si="46"/>
        <v>0</v>
      </c>
      <c r="P122" s="48">
        <f t="shared" si="47"/>
        <v>0</v>
      </c>
      <c r="Q122" s="48">
        <f t="shared" si="48"/>
        <v>0</v>
      </c>
      <c r="R122" s="48">
        <f t="shared" si="49"/>
        <v>0</v>
      </c>
      <c r="S122" s="48">
        <f t="shared" si="66"/>
        <v>0</v>
      </c>
      <c r="T122" s="48">
        <f t="shared" si="50"/>
        <v>0</v>
      </c>
      <c r="U122" s="48">
        <f t="shared" si="51"/>
        <v>0</v>
      </c>
      <c r="V122" s="48">
        <f t="shared" si="52"/>
        <v>0</v>
      </c>
      <c r="W122" s="48">
        <f t="shared" si="53"/>
        <v>0</v>
      </c>
      <c r="X122" s="48">
        <f t="shared" si="54"/>
        <v>0</v>
      </c>
      <c r="Y122" s="48">
        <f t="shared" si="55"/>
        <v>0</v>
      </c>
      <c r="Z122" s="48">
        <f t="shared" si="56"/>
        <v>0</v>
      </c>
      <c r="AA122" s="48">
        <f t="shared" si="57"/>
        <v>0</v>
      </c>
      <c r="AB122" s="48">
        <f t="shared" si="58"/>
        <v>0</v>
      </c>
      <c r="AC122" s="48">
        <f t="shared" si="59"/>
        <v>0</v>
      </c>
      <c r="AD122" s="48">
        <f t="shared" si="60"/>
        <v>0</v>
      </c>
      <c r="AE122" s="48">
        <f t="shared" si="61"/>
        <v>0</v>
      </c>
      <c r="AF122" s="48">
        <f t="shared" si="62"/>
        <v>0</v>
      </c>
      <c r="AG122" s="48">
        <f t="shared" si="63"/>
        <v>0</v>
      </c>
      <c r="AH122" s="50">
        <f t="shared" si="64"/>
        <v>0</v>
      </c>
    </row>
    <row r="123" spans="1:34" ht="16.5" hidden="1" thickBot="1" x14ac:dyDescent="0.3">
      <c r="A123" s="44" t="str">
        <f t="shared" si="37"/>
        <v>unconstrained</v>
      </c>
      <c r="B123" s="75" t="s">
        <v>436</v>
      </c>
      <c r="C123" s="77" t="s">
        <v>448</v>
      </c>
      <c r="D123" s="53" t="s">
        <v>78</v>
      </c>
      <c r="E123" s="53" t="s">
        <v>278</v>
      </c>
      <c r="F123" s="54">
        <f t="shared" si="38"/>
        <v>0</v>
      </c>
      <c r="G123" s="54">
        <f t="shared" si="39"/>
        <v>0</v>
      </c>
      <c r="H123" s="54">
        <f t="shared" si="40"/>
        <v>0</v>
      </c>
      <c r="I123" s="54">
        <f t="shared" si="41"/>
        <v>0</v>
      </c>
      <c r="J123" s="54">
        <f t="shared" si="42"/>
        <v>0</v>
      </c>
      <c r="K123" s="54">
        <f t="shared" si="43"/>
        <v>0</v>
      </c>
      <c r="L123" s="54">
        <f t="shared" si="44"/>
        <v>0</v>
      </c>
      <c r="M123" s="54">
        <f t="shared" si="45"/>
        <v>0</v>
      </c>
      <c r="N123" s="54">
        <f t="shared" si="65"/>
        <v>0</v>
      </c>
      <c r="O123" s="54">
        <f t="shared" si="46"/>
        <v>0</v>
      </c>
      <c r="P123" s="54">
        <f t="shared" si="47"/>
        <v>0</v>
      </c>
      <c r="Q123" s="54">
        <f t="shared" si="48"/>
        <v>0</v>
      </c>
      <c r="R123" s="54">
        <f t="shared" si="49"/>
        <v>0</v>
      </c>
      <c r="S123" s="54">
        <f t="shared" si="66"/>
        <v>0</v>
      </c>
      <c r="T123" s="54">
        <f t="shared" si="50"/>
        <v>0</v>
      </c>
      <c r="U123" s="54">
        <f t="shared" si="51"/>
        <v>0</v>
      </c>
      <c r="V123" s="54">
        <f t="shared" si="52"/>
        <v>0</v>
      </c>
      <c r="W123" s="54">
        <f t="shared" si="53"/>
        <v>0</v>
      </c>
      <c r="X123" s="54">
        <f t="shared" si="54"/>
        <v>0</v>
      </c>
      <c r="Y123" s="54">
        <f t="shared" si="55"/>
        <v>0</v>
      </c>
      <c r="Z123" s="54">
        <f t="shared" si="56"/>
        <v>0</v>
      </c>
      <c r="AA123" s="54">
        <f t="shared" si="57"/>
        <v>0</v>
      </c>
      <c r="AB123" s="54">
        <f t="shared" si="58"/>
        <v>0</v>
      </c>
      <c r="AC123" s="54">
        <f t="shared" si="59"/>
        <v>0</v>
      </c>
      <c r="AD123" s="54">
        <f t="shared" si="60"/>
        <v>0</v>
      </c>
      <c r="AE123" s="54">
        <f t="shared" si="61"/>
        <v>0</v>
      </c>
      <c r="AF123" s="54">
        <f t="shared" si="62"/>
        <v>0</v>
      </c>
      <c r="AG123" s="54">
        <f t="shared" si="63"/>
        <v>0</v>
      </c>
      <c r="AH123" s="56">
        <f t="shared" si="64"/>
        <v>0</v>
      </c>
    </row>
    <row r="124" spans="1:34" ht="16.5" hidden="1" thickBot="1" x14ac:dyDescent="0.3">
      <c r="A124" s="44" t="str">
        <f t="shared" si="37"/>
        <v>unconstrained</v>
      </c>
      <c r="B124" s="75" t="s">
        <v>436</v>
      </c>
      <c r="C124" s="77" t="s">
        <v>448</v>
      </c>
      <c r="D124" s="53" t="s">
        <v>78</v>
      </c>
      <c r="E124" s="53" t="s">
        <v>421</v>
      </c>
      <c r="F124" s="54">
        <f t="shared" si="38"/>
        <v>0</v>
      </c>
      <c r="G124" s="54">
        <f t="shared" si="39"/>
        <v>0</v>
      </c>
      <c r="H124" s="54">
        <f t="shared" si="40"/>
        <v>0</v>
      </c>
      <c r="I124" s="54">
        <f t="shared" si="41"/>
        <v>0</v>
      </c>
      <c r="J124" s="54">
        <f t="shared" si="42"/>
        <v>0</v>
      </c>
      <c r="K124" s="54">
        <f t="shared" si="43"/>
        <v>0</v>
      </c>
      <c r="L124" s="54">
        <f t="shared" si="44"/>
        <v>0</v>
      </c>
      <c r="M124" s="54">
        <f t="shared" si="45"/>
        <v>0</v>
      </c>
      <c r="N124" s="54">
        <f t="shared" si="65"/>
        <v>0</v>
      </c>
      <c r="O124" s="54">
        <f t="shared" si="46"/>
        <v>0</v>
      </c>
      <c r="P124" s="54">
        <f t="shared" si="47"/>
        <v>0</v>
      </c>
      <c r="Q124" s="54">
        <f t="shared" si="48"/>
        <v>0</v>
      </c>
      <c r="R124" s="54">
        <f t="shared" si="49"/>
        <v>0</v>
      </c>
      <c r="S124" s="54">
        <f t="shared" si="66"/>
        <v>0</v>
      </c>
      <c r="T124" s="54">
        <f t="shared" si="50"/>
        <v>0</v>
      </c>
      <c r="U124" s="54">
        <f t="shared" si="51"/>
        <v>0</v>
      </c>
      <c r="V124" s="54">
        <f t="shared" si="52"/>
        <v>0</v>
      </c>
      <c r="W124" s="54">
        <f t="shared" si="53"/>
        <v>0</v>
      </c>
      <c r="X124" s="54">
        <f t="shared" si="54"/>
        <v>0</v>
      </c>
      <c r="Y124" s="54">
        <f t="shared" si="55"/>
        <v>0</v>
      </c>
      <c r="Z124" s="54">
        <f t="shared" si="56"/>
        <v>0</v>
      </c>
      <c r="AA124" s="54">
        <f t="shared" si="57"/>
        <v>0</v>
      </c>
      <c r="AB124" s="54">
        <f t="shared" si="58"/>
        <v>0</v>
      </c>
      <c r="AC124" s="54">
        <f t="shared" si="59"/>
        <v>0</v>
      </c>
      <c r="AD124" s="54">
        <f t="shared" si="60"/>
        <v>0</v>
      </c>
      <c r="AE124" s="54">
        <f t="shared" si="61"/>
        <v>0</v>
      </c>
      <c r="AF124" s="54">
        <f t="shared" si="62"/>
        <v>0</v>
      </c>
      <c r="AG124" s="54">
        <f t="shared" si="63"/>
        <v>0</v>
      </c>
      <c r="AH124" s="56">
        <f t="shared" si="64"/>
        <v>0</v>
      </c>
    </row>
    <row r="125" spans="1:34" ht="16.5" hidden="1" thickBot="1" x14ac:dyDescent="0.3">
      <c r="A125" s="44" t="str">
        <f t="shared" si="37"/>
        <v>unconstrained</v>
      </c>
      <c r="B125" s="75" t="s">
        <v>436</v>
      </c>
      <c r="C125" s="77" t="s">
        <v>448</v>
      </c>
      <c r="D125" s="53" t="s">
        <v>78</v>
      </c>
      <c r="E125" s="53" t="s">
        <v>124</v>
      </c>
      <c r="F125" s="54">
        <f t="shared" si="38"/>
        <v>0</v>
      </c>
      <c r="G125" s="54">
        <f t="shared" si="39"/>
        <v>0</v>
      </c>
      <c r="H125" s="54">
        <f t="shared" si="40"/>
        <v>0</v>
      </c>
      <c r="I125" s="54">
        <f t="shared" si="41"/>
        <v>0</v>
      </c>
      <c r="J125" s="54">
        <f t="shared" si="42"/>
        <v>0</v>
      </c>
      <c r="K125" s="54">
        <f t="shared" si="43"/>
        <v>0</v>
      </c>
      <c r="L125" s="54">
        <f t="shared" si="44"/>
        <v>0</v>
      </c>
      <c r="M125" s="54">
        <f t="shared" si="45"/>
        <v>0</v>
      </c>
      <c r="N125" s="54">
        <f t="shared" si="65"/>
        <v>0</v>
      </c>
      <c r="O125" s="54">
        <f t="shared" si="46"/>
        <v>0</v>
      </c>
      <c r="P125" s="54">
        <f t="shared" si="47"/>
        <v>0</v>
      </c>
      <c r="Q125" s="54">
        <f t="shared" si="48"/>
        <v>0</v>
      </c>
      <c r="R125" s="54">
        <f t="shared" si="49"/>
        <v>0</v>
      </c>
      <c r="S125" s="54">
        <f t="shared" si="66"/>
        <v>0</v>
      </c>
      <c r="T125" s="54">
        <f t="shared" si="50"/>
        <v>0</v>
      </c>
      <c r="U125" s="54">
        <f t="shared" si="51"/>
        <v>0</v>
      </c>
      <c r="V125" s="54">
        <f t="shared" si="52"/>
        <v>0</v>
      </c>
      <c r="W125" s="54">
        <f t="shared" si="53"/>
        <v>0</v>
      </c>
      <c r="X125" s="54">
        <f t="shared" si="54"/>
        <v>0</v>
      </c>
      <c r="Y125" s="54">
        <f t="shared" si="55"/>
        <v>0</v>
      </c>
      <c r="Z125" s="54">
        <f t="shared" si="56"/>
        <v>0</v>
      </c>
      <c r="AA125" s="54">
        <f t="shared" si="57"/>
        <v>0</v>
      </c>
      <c r="AB125" s="54">
        <f t="shared" si="58"/>
        <v>0</v>
      </c>
      <c r="AC125" s="54">
        <f t="shared" si="59"/>
        <v>0</v>
      </c>
      <c r="AD125" s="54">
        <f t="shared" si="60"/>
        <v>0</v>
      </c>
      <c r="AE125" s="54">
        <f t="shared" si="61"/>
        <v>0</v>
      </c>
      <c r="AF125" s="54">
        <f t="shared" si="62"/>
        <v>0</v>
      </c>
      <c r="AG125" s="54">
        <f t="shared" si="63"/>
        <v>0</v>
      </c>
      <c r="AH125" s="56">
        <f t="shared" si="64"/>
        <v>0</v>
      </c>
    </row>
    <row r="126" spans="1:34" ht="16.5" hidden="1" thickBot="1" x14ac:dyDescent="0.3">
      <c r="A126" s="44" t="str">
        <f t="shared" si="37"/>
        <v>unconstrained</v>
      </c>
      <c r="B126" s="75" t="s">
        <v>436</v>
      </c>
      <c r="C126" s="77" t="s">
        <v>448</v>
      </c>
      <c r="D126" s="53" t="s">
        <v>78</v>
      </c>
      <c r="E126" s="53" t="s">
        <v>77</v>
      </c>
      <c r="F126" s="54">
        <f t="shared" si="38"/>
        <v>0</v>
      </c>
      <c r="G126" s="54">
        <f t="shared" si="39"/>
        <v>0</v>
      </c>
      <c r="H126" s="54">
        <f t="shared" si="40"/>
        <v>0</v>
      </c>
      <c r="I126" s="54">
        <f t="shared" si="41"/>
        <v>0</v>
      </c>
      <c r="J126" s="54">
        <f t="shared" si="42"/>
        <v>0</v>
      </c>
      <c r="K126" s="54">
        <f t="shared" si="43"/>
        <v>0</v>
      </c>
      <c r="L126" s="54">
        <f t="shared" si="44"/>
        <v>0</v>
      </c>
      <c r="M126" s="54">
        <f t="shared" si="45"/>
        <v>0</v>
      </c>
      <c r="N126" s="54">
        <f t="shared" si="65"/>
        <v>0</v>
      </c>
      <c r="O126" s="54">
        <f t="shared" si="46"/>
        <v>0</v>
      </c>
      <c r="P126" s="54">
        <f t="shared" si="47"/>
        <v>0</v>
      </c>
      <c r="Q126" s="54">
        <f t="shared" si="48"/>
        <v>0</v>
      </c>
      <c r="R126" s="54">
        <f t="shared" si="49"/>
        <v>0</v>
      </c>
      <c r="S126" s="54">
        <f t="shared" si="66"/>
        <v>0</v>
      </c>
      <c r="T126" s="54">
        <f t="shared" si="50"/>
        <v>0</v>
      </c>
      <c r="U126" s="54">
        <f t="shared" si="51"/>
        <v>0</v>
      </c>
      <c r="V126" s="54">
        <f t="shared" si="52"/>
        <v>0</v>
      </c>
      <c r="W126" s="54">
        <f t="shared" si="53"/>
        <v>0</v>
      </c>
      <c r="X126" s="54">
        <f t="shared" si="54"/>
        <v>0</v>
      </c>
      <c r="Y126" s="54">
        <f t="shared" si="55"/>
        <v>0</v>
      </c>
      <c r="Z126" s="54">
        <f t="shared" si="56"/>
        <v>0</v>
      </c>
      <c r="AA126" s="54">
        <f t="shared" si="57"/>
        <v>0</v>
      </c>
      <c r="AB126" s="54">
        <f t="shared" si="58"/>
        <v>0</v>
      </c>
      <c r="AC126" s="54">
        <f t="shared" si="59"/>
        <v>0</v>
      </c>
      <c r="AD126" s="54">
        <f t="shared" si="60"/>
        <v>0</v>
      </c>
      <c r="AE126" s="54">
        <f t="shared" si="61"/>
        <v>0</v>
      </c>
      <c r="AF126" s="54">
        <f t="shared" si="62"/>
        <v>0</v>
      </c>
      <c r="AG126" s="54">
        <f t="shared" si="63"/>
        <v>0</v>
      </c>
      <c r="AH126" s="56">
        <f t="shared" si="64"/>
        <v>0</v>
      </c>
    </row>
    <row r="127" spans="1:34" ht="16.5" hidden="1" thickBot="1" x14ac:dyDescent="0.3">
      <c r="A127" s="44" t="str">
        <f t="shared" si="37"/>
        <v>unconstrained</v>
      </c>
      <c r="B127" s="75" t="s">
        <v>436</v>
      </c>
      <c r="C127" s="78" t="s">
        <v>448</v>
      </c>
      <c r="D127" s="60" t="s">
        <v>115</v>
      </c>
      <c r="E127" s="60" t="s">
        <v>423</v>
      </c>
      <c r="F127" s="61">
        <f t="shared" si="38"/>
        <v>0</v>
      </c>
      <c r="G127" s="61">
        <f t="shared" si="39"/>
        <v>0</v>
      </c>
      <c r="H127" s="61">
        <f t="shared" si="40"/>
        <v>0</v>
      </c>
      <c r="I127" s="61">
        <f t="shared" si="41"/>
        <v>0</v>
      </c>
      <c r="J127" s="61">
        <f t="shared" si="42"/>
        <v>0</v>
      </c>
      <c r="K127" s="61">
        <f t="shared" si="43"/>
        <v>0</v>
      </c>
      <c r="L127" s="61">
        <f t="shared" si="44"/>
        <v>0</v>
      </c>
      <c r="M127" s="61">
        <f t="shared" si="45"/>
        <v>0</v>
      </c>
      <c r="N127" s="61">
        <f t="shared" si="65"/>
        <v>0</v>
      </c>
      <c r="O127" s="61">
        <f t="shared" si="46"/>
        <v>0</v>
      </c>
      <c r="P127" s="61">
        <f t="shared" si="47"/>
        <v>0</v>
      </c>
      <c r="Q127" s="61">
        <f t="shared" si="48"/>
        <v>0</v>
      </c>
      <c r="R127" s="61">
        <f t="shared" si="49"/>
        <v>0</v>
      </c>
      <c r="S127" s="61">
        <f t="shared" si="66"/>
        <v>0</v>
      </c>
      <c r="T127" s="61">
        <f t="shared" si="50"/>
        <v>0</v>
      </c>
      <c r="U127" s="61">
        <f t="shared" si="51"/>
        <v>0</v>
      </c>
      <c r="V127" s="61">
        <f t="shared" si="52"/>
        <v>0</v>
      </c>
      <c r="W127" s="61">
        <f t="shared" si="53"/>
        <v>0</v>
      </c>
      <c r="X127" s="61">
        <f t="shared" si="54"/>
        <v>0</v>
      </c>
      <c r="Y127" s="61">
        <f t="shared" si="55"/>
        <v>0</v>
      </c>
      <c r="Z127" s="61">
        <f t="shared" si="56"/>
        <v>0</v>
      </c>
      <c r="AA127" s="61">
        <f t="shared" si="57"/>
        <v>0</v>
      </c>
      <c r="AB127" s="61">
        <f t="shared" si="58"/>
        <v>0</v>
      </c>
      <c r="AC127" s="61">
        <f t="shared" si="59"/>
        <v>0</v>
      </c>
      <c r="AD127" s="61">
        <f t="shared" si="60"/>
        <v>0</v>
      </c>
      <c r="AE127" s="61">
        <f t="shared" si="61"/>
        <v>0</v>
      </c>
      <c r="AF127" s="61">
        <f t="shared" si="62"/>
        <v>0</v>
      </c>
      <c r="AG127" s="61">
        <f t="shared" si="63"/>
        <v>0</v>
      </c>
      <c r="AH127" s="63">
        <f t="shared" si="64"/>
        <v>0</v>
      </c>
    </row>
    <row r="128" spans="1:34" ht="16.5" hidden="1" thickBot="1" x14ac:dyDescent="0.3">
      <c r="A128" s="44" t="str">
        <f t="shared" si="37"/>
        <v>unconstrained</v>
      </c>
      <c r="B128" s="75" t="s">
        <v>436</v>
      </c>
      <c r="C128" s="46" t="s">
        <v>449</v>
      </c>
      <c r="D128" s="47" t="s">
        <v>78</v>
      </c>
      <c r="E128" s="47" t="s">
        <v>147</v>
      </c>
      <c r="F128" s="48">
        <f t="shared" si="38"/>
        <v>0</v>
      </c>
      <c r="G128" s="48">
        <f t="shared" si="39"/>
        <v>0</v>
      </c>
      <c r="H128" s="48">
        <f t="shared" si="40"/>
        <v>0</v>
      </c>
      <c r="I128" s="48">
        <f t="shared" si="41"/>
        <v>0</v>
      </c>
      <c r="J128" s="48">
        <f t="shared" si="42"/>
        <v>0</v>
      </c>
      <c r="K128" s="48">
        <f t="shared" si="43"/>
        <v>0</v>
      </c>
      <c r="L128" s="48">
        <f t="shared" si="44"/>
        <v>0</v>
      </c>
      <c r="M128" s="48">
        <f t="shared" si="45"/>
        <v>0</v>
      </c>
      <c r="N128" s="48">
        <f t="shared" si="65"/>
        <v>0</v>
      </c>
      <c r="O128" s="48">
        <f t="shared" si="46"/>
        <v>0</v>
      </c>
      <c r="P128" s="48">
        <f t="shared" si="47"/>
        <v>0</v>
      </c>
      <c r="Q128" s="48">
        <f t="shared" si="48"/>
        <v>0</v>
      </c>
      <c r="R128" s="48">
        <f t="shared" si="49"/>
        <v>0</v>
      </c>
      <c r="S128" s="48">
        <f t="shared" si="66"/>
        <v>0</v>
      </c>
      <c r="T128" s="48">
        <f t="shared" si="50"/>
        <v>0</v>
      </c>
      <c r="U128" s="48">
        <f t="shared" si="51"/>
        <v>0</v>
      </c>
      <c r="V128" s="48">
        <f t="shared" si="52"/>
        <v>0</v>
      </c>
      <c r="W128" s="48">
        <f t="shared" si="53"/>
        <v>0</v>
      </c>
      <c r="X128" s="48">
        <f t="shared" si="54"/>
        <v>0</v>
      </c>
      <c r="Y128" s="48">
        <f t="shared" si="55"/>
        <v>0</v>
      </c>
      <c r="Z128" s="48">
        <f t="shared" si="56"/>
        <v>0</v>
      </c>
      <c r="AA128" s="48">
        <f t="shared" si="57"/>
        <v>0</v>
      </c>
      <c r="AB128" s="48">
        <f t="shared" si="58"/>
        <v>0</v>
      </c>
      <c r="AC128" s="48">
        <f t="shared" si="59"/>
        <v>0</v>
      </c>
      <c r="AD128" s="48">
        <f t="shared" si="60"/>
        <v>0</v>
      </c>
      <c r="AE128" s="48">
        <f t="shared" si="61"/>
        <v>0</v>
      </c>
      <c r="AF128" s="48">
        <f t="shared" si="62"/>
        <v>0</v>
      </c>
      <c r="AG128" s="48">
        <f t="shared" si="63"/>
        <v>0</v>
      </c>
      <c r="AH128" s="50">
        <f t="shared" si="64"/>
        <v>0</v>
      </c>
    </row>
    <row r="129" spans="1:34" ht="16.5" hidden="1" thickBot="1" x14ac:dyDescent="0.3">
      <c r="A129" s="44" t="str">
        <f t="shared" si="37"/>
        <v>unconstrained</v>
      </c>
      <c r="B129" s="75" t="s">
        <v>436</v>
      </c>
      <c r="C129" s="52" t="s">
        <v>449</v>
      </c>
      <c r="D129" s="53" t="s">
        <v>78</v>
      </c>
      <c r="E129" s="53" t="s">
        <v>278</v>
      </c>
      <c r="F129" s="54">
        <f t="shared" si="38"/>
        <v>0</v>
      </c>
      <c r="G129" s="54">
        <f t="shared" si="39"/>
        <v>0</v>
      </c>
      <c r="H129" s="54">
        <f t="shared" si="40"/>
        <v>0</v>
      </c>
      <c r="I129" s="54">
        <f t="shared" si="41"/>
        <v>0</v>
      </c>
      <c r="J129" s="54">
        <f t="shared" si="42"/>
        <v>0</v>
      </c>
      <c r="K129" s="54">
        <f t="shared" si="43"/>
        <v>0</v>
      </c>
      <c r="L129" s="54">
        <f t="shared" si="44"/>
        <v>0</v>
      </c>
      <c r="M129" s="54">
        <f t="shared" si="45"/>
        <v>0</v>
      </c>
      <c r="N129" s="54">
        <f t="shared" si="65"/>
        <v>0</v>
      </c>
      <c r="O129" s="54">
        <f t="shared" si="46"/>
        <v>0</v>
      </c>
      <c r="P129" s="54">
        <f t="shared" si="47"/>
        <v>0</v>
      </c>
      <c r="Q129" s="54">
        <f t="shared" si="48"/>
        <v>0</v>
      </c>
      <c r="R129" s="54">
        <f t="shared" si="49"/>
        <v>0</v>
      </c>
      <c r="S129" s="54">
        <f t="shared" si="66"/>
        <v>0</v>
      </c>
      <c r="T129" s="54">
        <f t="shared" si="50"/>
        <v>0</v>
      </c>
      <c r="U129" s="54">
        <f t="shared" si="51"/>
        <v>0</v>
      </c>
      <c r="V129" s="54">
        <f t="shared" si="52"/>
        <v>0</v>
      </c>
      <c r="W129" s="54">
        <f t="shared" si="53"/>
        <v>0</v>
      </c>
      <c r="X129" s="54">
        <f t="shared" si="54"/>
        <v>0</v>
      </c>
      <c r="Y129" s="54">
        <f t="shared" si="55"/>
        <v>0</v>
      </c>
      <c r="Z129" s="54">
        <f t="shared" si="56"/>
        <v>0</v>
      </c>
      <c r="AA129" s="54">
        <f t="shared" si="57"/>
        <v>0</v>
      </c>
      <c r="AB129" s="54">
        <f t="shared" si="58"/>
        <v>0</v>
      </c>
      <c r="AC129" s="54">
        <f t="shared" si="59"/>
        <v>0</v>
      </c>
      <c r="AD129" s="54">
        <f t="shared" si="60"/>
        <v>0</v>
      </c>
      <c r="AE129" s="54">
        <f t="shared" si="61"/>
        <v>0</v>
      </c>
      <c r="AF129" s="54">
        <f t="shared" si="62"/>
        <v>0</v>
      </c>
      <c r="AG129" s="54">
        <f t="shared" si="63"/>
        <v>0</v>
      </c>
      <c r="AH129" s="56">
        <f t="shared" si="64"/>
        <v>0</v>
      </c>
    </row>
    <row r="130" spans="1:34" ht="16.5" hidden="1" thickBot="1" x14ac:dyDescent="0.3">
      <c r="A130" s="44" t="str">
        <f t="shared" si="37"/>
        <v>unconstrained</v>
      </c>
      <c r="B130" s="75" t="s">
        <v>436</v>
      </c>
      <c r="C130" s="52" t="s">
        <v>449</v>
      </c>
      <c r="D130" s="53" t="s">
        <v>78</v>
      </c>
      <c r="E130" s="53" t="s">
        <v>421</v>
      </c>
      <c r="F130" s="54">
        <f t="shared" si="38"/>
        <v>0</v>
      </c>
      <c r="G130" s="54">
        <f t="shared" si="39"/>
        <v>0</v>
      </c>
      <c r="H130" s="54">
        <f t="shared" si="40"/>
        <v>0</v>
      </c>
      <c r="I130" s="54">
        <f t="shared" si="41"/>
        <v>0</v>
      </c>
      <c r="J130" s="54">
        <f t="shared" si="42"/>
        <v>0</v>
      </c>
      <c r="K130" s="54">
        <f t="shared" si="43"/>
        <v>0</v>
      </c>
      <c r="L130" s="54">
        <f t="shared" si="44"/>
        <v>0</v>
      </c>
      <c r="M130" s="54">
        <f t="shared" si="45"/>
        <v>0</v>
      </c>
      <c r="N130" s="54">
        <f t="shared" si="65"/>
        <v>0</v>
      </c>
      <c r="O130" s="54">
        <f t="shared" si="46"/>
        <v>0</v>
      </c>
      <c r="P130" s="54">
        <f t="shared" si="47"/>
        <v>0</v>
      </c>
      <c r="Q130" s="54">
        <f t="shared" si="48"/>
        <v>0</v>
      </c>
      <c r="R130" s="54">
        <f t="shared" si="49"/>
        <v>0</v>
      </c>
      <c r="S130" s="54">
        <f t="shared" si="66"/>
        <v>0</v>
      </c>
      <c r="T130" s="54">
        <f t="shared" si="50"/>
        <v>0</v>
      </c>
      <c r="U130" s="54">
        <f t="shared" si="51"/>
        <v>0</v>
      </c>
      <c r="V130" s="54">
        <f t="shared" si="52"/>
        <v>0</v>
      </c>
      <c r="W130" s="54">
        <f t="shared" si="53"/>
        <v>0</v>
      </c>
      <c r="X130" s="54">
        <f t="shared" si="54"/>
        <v>0</v>
      </c>
      <c r="Y130" s="54">
        <f t="shared" si="55"/>
        <v>0</v>
      </c>
      <c r="Z130" s="54">
        <f t="shared" si="56"/>
        <v>0</v>
      </c>
      <c r="AA130" s="54">
        <f t="shared" si="57"/>
        <v>0</v>
      </c>
      <c r="AB130" s="54">
        <f t="shared" si="58"/>
        <v>0</v>
      </c>
      <c r="AC130" s="54">
        <f t="shared" si="59"/>
        <v>0</v>
      </c>
      <c r="AD130" s="54">
        <f t="shared" si="60"/>
        <v>0</v>
      </c>
      <c r="AE130" s="54">
        <f t="shared" si="61"/>
        <v>0</v>
      </c>
      <c r="AF130" s="54">
        <f t="shared" si="62"/>
        <v>0</v>
      </c>
      <c r="AG130" s="54">
        <f t="shared" si="63"/>
        <v>0</v>
      </c>
      <c r="AH130" s="56">
        <f t="shared" si="64"/>
        <v>0</v>
      </c>
    </row>
    <row r="131" spans="1:34" ht="16.5" hidden="1" thickBot="1" x14ac:dyDescent="0.3">
      <c r="A131" s="44" t="str">
        <f t="shared" si="37"/>
        <v>unconstrained</v>
      </c>
      <c r="B131" s="75" t="s">
        <v>436</v>
      </c>
      <c r="C131" s="52" t="s">
        <v>449</v>
      </c>
      <c r="D131" s="53" t="s">
        <v>78</v>
      </c>
      <c r="E131" s="53" t="s">
        <v>124</v>
      </c>
      <c r="F131" s="54">
        <f t="shared" si="38"/>
        <v>0</v>
      </c>
      <c r="G131" s="54">
        <f t="shared" si="39"/>
        <v>0</v>
      </c>
      <c r="H131" s="54">
        <f t="shared" si="40"/>
        <v>0</v>
      </c>
      <c r="I131" s="54">
        <f t="shared" si="41"/>
        <v>0</v>
      </c>
      <c r="J131" s="54">
        <f t="shared" si="42"/>
        <v>0</v>
      </c>
      <c r="K131" s="54">
        <f t="shared" si="43"/>
        <v>0</v>
      </c>
      <c r="L131" s="54">
        <f t="shared" si="44"/>
        <v>0</v>
      </c>
      <c r="M131" s="54">
        <f t="shared" si="45"/>
        <v>0</v>
      </c>
      <c r="N131" s="54">
        <f t="shared" si="65"/>
        <v>0</v>
      </c>
      <c r="O131" s="54">
        <f t="shared" si="46"/>
        <v>0</v>
      </c>
      <c r="P131" s="54">
        <f t="shared" si="47"/>
        <v>0</v>
      </c>
      <c r="Q131" s="54">
        <f t="shared" si="48"/>
        <v>0</v>
      </c>
      <c r="R131" s="54">
        <f t="shared" si="49"/>
        <v>0</v>
      </c>
      <c r="S131" s="54">
        <f t="shared" si="66"/>
        <v>0</v>
      </c>
      <c r="T131" s="54">
        <f t="shared" si="50"/>
        <v>0</v>
      </c>
      <c r="U131" s="54">
        <f t="shared" si="51"/>
        <v>0</v>
      </c>
      <c r="V131" s="54">
        <f t="shared" si="52"/>
        <v>0</v>
      </c>
      <c r="W131" s="54">
        <f t="shared" si="53"/>
        <v>0</v>
      </c>
      <c r="X131" s="54">
        <f t="shared" si="54"/>
        <v>0</v>
      </c>
      <c r="Y131" s="54">
        <f t="shared" si="55"/>
        <v>0</v>
      </c>
      <c r="Z131" s="54">
        <f t="shared" si="56"/>
        <v>0</v>
      </c>
      <c r="AA131" s="54">
        <f t="shared" si="57"/>
        <v>0</v>
      </c>
      <c r="AB131" s="54">
        <f t="shared" si="58"/>
        <v>0</v>
      </c>
      <c r="AC131" s="54">
        <f t="shared" si="59"/>
        <v>0</v>
      </c>
      <c r="AD131" s="54">
        <f t="shared" si="60"/>
        <v>0</v>
      </c>
      <c r="AE131" s="54">
        <f t="shared" si="61"/>
        <v>0</v>
      </c>
      <c r="AF131" s="54">
        <f t="shared" si="62"/>
        <v>0</v>
      </c>
      <c r="AG131" s="54">
        <f t="shared" si="63"/>
        <v>0</v>
      </c>
      <c r="AH131" s="56">
        <f t="shared" si="64"/>
        <v>0</v>
      </c>
    </row>
    <row r="132" spans="1:34" ht="16.5" hidden="1" thickBot="1" x14ac:dyDescent="0.3">
      <c r="A132" s="44" t="str">
        <f t="shared" si="37"/>
        <v>unconstrained</v>
      </c>
      <c r="B132" s="75" t="s">
        <v>436</v>
      </c>
      <c r="C132" s="59" t="s">
        <v>449</v>
      </c>
      <c r="D132" s="60" t="s">
        <v>115</v>
      </c>
      <c r="E132" s="60" t="s">
        <v>423</v>
      </c>
      <c r="F132" s="61">
        <f t="shared" si="38"/>
        <v>0</v>
      </c>
      <c r="G132" s="61">
        <f t="shared" si="39"/>
        <v>0</v>
      </c>
      <c r="H132" s="61">
        <f t="shared" si="40"/>
        <v>0</v>
      </c>
      <c r="I132" s="61">
        <f t="shared" si="41"/>
        <v>0</v>
      </c>
      <c r="J132" s="61">
        <f t="shared" si="42"/>
        <v>0</v>
      </c>
      <c r="K132" s="61">
        <f t="shared" si="43"/>
        <v>0</v>
      </c>
      <c r="L132" s="61">
        <f t="shared" si="44"/>
        <v>0</v>
      </c>
      <c r="M132" s="61">
        <f t="shared" si="45"/>
        <v>0</v>
      </c>
      <c r="N132" s="61">
        <f t="shared" si="65"/>
        <v>0</v>
      </c>
      <c r="O132" s="61">
        <f t="shared" si="46"/>
        <v>0</v>
      </c>
      <c r="P132" s="61">
        <f t="shared" si="47"/>
        <v>0</v>
      </c>
      <c r="Q132" s="61">
        <f t="shared" si="48"/>
        <v>0</v>
      </c>
      <c r="R132" s="61">
        <f t="shared" si="49"/>
        <v>0</v>
      </c>
      <c r="S132" s="61">
        <f t="shared" si="66"/>
        <v>0</v>
      </c>
      <c r="T132" s="61">
        <f t="shared" si="50"/>
        <v>0</v>
      </c>
      <c r="U132" s="61">
        <f t="shared" si="51"/>
        <v>0</v>
      </c>
      <c r="V132" s="61">
        <f t="shared" si="52"/>
        <v>0</v>
      </c>
      <c r="W132" s="61">
        <f t="shared" si="53"/>
        <v>0</v>
      </c>
      <c r="X132" s="61">
        <f t="shared" si="54"/>
        <v>0</v>
      </c>
      <c r="Y132" s="61">
        <f t="shared" si="55"/>
        <v>0</v>
      </c>
      <c r="Z132" s="61">
        <f t="shared" si="56"/>
        <v>0</v>
      </c>
      <c r="AA132" s="61">
        <f t="shared" si="57"/>
        <v>0</v>
      </c>
      <c r="AB132" s="61">
        <f t="shared" si="58"/>
        <v>0</v>
      </c>
      <c r="AC132" s="61">
        <f t="shared" si="59"/>
        <v>0</v>
      </c>
      <c r="AD132" s="61">
        <f t="shared" si="60"/>
        <v>0</v>
      </c>
      <c r="AE132" s="61">
        <f t="shared" si="61"/>
        <v>0</v>
      </c>
      <c r="AF132" s="61">
        <f t="shared" si="62"/>
        <v>0</v>
      </c>
      <c r="AG132" s="61">
        <f t="shared" si="63"/>
        <v>0</v>
      </c>
      <c r="AH132" s="63">
        <f t="shared" si="64"/>
        <v>0</v>
      </c>
    </row>
    <row r="133" spans="1:34" ht="16.5" hidden="1" thickBot="1" x14ac:dyDescent="0.3">
      <c r="A133" s="44" t="str">
        <f t="shared" si="37"/>
        <v>unconstrained</v>
      </c>
      <c r="B133" s="75" t="s">
        <v>436</v>
      </c>
      <c r="C133" s="76" t="s">
        <v>450</v>
      </c>
      <c r="D133" s="47" t="s">
        <v>78</v>
      </c>
      <c r="E133" s="47" t="s">
        <v>147</v>
      </c>
      <c r="F133" s="48">
        <f t="shared" si="38"/>
        <v>0</v>
      </c>
      <c r="G133" s="48">
        <f t="shared" si="39"/>
        <v>0</v>
      </c>
      <c r="H133" s="48">
        <f t="shared" si="40"/>
        <v>0</v>
      </c>
      <c r="I133" s="48">
        <f t="shared" si="41"/>
        <v>0</v>
      </c>
      <c r="J133" s="48">
        <f t="shared" si="42"/>
        <v>0</v>
      </c>
      <c r="K133" s="48">
        <f t="shared" si="43"/>
        <v>0</v>
      </c>
      <c r="L133" s="48">
        <f t="shared" si="44"/>
        <v>0</v>
      </c>
      <c r="M133" s="48">
        <f t="shared" si="45"/>
        <v>0</v>
      </c>
      <c r="N133" s="48">
        <f t="shared" si="65"/>
        <v>0</v>
      </c>
      <c r="O133" s="48">
        <f t="shared" si="46"/>
        <v>0</v>
      </c>
      <c r="P133" s="48">
        <f t="shared" si="47"/>
        <v>0</v>
      </c>
      <c r="Q133" s="48">
        <f t="shared" si="48"/>
        <v>0</v>
      </c>
      <c r="R133" s="48">
        <f t="shared" si="49"/>
        <v>0</v>
      </c>
      <c r="S133" s="48">
        <f t="shared" si="66"/>
        <v>0</v>
      </c>
      <c r="T133" s="48">
        <f t="shared" si="50"/>
        <v>0</v>
      </c>
      <c r="U133" s="48">
        <f t="shared" si="51"/>
        <v>0</v>
      </c>
      <c r="V133" s="48">
        <f t="shared" si="52"/>
        <v>0</v>
      </c>
      <c r="W133" s="48">
        <f t="shared" si="53"/>
        <v>0</v>
      </c>
      <c r="X133" s="48">
        <f t="shared" si="54"/>
        <v>0</v>
      </c>
      <c r="Y133" s="48">
        <f t="shared" si="55"/>
        <v>0</v>
      </c>
      <c r="Z133" s="48">
        <f t="shared" si="56"/>
        <v>0</v>
      </c>
      <c r="AA133" s="48">
        <f t="shared" si="57"/>
        <v>0</v>
      </c>
      <c r="AB133" s="48">
        <f t="shared" si="58"/>
        <v>0</v>
      </c>
      <c r="AC133" s="48">
        <f t="shared" si="59"/>
        <v>0</v>
      </c>
      <c r="AD133" s="48">
        <f t="shared" si="60"/>
        <v>0</v>
      </c>
      <c r="AE133" s="48">
        <f t="shared" si="61"/>
        <v>0</v>
      </c>
      <c r="AF133" s="48">
        <f t="shared" si="62"/>
        <v>0</v>
      </c>
      <c r="AG133" s="48">
        <f t="shared" si="63"/>
        <v>0</v>
      </c>
      <c r="AH133" s="50">
        <f t="shared" si="64"/>
        <v>0</v>
      </c>
    </row>
    <row r="134" spans="1:34" ht="16.5" hidden="1" thickBot="1" x14ac:dyDescent="0.3">
      <c r="A134" s="44" t="str">
        <f t="shared" si="37"/>
        <v>unconstrained</v>
      </c>
      <c r="B134" s="75" t="s">
        <v>436</v>
      </c>
      <c r="C134" s="77" t="s">
        <v>450</v>
      </c>
      <c r="D134" s="53" t="s">
        <v>78</v>
      </c>
      <c r="E134" s="53" t="s">
        <v>278</v>
      </c>
      <c r="F134" s="54">
        <f t="shared" si="38"/>
        <v>0</v>
      </c>
      <c r="G134" s="54">
        <f t="shared" si="39"/>
        <v>0</v>
      </c>
      <c r="H134" s="54">
        <f t="shared" si="40"/>
        <v>0</v>
      </c>
      <c r="I134" s="54">
        <f t="shared" si="41"/>
        <v>0</v>
      </c>
      <c r="J134" s="54">
        <f t="shared" si="42"/>
        <v>0</v>
      </c>
      <c r="K134" s="54">
        <f t="shared" si="43"/>
        <v>0</v>
      </c>
      <c r="L134" s="54">
        <f t="shared" si="44"/>
        <v>0</v>
      </c>
      <c r="M134" s="54">
        <f t="shared" si="45"/>
        <v>0</v>
      </c>
      <c r="N134" s="54">
        <f t="shared" si="65"/>
        <v>0</v>
      </c>
      <c r="O134" s="54">
        <f t="shared" si="46"/>
        <v>0</v>
      </c>
      <c r="P134" s="54">
        <f t="shared" si="47"/>
        <v>0</v>
      </c>
      <c r="Q134" s="54">
        <f t="shared" si="48"/>
        <v>0</v>
      </c>
      <c r="R134" s="54">
        <f t="shared" si="49"/>
        <v>0</v>
      </c>
      <c r="S134" s="54">
        <f t="shared" si="66"/>
        <v>0</v>
      </c>
      <c r="T134" s="54">
        <f t="shared" si="50"/>
        <v>0</v>
      </c>
      <c r="U134" s="54">
        <f t="shared" si="51"/>
        <v>0</v>
      </c>
      <c r="V134" s="54">
        <f t="shared" si="52"/>
        <v>0</v>
      </c>
      <c r="W134" s="54">
        <f t="shared" si="53"/>
        <v>0</v>
      </c>
      <c r="X134" s="54">
        <f t="shared" si="54"/>
        <v>0</v>
      </c>
      <c r="Y134" s="54">
        <f t="shared" si="55"/>
        <v>0</v>
      </c>
      <c r="Z134" s="54">
        <f t="shared" si="56"/>
        <v>0</v>
      </c>
      <c r="AA134" s="54">
        <f t="shared" si="57"/>
        <v>0</v>
      </c>
      <c r="AB134" s="54">
        <f t="shared" si="58"/>
        <v>0</v>
      </c>
      <c r="AC134" s="54">
        <f t="shared" si="59"/>
        <v>0</v>
      </c>
      <c r="AD134" s="54">
        <f t="shared" si="60"/>
        <v>0</v>
      </c>
      <c r="AE134" s="54">
        <f t="shared" si="61"/>
        <v>0</v>
      </c>
      <c r="AF134" s="54">
        <f t="shared" si="62"/>
        <v>0</v>
      </c>
      <c r="AG134" s="54">
        <f t="shared" si="63"/>
        <v>0</v>
      </c>
      <c r="AH134" s="56">
        <f t="shared" si="64"/>
        <v>0</v>
      </c>
    </row>
    <row r="135" spans="1:34" ht="16.5" hidden="1" thickBot="1" x14ac:dyDescent="0.3">
      <c r="A135" s="44" t="str">
        <f t="shared" si="37"/>
        <v>unconstrained</v>
      </c>
      <c r="B135" s="75" t="s">
        <v>436</v>
      </c>
      <c r="C135" s="77" t="s">
        <v>450</v>
      </c>
      <c r="D135" s="53" t="s">
        <v>78</v>
      </c>
      <c r="E135" s="53" t="s">
        <v>421</v>
      </c>
      <c r="F135" s="54">
        <f t="shared" si="38"/>
        <v>0</v>
      </c>
      <c r="G135" s="54">
        <f t="shared" si="39"/>
        <v>0</v>
      </c>
      <c r="H135" s="54">
        <f t="shared" si="40"/>
        <v>0</v>
      </c>
      <c r="I135" s="54">
        <f t="shared" si="41"/>
        <v>0</v>
      </c>
      <c r="J135" s="54">
        <f t="shared" si="42"/>
        <v>0</v>
      </c>
      <c r="K135" s="54">
        <f t="shared" si="43"/>
        <v>0</v>
      </c>
      <c r="L135" s="54">
        <f t="shared" si="44"/>
        <v>0</v>
      </c>
      <c r="M135" s="54">
        <f t="shared" si="45"/>
        <v>0</v>
      </c>
      <c r="N135" s="54">
        <f t="shared" si="65"/>
        <v>0</v>
      </c>
      <c r="O135" s="54">
        <f t="shared" si="46"/>
        <v>0</v>
      </c>
      <c r="P135" s="54">
        <f t="shared" si="47"/>
        <v>0</v>
      </c>
      <c r="Q135" s="54">
        <f t="shared" si="48"/>
        <v>0</v>
      </c>
      <c r="R135" s="54">
        <f t="shared" si="49"/>
        <v>0</v>
      </c>
      <c r="S135" s="54">
        <f t="shared" si="66"/>
        <v>0</v>
      </c>
      <c r="T135" s="54">
        <f t="shared" si="50"/>
        <v>0</v>
      </c>
      <c r="U135" s="54">
        <f t="shared" si="51"/>
        <v>0</v>
      </c>
      <c r="V135" s="54">
        <f t="shared" si="52"/>
        <v>0</v>
      </c>
      <c r="W135" s="54">
        <f t="shared" si="53"/>
        <v>0</v>
      </c>
      <c r="X135" s="54">
        <f t="shared" si="54"/>
        <v>0</v>
      </c>
      <c r="Y135" s="54">
        <f t="shared" si="55"/>
        <v>0</v>
      </c>
      <c r="Z135" s="54">
        <f t="shared" si="56"/>
        <v>0</v>
      </c>
      <c r="AA135" s="54">
        <f t="shared" si="57"/>
        <v>0</v>
      </c>
      <c r="AB135" s="54">
        <f t="shared" si="58"/>
        <v>0</v>
      </c>
      <c r="AC135" s="54">
        <f t="shared" si="59"/>
        <v>0</v>
      </c>
      <c r="AD135" s="54">
        <f t="shared" si="60"/>
        <v>0</v>
      </c>
      <c r="AE135" s="54">
        <f t="shared" si="61"/>
        <v>0</v>
      </c>
      <c r="AF135" s="54">
        <f t="shared" si="62"/>
        <v>0</v>
      </c>
      <c r="AG135" s="54">
        <f t="shared" si="63"/>
        <v>0</v>
      </c>
      <c r="AH135" s="56">
        <f t="shared" si="64"/>
        <v>0</v>
      </c>
    </row>
    <row r="136" spans="1:34" ht="16.5" hidden="1" thickBot="1" x14ac:dyDescent="0.3">
      <c r="A136" s="44" t="str">
        <f t="shared" si="37"/>
        <v>unconstrained</v>
      </c>
      <c r="B136" s="75" t="s">
        <v>436</v>
      </c>
      <c r="C136" s="77" t="s">
        <v>450</v>
      </c>
      <c r="D136" s="53" t="s">
        <v>78</v>
      </c>
      <c r="E136" s="53" t="s">
        <v>124</v>
      </c>
      <c r="F136" s="54">
        <f t="shared" si="38"/>
        <v>0</v>
      </c>
      <c r="G136" s="54">
        <f t="shared" si="39"/>
        <v>0</v>
      </c>
      <c r="H136" s="54">
        <f t="shared" si="40"/>
        <v>0</v>
      </c>
      <c r="I136" s="54">
        <f t="shared" si="41"/>
        <v>0</v>
      </c>
      <c r="J136" s="54">
        <f t="shared" si="42"/>
        <v>0</v>
      </c>
      <c r="K136" s="54">
        <f t="shared" si="43"/>
        <v>0</v>
      </c>
      <c r="L136" s="54">
        <f t="shared" si="44"/>
        <v>0</v>
      </c>
      <c r="M136" s="54">
        <f t="shared" si="45"/>
        <v>0</v>
      </c>
      <c r="N136" s="54">
        <f t="shared" si="65"/>
        <v>0</v>
      </c>
      <c r="O136" s="54">
        <f t="shared" si="46"/>
        <v>0</v>
      </c>
      <c r="P136" s="54">
        <f t="shared" si="47"/>
        <v>0</v>
      </c>
      <c r="Q136" s="54">
        <f t="shared" si="48"/>
        <v>0</v>
      </c>
      <c r="R136" s="54">
        <f t="shared" si="49"/>
        <v>0</v>
      </c>
      <c r="S136" s="54">
        <f t="shared" si="66"/>
        <v>0</v>
      </c>
      <c r="T136" s="54">
        <f t="shared" si="50"/>
        <v>0</v>
      </c>
      <c r="U136" s="54">
        <f t="shared" si="51"/>
        <v>0</v>
      </c>
      <c r="V136" s="54">
        <f t="shared" si="52"/>
        <v>0</v>
      </c>
      <c r="W136" s="54">
        <f t="shared" si="53"/>
        <v>0</v>
      </c>
      <c r="X136" s="54">
        <f t="shared" si="54"/>
        <v>0</v>
      </c>
      <c r="Y136" s="54">
        <f t="shared" si="55"/>
        <v>0</v>
      </c>
      <c r="Z136" s="54">
        <f t="shared" si="56"/>
        <v>0</v>
      </c>
      <c r="AA136" s="54">
        <f t="shared" si="57"/>
        <v>0</v>
      </c>
      <c r="AB136" s="54">
        <f t="shared" si="58"/>
        <v>0</v>
      </c>
      <c r="AC136" s="54">
        <f t="shared" si="59"/>
        <v>0</v>
      </c>
      <c r="AD136" s="54">
        <f t="shared" si="60"/>
        <v>0</v>
      </c>
      <c r="AE136" s="54">
        <f t="shared" si="61"/>
        <v>0</v>
      </c>
      <c r="AF136" s="54">
        <f t="shared" si="62"/>
        <v>0</v>
      </c>
      <c r="AG136" s="54">
        <f t="shared" si="63"/>
        <v>0</v>
      </c>
      <c r="AH136" s="56">
        <f t="shared" si="64"/>
        <v>0</v>
      </c>
    </row>
    <row r="137" spans="1:34" ht="16.5" hidden="1" thickBot="1" x14ac:dyDescent="0.3">
      <c r="A137" s="44" t="str">
        <f t="shared" si="37"/>
        <v>unconstrained</v>
      </c>
      <c r="B137" s="75" t="s">
        <v>436</v>
      </c>
      <c r="C137" s="77" t="s">
        <v>450</v>
      </c>
      <c r="D137" s="53" t="s">
        <v>78</v>
      </c>
      <c r="E137" s="53" t="s">
        <v>77</v>
      </c>
      <c r="F137" s="54">
        <f t="shared" si="38"/>
        <v>0</v>
      </c>
      <c r="G137" s="54">
        <f t="shared" si="39"/>
        <v>0</v>
      </c>
      <c r="H137" s="54">
        <f t="shared" si="40"/>
        <v>0</v>
      </c>
      <c r="I137" s="54">
        <f t="shared" si="41"/>
        <v>0</v>
      </c>
      <c r="J137" s="54">
        <f t="shared" si="42"/>
        <v>0</v>
      </c>
      <c r="K137" s="54">
        <f t="shared" si="43"/>
        <v>0</v>
      </c>
      <c r="L137" s="54">
        <f t="shared" si="44"/>
        <v>0</v>
      </c>
      <c r="M137" s="54">
        <f t="shared" si="45"/>
        <v>0</v>
      </c>
      <c r="N137" s="54">
        <f t="shared" si="65"/>
        <v>0</v>
      </c>
      <c r="O137" s="54">
        <f t="shared" si="46"/>
        <v>0</v>
      </c>
      <c r="P137" s="54">
        <f t="shared" si="47"/>
        <v>0</v>
      </c>
      <c r="Q137" s="54">
        <f t="shared" si="48"/>
        <v>0</v>
      </c>
      <c r="R137" s="54">
        <f t="shared" si="49"/>
        <v>0</v>
      </c>
      <c r="S137" s="54">
        <f t="shared" si="66"/>
        <v>0</v>
      </c>
      <c r="T137" s="54">
        <f t="shared" si="50"/>
        <v>0</v>
      </c>
      <c r="U137" s="54">
        <f t="shared" si="51"/>
        <v>0</v>
      </c>
      <c r="V137" s="54">
        <f t="shared" si="52"/>
        <v>0</v>
      </c>
      <c r="W137" s="54">
        <f t="shared" si="53"/>
        <v>0</v>
      </c>
      <c r="X137" s="54">
        <f t="shared" si="54"/>
        <v>0</v>
      </c>
      <c r="Y137" s="54">
        <f t="shared" si="55"/>
        <v>0</v>
      </c>
      <c r="Z137" s="54">
        <f t="shared" si="56"/>
        <v>0</v>
      </c>
      <c r="AA137" s="54">
        <f t="shared" si="57"/>
        <v>0</v>
      </c>
      <c r="AB137" s="54">
        <f t="shared" si="58"/>
        <v>0</v>
      </c>
      <c r="AC137" s="54">
        <f t="shared" si="59"/>
        <v>0</v>
      </c>
      <c r="AD137" s="54">
        <f t="shared" si="60"/>
        <v>0</v>
      </c>
      <c r="AE137" s="54">
        <f t="shared" si="61"/>
        <v>0</v>
      </c>
      <c r="AF137" s="54">
        <f t="shared" si="62"/>
        <v>0</v>
      </c>
      <c r="AG137" s="54">
        <f t="shared" si="63"/>
        <v>0</v>
      </c>
      <c r="AH137" s="56">
        <f t="shared" si="64"/>
        <v>0</v>
      </c>
    </row>
    <row r="138" spans="1:34" ht="16.5" hidden="1" thickBot="1" x14ac:dyDescent="0.3">
      <c r="A138" s="44" t="str">
        <f t="shared" si="37"/>
        <v>unconstrained</v>
      </c>
      <c r="B138" s="75" t="s">
        <v>436</v>
      </c>
      <c r="C138" s="78" t="s">
        <v>450</v>
      </c>
      <c r="D138" s="60" t="s">
        <v>115</v>
      </c>
      <c r="E138" s="60" t="s">
        <v>423</v>
      </c>
      <c r="F138" s="61">
        <f t="shared" si="38"/>
        <v>0</v>
      </c>
      <c r="G138" s="61">
        <f t="shared" si="39"/>
        <v>0</v>
      </c>
      <c r="H138" s="61">
        <f t="shared" si="40"/>
        <v>0</v>
      </c>
      <c r="I138" s="61">
        <f t="shared" si="41"/>
        <v>0</v>
      </c>
      <c r="J138" s="61">
        <f t="shared" si="42"/>
        <v>0</v>
      </c>
      <c r="K138" s="61">
        <f t="shared" si="43"/>
        <v>0</v>
      </c>
      <c r="L138" s="61">
        <f t="shared" si="44"/>
        <v>0</v>
      </c>
      <c r="M138" s="61">
        <f t="shared" si="45"/>
        <v>0</v>
      </c>
      <c r="N138" s="61">
        <f t="shared" si="65"/>
        <v>0</v>
      </c>
      <c r="O138" s="61">
        <f t="shared" si="46"/>
        <v>0</v>
      </c>
      <c r="P138" s="61">
        <f t="shared" si="47"/>
        <v>0</v>
      </c>
      <c r="Q138" s="61">
        <f t="shared" si="48"/>
        <v>0</v>
      </c>
      <c r="R138" s="61">
        <f t="shared" si="49"/>
        <v>0</v>
      </c>
      <c r="S138" s="61">
        <f t="shared" si="66"/>
        <v>0</v>
      </c>
      <c r="T138" s="61">
        <f t="shared" si="50"/>
        <v>0</v>
      </c>
      <c r="U138" s="61">
        <f t="shared" si="51"/>
        <v>0</v>
      </c>
      <c r="V138" s="61">
        <f t="shared" si="52"/>
        <v>0</v>
      </c>
      <c r="W138" s="61">
        <f t="shared" si="53"/>
        <v>0</v>
      </c>
      <c r="X138" s="61">
        <f t="shared" si="54"/>
        <v>0</v>
      </c>
      <c r="Y138" s="61">
        <f t="shared" si="55"/>
        <v>0</v>
      </c>
      <c r="Z138" s="61">
        <f t="shared" si="56"/>
        <v>0</v>
      </c>
      <c r="AA138" s="61">
        <f t="shared" si="57"/>
        <v>0</v>
      </c>
      <c r="AB138" s="61">
        <f t="shared" si="58"/>
        <v>0</v>
      </c>
      <c r="AC138" s="61">
        <f t="shared" si="59"/>
        <v>0</v>
      </c>
      <c r="AD138" s="61">
        <f t="shared" si="60"/>
        <v>0</v>
      </c>
      <c r="AE138" s="61">
        <f t="shared" si="61"/>
        <v>0</v>
      </c>
      <c r="AF138" s="61">
        <f t="shared" si="62"/>
        <v>0</v>
      </c>
      <c r="AG138" s="61">
        <f t="shared" si="63"/>
        <v>0</v>
      </c>
      <c r="AH138" s="63">
        <f t="shared" si="64"/>
        <v>0</v>
      </c>
    </row>
    <row r="139" spans="1:34" ht="16.5" hidden="1" thickBot="1" x14ac:dyDescent="0.3">
      <c r="A139" s="44" t="str">
        <f t="shared" si="37"/>
        <v>unconstrained</v>
      </c>
      <c r="B139" s="75" t="s">
        <v>436</v>
      </c>
      <c r="C139" s="46" t="s">
        <v>451</v>
      </c>
      <c r="D139" s="47" t="s">
        <v>78</v>
      </c>
      <c r="E139" s="47" t="s">
        <v>147</v>
      </c>
      <c r="F139" s="48">
        <f t="shared" si="38"/>
        <v>0</v>
      </c>
      <c r="G139" s="48">
        <f t="shared" si="39"/>
        <v>0</v>
      </c>
      <c r="H139" s="48">
        <f t="shared" si="40"/>
        <v>0</v>
      </c>
      <c r="I139" s="48">
        <f t="shared" si="41"/>
        <v>0</v>
      </c>
      <c r="J139" s="48">
        <f t="shared" si="42"/>
        <v>0</v>
      </c>
      <c r="K139" s="48">
        <f t="shared" si="43"/>
        <v>0</v>
      </c>
      <c r="L139" s="48">
        <f t="shared" si="44"/>
        <v>0</v>
      </c>
      <c r="M139" s="48">
        <f t="shared" si="45"/>
        <v>0</v>
      </c>
      <c r="N139" s="48">
        <f t="shared" si="65"/>
        <v>0</v>
      </c>
      <c r="O139" s="48">
        <f t="shared" si="46"/>
        <v>0</v>
      </c>
      <c r="P139" s="48">
        <f t="shared" si="47"/>
        <v>0</v>
      </c>
      <c r="Q139" s="48">
        <f t="shared" si="48"/>
        <v>0</v>
      </c>
      <c r="R139" s="48">
        <f t="shared" si="49"/>
        <v>0</v>
      </c>
      <c r="S139" s="48">
        <f t="shared" si="66"/>
        <v>0</v>
      </c>
      <c r="T139" s="48">
        <f t="shared" si="50"/>
        <v>0</v>
      </c>
      <c r="U139" s="48">
        <f t="shared" si="51"/>
        <v>0</v>
      </c>
      <c r="V139" s="48">
        <f t="shared" si="52"/>
        <v>0</v>
      </c>
      <c r="W139" s="48">
        <f t="shared" si="53"/>
        <v>0</v>
      </c>
      <c r="X139" s="48">
        <f t="shared" si="54"/>
        <v>0</v>
      </c>
      <c r="Y139" s="48">
        <f t="shared" si="55"/>
        <v>0</v>
      </c>
      <c r="Z139" s="48">
        <f t="shared" si="56"/>
        <v>0</v>
      </c>
      <c r="AA139" s="48">
        <f t="shared" si="57"/>
        <v>0</v>
      </c>
      <c r="AB139" s="48">
        <f t="shared" si="58"/>
        <v>0</v>
      </c>
      <c r="AC139" s="48">
        <f t="shared" si="59"/>
        <v>0</v>
      </c>
      <c r="AD139" s="48">
        <f t="shared" si="60"/>
        <v>0</v>
      </c>
      <c r="AE139" s="48">
        <f t="shared" si="61"/>
        <v>0</v>
      </c>
      <c r="AF139" s="48">
        <f t="shared" si="62"/>
        <v>0</v>
      </c>
      <c r="AG139" s="48">
        <f t="shared" si="63"/>
        <v>0</v>
      </c>
      <c r="AH139" s="50">
        <f t="shared" si="64"/>
        <v>0</v>
      </c>
    </row>
    <row r="140" spans="1:34" ht="16.5" hidden="1" thickBot="1" x14ac:dyDescent="0.3">
      <c r="A140" s="44" t="str">
        <f t="shared" ref="A140:A203" si="67">A139</f>
        <v>unconstrained</v>
      </c>
      <c r="B140" s="75" t="s">
        <v>436</v>
      </c>
      <c r="C140" s="52" t="s">
        <v>451</v>
      </c>
      <c r="D140" s="53" t="s">
        <v>78</v>
      </c>
      <c r="E140" s="53" t="s">
        <v>278</v>
      </c>
      <c r="F140" s="54">
        <f t="shared" ref="F140:F203" si="68">F139</f>
        <v>0</v>
      </c>
      <c r="G140" s="54">
        <f t="shared" ref="G140:G203" si="69">G139</f>
        <v>0</v>
      </c>
      <c r="H140" s="54">
        <f t="shared" ref="H140:H203" si="70">H139</f>
        <v>0</v>
      </c>
      <c r="I140" s="54">
        <f t="shared" si="41"/>
        <v>0</v>
      </c>
      <c r="J140" s="54">
        <f t="shared" si="42"/>
        <v>0</v>
      </c>
      <c r="K140" s="54">
        <f t="shared" si="43"/>
        <v>0</v>
      </c>
      <c r="L140" s="54">
        <f t="shared" si="44"/>
        <v>0</v>
      </c>
      <c r="M140" s="54">
        <f t="shared" si="45"/>
        <v>0</v>
      </c>
      <c r="N140" s="54">
        <f t="shared" si="65"/>
        <v>0</v>
      </c>
      <c r="O140" s="54">
        <f t="shared" si="46"/>
        <v>0</v>
      </c>
      <c r="P140" s="54">
        <f t="shared" si="47"/>
        <v>0</v>
      </c>
      <c r="Q140" s="54">
        <f t="shared" si="48"/>
        <v>0</v>
      </c>
      <c r="R140" s="54">
        <f t="shared" si="49"/>
        <v>0</v>
      </c>
      <c r="S140" s="54">
        <f t="shared" si="66"/>
        <v>0</v>
      </c>
      <c r="T140" s="54">
        <f t="shared" si="50"/>
        <v>0</v>
      </c>
      <c r="U140" s="54">
        <f t="shared" si="51"/>
        <v>0</v>
      </c>
      <c r="V140" s="54">
        <f t="shared" si="52"/>
        <v>0</v>
      </c>
      <c r="W140" s="54">
        <f t="shared" si="53"/>
        <v>0</v>
      </c>
      <c r="X140" s="54">
        <f t="shared" si="54"/>
        <v>0</v>
      </c>
      <c r="Y140" s="54">
        <f t="shared" si="55"/>
        <v>0</v>
      </c>
      <c r="Z140" s="54">
        <f t="shared" si="56"/>
        <v>0</v>
      </c>
      <c r="AA140" s="54">
        <f t="shared" si="57"/>
        <v>0</v>
      </c>
      <c r="AB140" s="54">
        <f t="shared" si="58"/>
        <v>0</v>
      </c>
      <c r="AC140" s="54">
        <f t="shared" si="59"/>
        <v>0</v>
      </c>
      <c r="AD140" s="54">
        <f t="shared" si="60"/>
        <v>0</v>
      </c>
      <c r="AE140" s="54">
        <f t="shared" si="61"/>
        <v>0</v>
      </c>
      <c r="AF140" s="54">
        <f t="shared" si="62"/>
        <v>0</v>
      </c>
      <c r="AG140" s="54">
        <f t="shared" si="63"/>
        <v>0</v>
      </c>
      <c r="AH140" s="56">
        <f t="shared" si="64"/>
        <v>0</v>
      </c>
    </row>
    <row r="141" spans="1:34" ht="16.5" hidden="1" thickBot="1" x14ac:dyDescent="0.3">
      <c r="A141" s="44" t="str">
        <f t="shared" si="67"/>
        <v>unconstrained</v>
      </c>
      <c r="B141" s="75" t="s">
        <v>436</v>
      </c>
      <c r="C141" s="52" t="s">
        <v>451</v>
      </c>
      <c r="D141" s="53" t="s">
        <v>78</v>
      </c>
      <c r="E141" s="53" t="s">
        <v>421</v>
      </c>
      <c r="F141" s="54">
        <f t="shared" si="68"/>
        <v>0</v>
      </c>
      <c r="G141" s="54">
        <f t="shared" si="69"/>
        <v>0</v>
      </c>
      <c r="H141" s="54">
        <f t="shared" si="70"/>
        <v>0</v>
      </c>
      <c r="I141" s="54">
        <f t="shared" si="41"/>
        <v>0</v>
      </c>
      <c r="J141" s="54">
        <f t="shared" si="42"/>
        <v>0</v>
      </c>
      <c r="K141" s="54">
        <f t="shared" si="43"/>
        <v>0</v>
      </c>
      <c r="L141" s="54">
        <f t="shared" si="44"/>
        <v>0</v>
      </c>
      <c r="M141" s="54">
        <f t="shared" si="45"/>
        <v>0</v>
      </c>
      <c r="N141" s="54">
        <f t="shared" si="65"/>
        <v>0</v>
      </c>
      <c r="O141" s="54">
        <f t="shared" si="46"/>
        <v>0</v>
      </c>
      <c r="P141" s="54">
        <f t="shared" si="47"/>
        <v>0</v>
      </c>
      <c r="Q141" s="54">
        <f t="shared" si="48"/>
        <v>0</v>
      </c>
      <c r="R141" s="54">
        <f t="shared" si="49"/>
        <v>0</v>
      </c>
      <c r="S141" s="54">
        <f t="shared" si="66"/>
        <v>0</v>
      </c>
      <c r="T141" s="54">
        <f t="shared" si="50"/>
        <v>0</v>
      </c>
      <c r="U141" s="54">
        <f t="shared" si="51"/>
        <v>0</v>
      </c>
      <c r="V141" s="54">
        <f t="shared" si="52"/>
        <v>0</v>
      </c>
      <c r="W141" s="54">
        <f t="shared" si="53"/>
        <v>0</v>
      </c>
      <c r="X141" s="54">
        <f t="shared" si="54"/>
        <v>0</v>
      </c>
      <c r="Y141" s="54">
        <f t="shared" si="55"/>
        <v>0</v>
      </c>
      <c r="Z141" s="54">
        <f t="shared" si="56"/>
        <v>0</v>
      </c>
      <c r="AA141" s="54">
        <f t="shared" si="57"/>
        <v>0</v>
      </c>
      <c r="AB141" s="54">
        <f t="shared" si="58"/>
        <v>0</v>
      </c>
      <c r="AC141" s="54">
        <f t="shared" si="59"/>
        <v>0</v>
      </c>
      <c r="AD141" s="54">
        <f t="shared" si="60"/>
        <v>0</v>
      </c>
      <c r="AE141" s="54">
        <f t="shared" si="61"/>
        <v>0</v>
      </c>
      <c r="AF141" s="54">
        <f t="shared" si="62"/>
        <v>0</v>
      </c>
      <c r="AG141" s="54">
        <f t="shared" si="63"/>
        <v>0</v>
      </c>
      <c r="AH141" s="56">
        <f t="shared" si="64"/>
        <v>0</v>
      </c>
    </row>
    <row r="142" spans="1:34" ht="16.5" hidden="1" thickBot="1" x14ac:dyDescent="0.3">
      <c r="A142" s="44" t="str">
        <f t="shared" si="67"/>
        <v>unconstrained</v>
      </c>
      <c r="B142" s="75" t="s">
        <v>436</v>
      </c>
      <c r="C142" s="52" t="s">
        <v>451</v>
      </c>
      <c r="D142" s="53" t="s">
        <v>78</v>
      </c>
      <c r="E142" s="53" t="s">
        <v>124</v>
      </c>
      <c r="F142" s="54">
        <f t="shared" si="68"/>
        <v>0</v>
      </c>
      <c r="G142" s="54">
        <f t="shared" si="69"/>
        <v>0</v>
      </c>
      <c r="H142" s="54">
        <f t="shared" si="70"/>
        <v>0</v>
      </c>
      <c r="I142" s="54">
        <f t="shared" ref="I142:I205" si="71">I141</f>
        <v>0</v>
      </c>
      <c r="J142" s="54">
        <f t="shared" si="42"/>
        <v>0</v>
      </c>
      <c r="K142" s="54">
        <f t="shared" si="43"/>
        <v>0</v>
      </c>
      <c r="L142" s="54">
        <f t="shared" si="44"/>
        <v>0</v>
      </c>
      <c r="M142" s="54">
        <f t="shared" si="45"/>
        <v>0</v>
      </c>
      <c r="N142" s="54">
        <f t="shared" si="65"/>
        <v>0</v>
      </c>
      <c r="O142" s="54">
        <f t="shared" si="46"/>
        <v>0</v>
      </c>
      <c r="P142" s="54">
        <f t="shared" si="47"/>
        <v>0</v>
      </c>
      <c r="Q142" s="54">
        <f t="shared" si="48"/>
        <v>0</v>
      </c>
      <c r="R142" s="54">
        <f t="shared" si="49"/>
        <v>0</v>
      </c>
      <c r="S142" s="54">
        <f t="shared" si="66"/>
        <v>0</v>
      </c>
      <c r="T142" s="54">
        <f t="shared" si="50"/>
        <v>0</v>
      </c>
      <c r="U142" s="54">
        <f t="shared" si="51"/>
        <v>0</v>
      </c>
      <c r="V142" s="54">
        <f t="shared" si="52"/>
        <v>0</v>
      </c>
      <c r="W142" s="54">
        <f t="shared" si="53"/>
        <v>0</v>
      </c>
      <c r="X142" s="54">
        <f t="shared" si="54"/>
        <v>0</v>
      </c>
      <c r="Y142" s="54">
        <f t="shared" si="55"/>
        <v>0</v>
      </c>
      <c r="Z142" s="54">
        <f t="shared" si="56"/>
        <v>0</v>
      </c>
      <c r="AA142" s="54">
        <f t="shared" si="57"/>
        <v>0</v>
      </c>
      <c r="AB142" s="54">
        <f t="shared" si="58"/>
        <v>0</v>
      </c>
      <c r="AC142" s="54">
        <f t="shared" si="59"/>
        <v>0</v>
      </c>
      <c r="AD142" s="54">
        <f t="shared" si="60"/>
        <v>0</v>
      </c>
      <c r="AE142" s="54">
        <f t="shared" si="61"/>
        <v>0</v>
      </c>
      <c r="AF142" s="54">
        <f t="shared" si="62"/>
        <v>0</v>
      </c>
      <c r="AG142" s="54">
        <f t="shared" si="63"/>
        <v>0</v>
      </c>
      <c r="AH142" s="56">
        <f t="shared" si="64"/>
        <v>0</v>
      </c>
    </row>
    <row r="143" spans="1:34" ht="16.5" hidden="1" thickBot="1" x14ac:dyDescent="0.3">
      <c r="A143" s="44" t="str">
        <f t="shared" si="67"/>
        <v>unconstrained</v>
      </c>
      <c r="B143" s="75" t="s">
        <v>436</v>
      </c>
      <c r="C143" s="59" t="s">
        <v>451</v>
      </c>
      <c r="D143" s="60" t="s">
        <v>115</v>
      </c>
      <c r="E143" s="60" t="s">
        <v>423</v>
      </c>
      <c r="F143" s="61">
        <f t="shared" si="68"/>
        <v>0</v>
      </c>
      <c r="G143" s="61">
        <f t="shared" si="69"/>
        <v>0</v>
      </c>
      <c r="H143" s="61">
        <f t="shared" si="70"/>
        <v>0</v>
      </c>
      <c r="I143" s="61">
        <f t="shared" si="71"/>
        <v>0</v>
      </c>
      <c r="J143" s="61">
        <f t="shared" si="42"/>
        <v>0</v>
      </c>
      <c r="K143" s="61">
        <f t="shared" si="43"/>
        <v>0</v>
      </c>
      <c r="L143" s="61">
        <f t="shared" si="44"/>
        <v>0</v>
      </c>
      <c r="M143" s="61">
        <f t="shared" si="45"/>
        <v>0</v>
      </c>
      <c r="N143" s="61">
        <f t="shared" si="65"/>
        <v>0</v>
      </c>
      <c r="O143" s="61">
        <f t="shared" si="46"/>
        <v>0</v>
      </c>
      <c r="P143" s="61">
        <f t="shared" si="47"/>
        <v>0</v>
      </c>
      <c r="Q143" s="61">
        <f t="shared" si="48"/>
        <v>0</v>
      </c>
      <c r="R143" s="61">
        <f t="shared" si="49"/>
        <v>0</v>
      </c>
      <c r="S143" s="61">
        <f t="shared" si="66"/>
        <v>0</v>
      </c>
      <c r="T143" s="61">
        <f t="shared" si="50"/>
        <v>0</v>
      </c>
      <c r="U143" s="61">
        <f t="shared" si="51"/>
        <v>0</v>
      </c>
      <c r="V143" s="61">
        <f t="shared" si="52"/>
        <v>0</v>
      </c>
      <c r="W143" s="61">
        <f t="shared" si="53"/>
        <v>0</v>
      </c>
      <c r="X143" s="61">
        <f t="shared" si="54"/>
        <v>0</v>
      </c>
      <c r="Y143" s="61">
        <f t="shared" si="55"/>
        <v>0</v>
      </c>
      <c r="Z143" s="61">
        <f t="shared" si="56"/>
        <v>0</v>
      </c>
      <c r="AA143" s="61">
        <f t="shared" si="57"/>
        <v>0</v>
      </c>
      <c r="AB143" s="61">
        <f t="shared" si="58"/>
        <v>0</v>
      </c>
      <c r="AC143" s="61">
        <f t="shared" si="59"/>
        <v>0</v>
      </c>
      <c r="AD143" s="61">
        <f t="shared" si="60"/>
        <v>0</v>
      </c>
      <c r="AE143" s="61">
        <f t="shared" si="61"/>
        <v>0</v>
      </c>
      <c r="AF143" s="61">
        <f t="shared" si="62"/>
        <v>0</v>
      </c>
      <c r="AG143" s="61">
        <f t="shared" si="63"/>
        <v>0</v>
      </c>
      <c r="AH143" s="63">
        <f t="shared" si="64"/>
        <v>0</v>
      </c>
    </row>
    <row r="144" spans="1:34" ht="16.5" hidden="1" thickBot="1" x14ac:dyDescent="0.3">
      <c r="A144" s="44" t="str">
        <f t="shared" si="67"/>
        <v>unconstrained</v>
      </c>
      <c r="B144" s="75" t="s">
        <v>436</v>
      </c>
      <c r="C144" s="76" t="s">
        <v>452</v>
      </c>
      <c r="D144" s="47" t="s">
        <v>78</v>
      </c>
      <c r="E144" s="47" t="s">
        <v>147</v>
      </c>
      <c r="F144" s="48">
        <f t="shared" si="68"/>
        <v>0</v>
      </c>
      <c r="G144" s="48">
        <f t="shared" si="69"/>
        <v>0</v>
      </c>
      <c r="H144" s="48">
        <f t="shared" si="70"/>
        <v>0</v>
      </c>
      <c r="I144" s="48">
        <f t="shared" si="71"/>
        <v>0</v>
      </c>
      <c r="J144" s="48">
        <f t="shared" ref="J144:J207" si="72">J143</f>
        <v>0</v>
      </c>
      <c r="K144" s="48">
        <f t="shared" ref="K144:K207" si="73">K143</f>
        <v>0</v>
      </c>
      <c r="L144" s="48">
        <f t="shared" ref="L144:L207" si="74">L143</f>
        <v>0</v>
      </c>
      <c r="M144" s="48">
        <f t="shared" ref="M144:M207" si="75">M143</f>
        <v>0</v>
      </c>
      <c r="N144" s="48">
        <f t="shared" si="65"/>
        <v>0</v>
      </c>
      <c r="O144" s="48">
        <f t="shared" ref="O144:O207" si="76">O143</f>
        <v>0</v>
      </c>
      <c r="P144" s="48">
        <f t="shared" ref="P144:P207" si="77">P143</f>
        <v>0</v>
      </c>
      <c r="Q144" s="48">
        <f t="shared" ref="Q144:Q207" si="78">Q143</f>
        <v>0</v>
      </c>
      <c r="R144" s="48">
        <f t="shared" ref="R144:R207" si="79">R143</f>
        <v>0</v>
      </c>
      <c r="S144" s="48">
        <f t="shared" si="66"/>
        <v>0</v>
      </c>
      <c r="T144" s="48">
        <f t="shared" ref="T144:T207" si="80">T143</f>
        <v>0</v>
      </c>
      <c r="U144" s="48">
        <f t="shared" ref="U144:U207" si="81">U143</f>
        <v>0</v>
      </c>
      <c r="V144" s="48">
        <f t="shared" ref="V144:V207" si="82">V143</f>
        <v>0</v>
      </c>
      <c r="W144" s="48">
        <f t="shared" ref="W144:W207" si="83">W143</f>
        <v>0</v>
      </c>
      <c r="X144" s="48">
        <f t="shared" ref="X144:X207" si="84">X143</f>
        <v>0</v>
      </c>
      <c r="Y144" s="48">
        <f t="shared" ref="Y144:Y207" si="85">Y143</f>
        <v>0</v>
      </c>
      <c r="Z144" s="48">
        <f t="shared" ref="Z144:Z207" si="86">Z143</f>
        <v>0</v>
      </c>
      <c r="AA144" s="48">
        <f t="shared" ref="AA144:AA207" si="87">AA143</f>
        <v>0</v>
      </c>
      <c r="AB144" s="48">
        <f t="shared" ref="AB144:AB207" si="88">AB143</f>
        <v>0</v>
      </c>
      <c r="AC144" s="48">
        <f t="shared" ref="AC144:AC207" si="89">AC143</f>
        <v>0</v>
      </c>
      <c r="AD144" s="48">
        <f t="shared" ref="AD144:AD207" si="90">AD143</f>
        <v>0</v>
      </c>
      <c r="AE144" s="48">
        <f t="shared" ref="AE144:AE207" si="91">AE143</f>
        <v>0</v>
      </c>
      <c r="AF144" s="48">
        <f t="shared" ref="AF144:AF207" si="92">AF143</f>
        <v>0</v>
      </c>
      <c r="AG144" s="48">
        <f t="shared" ref="AG144:AG207" si="93">AG143</f>
        <v>0</v>
      </c>
      <c r="AH144" s="50">
        <f t="shared" ref="AH144:AH207" si="94">AH143</f>
        <v>0</v>
      </c>
    </row>
    <row r="145" spans="1:34" ht="16.5" hidden="1" thickBot="1" x14ac:dyDescent="0.3">
      <c r="A145" s="44" t="str">
        <f t="shared" si="67"/>
        <v>unconstrained</v>
      </c>
      <c r="B145" s="75" t="s">
        <v>436</v>
      </c>
      <c r="C145" s="77" t="s">
        <v>452</v>
      </c>
      <c r="D145" s="53" t="s">
        <v>78</v>
      </c>
      <c r="E145" s="53" t="s">
        <v>278</v>
      </c>
      <c r="F145" s="54">
        <f t="shared" si="68"/>
        <v>0</v>
      </c>
      <c r="G145" s="54">
        <f t="shared" si="69"/>
        <v>0</v>
      </c>
      <c r="H145" s="54">
        <f t="shared" si="70"/>
        <v>0</v>
      </c>
      <c r="I145" s="54">
        <f t="shared" si="71"/>
        <v>0</v>
      </c>
      <c r="J145" s="54">
        <f t="shared" si="72"/>
        <v>0</v>
      </c>
      <c r="K145" s="54">
        <f t="shared" si="73"/>
        <v>0</v>
      </c>
      <c r="L145" s="54">
        <f t="shared" si="74"/>
        <v>0</v>
      </c>
      <c r="M145" s="54">
        <f t="shared" si="75"/>
        <v>0</v>
      </c>
      <c r="N145" s="54">
        <f t="shared" si="65"/>
        <v>0</v>
      </c>
      <c r="O145" s="54">
        <f t="shared" si="76"/>
        <v>0</v>
      </c>
      <c r="P145" s="54">
        <f t="shared" si="77"/>
        <v>0</v>
      </c>
      <c r="Q145" s="54">
        <f t="shared" si="78"/>
        <v>0</v>
      </c>
      <c r="R145" s="54">
        <f t="shared" si="79"/>
        <v>0</v>
      </c>
      <c r="S145" s="54">
        <f t="shared" si="66"/>
        <v>0</v>
      </c>
      <c r="T145" s="54">
        <f t="shared" si="80"/>
        <v>0</v>
      </c>
      <c r="U145" s="54">
        <f t="shared" si="81"/>
        <v>0</v>
      </c>
      <c r="V145" s="54">
        <f t="shared" si="82"/>
        <v>0</v>
      </c>
      <c r="W145" s="54">
        <f t="shared" si="83"/>
        <v>0</v>
      </c>
      <c r="X145" s="54">
        <f t="shared" si="84"/>
        <v>0</v>
      </c>
      <c r="Y145" s="54">
        <f t="shared" si="85"/>
        <v>0</v>
      </c>
      <c r="Z145" s="54">
        <f t="shared" si="86"/>
        <v>0</v>
      </c>
      <c r="AA145" s="54">
        <f t="shared" si="87"/>
        <v>0</v>
      </c>
      <c r="AB145" s="54">
        <f t="shared" si="88"/>
        <v>0</v>
      </c>
      <c r="AC145" s="54">
        <f t="shared" si="89"/>
        <v>0</v>
      </c>
      <c r="AD145" s="54">
        <f t="shared" si="90"/>
        <v>0</v>
      </c>
      <c r="AE145" s="54">
        <f t="shared" si="91"/>
        <v>0</v>
      </c>
      <c r="AF145" s="54">
        <f t="shared" si="92"/>
        <v>0</v>
      </c>
      <c r="AG145" s="54">
        <f t="shared" si="93"/>
        <v>0</v>
      </c>
      <c r="AH145" s="56">
        <f t="shared" si="94"/>
        <v>0</v>
      </c>
    </row>
    <row r="146" spans="1:34" ht="16.5" hidden="1" thickBot="1" x14ac:dyDescent="0.3">
      <c r="A146" s="44" t="str">
        <f t="shared" si="67"/>
        <v>unconstrained</v>
      </c>
      <c r="B146" s="75" t="s">
        <v>436</v>
      </c>
      <c r="C146" s="77" t="s">
        <v>452</v>
      </c>
      <c r="D146" s="53" t="s">
        <v>78</v>
      </c>
      <c r="E146" s="53" t="s">
        <v>421</v>
      </c>
      <c r="F146" s="54">
        <f t="shared" si="68"/>
        <v>0</v>
      </c>
      <c r="G146" s="54">
        <f t="shared" si="69"/>
        <v>0</v>
      </c>
      <c r="H146" s="54">
        <f t="shared" si="70"/>
        <v>0</v>
      </c>
      <c r="I146" s="54">
        <f t="shared" si="71"/>
        <v>0</v>
      </c>
      <c r="J146" s="54">
        <f t="shared" si="72"/>
        <v>0</v>
      </c>
      <c r="K146" s="54">
        <f t="shared" si="73"/>
        <v>0</v>
      </c>
      <c r="L146" s="54">
        <f t="shared" si="74"/>
        <v>0</v>
      </c>
      <c r="M146" s="54">
        <f t="shared" si="75"/>
        <v>0</v>
      </c>
      <c r="N146" s="54">
        <f t="shared" ref="N146:N209" si="95">N145</f>
        <v>0</v>
      </c>
      <c r="O146" s="54">
        <f t="shared" si="76"/>
        <v>0</v>
      </c>
      <c r="P146" s="54">
        <f t="shared" si="77"/>
        <v>0</v>
      </c>
      <c r="Q146" s="54">
        <f t="shared" si="78"/>
        <v>0</v>
      </c>
      <c r="R146" s="54">
        <f t="shared" si="79"/>
        <v>0</v>
      </c>
      <c r="S146" s="54">
        <f t="shared" ref="S146:S209" si="96">S145</f>
        <v>0</v>
      </c>
      <c r="T146" s="54">
        <f t="shared" si="80"/>
        <v>0</v>
      </c>
      <c r="U146" s="54">
        <f t="shared" si="81"/>
        <v>0</v>
      </c>
      <c r="V146" s="54">
        <f t="shared" si="82"/>
        <v>0</v>
      </c>
      <c r="W146" s="54">
        <f t="shared" si="83"/>
        <v>0</v>
      </c>
      <c r="X146" s="54">
        <f t="shared" si="84"/>
        <v>0</v>
      </c>
      <c r="Y146" s="54">
        <f t="shared" si="85"/>
        <v>0</v>
      </c>
      <c r="Z146" s="54">
        <f t="shared" si="86"/>
        <v>0</v>
      </c>
      <c r="AA146" s="54">
        <f t="shared" si="87"/>
        <v>0</v>
      </c>
      <c r="AB146" s="54">
        <f t="shared" si="88"/>
        <v>0</v>
      </c>
      <c r="AC146" s="54">
        <f t="shared" si="89"/>
        <v>0</v>
      </c>
      <c r="AD146" s="54">
        <f t="shared" si="90"/>
        <v>0</v>
      </c>
      <c r="AE146" s="54">
        <f t="shared" si="91"/>
        <v>0</v>
      </c>
      <c r="AF146" s="54">
        <f t="shared" si="92"/>
        <v>0</v>
      </c>
      <c r="AG146" s="54">
        <f t="shared" si="93"/>
        <v>0</v>
      </c>
      <c r="AH146" s="56">
        <f t="shared" si="94"/>
        <v>0</v>
      </c>
    </row>
    <row r="147" spans="1:34" ht="16.5" hidden="1" thickBot="1" x14ac:dyDescent="0.3">
      <c r="A147" s="44" t="str">
        <f t="shared" si="67"/>
        <v>unconstrained</v>
      </c>
      <c r="B147" s="75" t="s">
        <v>436</v>
      </c>
      <c r="C147" s="77" t="s">
        <v>452</v>
      </c>
      <c r="D147" s="53" t="s">
        <v>78</v>
      </c>
      <c r="E147" s="53" t="s">
        <v>124</v>
      </c>
      <c r="F147" s="54">
        <f t="shared" si="68"/>
        <v>0</v>
      </c>
      <c r="G147" s="54">
        <f t="shared" si="69"/>
        <v>0</v>
      </c>
      <c r="H147" s="54">
        <f t="shared" si="70"/>
        <v>0</v>
      </c>
      <c r="I147" s="54">
        <f t="shared" si="71"/>
        <v>0</v>
      </c>
      <c r="J147" s="54">
        <f t="shared" si="72"/>
        <v>0</v>
      </c>
      <c r="K147" s="54">
        <f t="shared" si="73"/>
        <v>0</v>
      </c>
      <c r="L147" s="54">
        <f t="shared" si="74"/>
        <v>0</v>
      </c>
      <c r="M147" s="54">
        <f t="shared" si="75"/>
        <v>0</v>
      </c>
      <c r="N147" s="54">
        <f t="shared" si="95"/>
        <v>0</v>
      </c>
      <c r="O147" s="54">
        <f t="shared" si="76"/>
        <v>0</v>
      </c>
      <c r="P147" s="54">
        <f t="shared" si="77"/>
        <v>0</v>
      </c>
      <c r="Q147" s="54">
        <f t="shared" si="78"/>
        <v>0</v>
      </c>
      <c r="R147" s="54">
        <f t="shared" si="79"/>
        <v>0</v>
      </c>
      <c r="S147" s="54">
        <f t="shared" si="96"/>
        <v>0</v>
      </c>
      <c r="T147" s="54">
        <f t="shared" si="80"/>
        <v>0</v>
      </c>
      <c r="U147" s="54">
        <f t="shared" si="81"/>
        <v>0</v>
      </c>
      <c r="V147" s="54">
        <f t="shared" si="82"/>
        <v>0</v>
      </c>
      <c r="W147" s="54">
        <f t="shared" si="83"/>
        <v>0</v>
      </c>
      <c r="X147" s="54">
        <f t="shared" si="84"/>
        <v>0</v>
      </c>
      <c r="Y147" s="54">
        <f t="shared" si="85"/>
        <v>0</v>
      </c>
      <c r="Z147" s="54">
        <f t="shared" si="86"/>
        <v>0</v>
      </c>
      <c r="AA147" s="54">
        <f t="shared" si="87"/>
        <v>0</v>
      </c>
      <c r="AB147" s="54">
        <f t="shared" si="88"/>
        <v>0</v>
      </c>
      <c r="AC147" s="54">
        <f t="shared" si="89"/>
        <v>0</v>
      </c>
      <c r="AD147" s="54">
        <f t="shared" si="90"/>
        <v>0</v>
      </c>
      <c r="AE147" s="54">
        <f t="shared" si="91"/>
        <v>0</v>
      </c>
      <c r="AF147" s="54">
        <f t="shared" si="92"/>
        <v>0</v>
      </c>
      <c r="AG147" s="54">
        <f t="shared" si="93"/>
        <v>0</v>
      </c>
      <c r="AH147" s="56">
        <f t="shared" si="94"/>
        <v>0</v>
      </c>
    </row>
    <row r="148" spans="1:34" ht="16.5" hidden="1" thickBot="1" x14ac:dyDescent="0.3">
      <c r="A148" s="44" t="str">
        <f t="shared" si="67"/>
        <v>unconstrained</v>
      </c>
      <c r="B148" s="75" t="s">
        <v>436</v>
      </c>
      <c r="C148" s="77" t="s">
        <v>452</v>
      </c>
      <c r="D148" s="53" t="s">
        <v>78</v>
      </c>
      <c r="E148" s="53" t="s">
        <v>422</v>
      </c>
      <c r="F148" s="54">
        <f t="shared" si="68"/>
        <v>0</v>
      </c>
      <c r="G148" s="54">
        <f t="shared" si="69"/>
        <v>0</v>
      </c>
      <c r="H148" s="54">
        <f t="shared" si="70"/>
        <v>0</v>
      </c>
      <c r="I148" s="54">
        <f t="shared" si="71"/>
        <v>0</v>
      </c>
      <c r="J148" s="54">
        <f t="shared" si="72"/>
        <v>0</v>
      </c>
      <c r="K148" s="54">
        <f t="shared" si="73"/>
        <v>0</v>
      </c>
      <c r="L148" s="54">
        <f t="shared" si="74"/>
        <v>0</v>
      </c>
      <c r="M148" s="54">
        <f t="shared" si="75"/>
        <v>0</v>
      </c>
      <c r="N148" s="54">
        <f t="shared" si="95"/>
        <v>0</v>
      </c>
      <c r="O148" s="54">
        <f t="shared" si="76"/>
        <v>0</v>
      </c>
      <c r="P148" s="54">
        <f t="shared" si="77"/>
        <v>0</v>
      </c>
      <c r="Q148" s="54">
        <f t="shared" si="78"/>
        <v>0</v>
      </c>
      <c r="R148" s="54">
        <f t="shared" si="79"/>
        <v>0</v>
      </c>
      <c r="S148" s="54">
        <f t="shared" si="96"/>
        <v>0</v>
      </c>
      <c r="T148" s="54">
        <f t="shared" si="80"/>
        <v>0</v>
      </c>
      <c r="U148" s="54">
        <f t="shared" si="81"/>
        <v>0</v>
      </c>
      <c r="V148" s="54">
        <f t="shared" si="82"/>
        <v>0</v>
      </c>
      <c r="W148" s="54">
        <f t="shared" si="83"/>
        <v>0</v>
      </c>
      <c r="X148" s="54">
        <f t="shared" si="84"/>
        <v>0</v>
      </c>
      <c r="Y148" s="54">
        <f t="shared" si="85"/>
        <v>0</v>
      </c>
      <c r="Z148" s="54">
        <f t="shared" si="86"/>
        <v>0</v>
      </c>
      <c r="AA148" s="54">
        <f t="shared" si="87"/>
        <v>0</v>
      </c>
      <c r="AB148" s="54">
        <f t="shared" si="88"/>
        <v>0</v>
      </c>
      <c r="AC148" s="54">
        <f t="shared" si="89"/>
        <v>0</v>
      </c>
      <c r="AD148" s="54">
        <f t="shared" si="90"/>
        <v>0</v>
      </c>
      <c r="AE148" s="54">
        <f t="shared" si="91"/>
        <v>0</v>
      </c>
      <c r="AF148" s="54">
        <f t="shared" si="92"/>
        <v>0</v>
      </c>
      <c r="AG148" s="54">
        <f t="shared" si="93"/>
        <v>0</v>
      </c>
      <c r="AH148" s="56">
        <f t="shared" si="94"/>
        <v>0</v>
      </c>
    </row>
    <row r="149" spans="1:34" ht="16.5" hidden="1" thickBot="1" x14ac:dyDescent="0.3">
      <c r="A149" s="44" t="str">
        <f t="shared" si="67"/>
        <v>unconstrained</v>
      </c>
      <c r="B149" s="75" t="s">
        <v>436</v>
      </c>
      <c r="C149" s="77" t="s">
        <v>452</v>
      </c>
      <c r="D149" s="53" t="s">
        <v>115</v>
      </c>
      <c r="E149" s="53" t="s">
        <v>114</v>
      </c>
      <c r="F149" s="54">
        <f t="shared" si="68"/>
        <v>0</v>
      </c>
      <c r="G149" s="54">
        <f t="shared" si="69"/>
        <v>0</v>
      </c>
      <c r="H149" s="54">
        <f t="shared" si="70"/>
        <v>0</v>
      </c>
      <c r="I149" s="54">
        <f t="shared" si="71"/>
        <v>0</v>
      </c>
      <c r="J149" s="54">
        <f t="shared" si="72"/>
        <v>0</v>
      </c>
      <c r="K149" s="54">
        <f t="shared" si="73"/>
        <v>0</v>
      </c>
      <c r="L149" s="54">
        <f t="shared" si="74"/>
        <v>0</v>
      </c>
      <c r="M149" s="54">
        <f t="shared" si="75"/>
        <v>0</v>
      </c>
      <c r="N149" s="54">
        <f t="shared" si="95"/>
        <v>0</v>
      </c>
      <c r="O149" s="54">
        <f t="shared" si="76"/>
        <v>0</v>
      </c>
      <c r="P149" s="54">
        <f t="shared" si="77"/>
        <v>0</v>
      </c>
      <c r="Q149" s="54">
        <f t="shared" si="78"/>
        <v>0</v>
      </c>
      <c r="R149" s="54">
        <f t="shared" si="79"/>
        <v>0</v>
      </c>
      <c r="S149" s="54">
        <f t="shared" si="96"/>
        <v>0</v>
      </c>
      <c r="T149" s="54">
        <f t="shared" si="80"/>
        <v>0</v>
      </c>
      <c r="U149" s="54">
        <f t="shared" si="81"/>
        <v>0</v>
      </c>
      <c r="V149" s="54">
        <f t="shared" si="82"/>
        <v>0</v>
      </c>
      <c r="W149" s="54">
        <f t="shared" si="83"/>
        <v>0</v>
      </c>
      <c r="X149" s="54">
        <f t="shared" si="84"/>
        <v>0</v>
      </c>
      <c r="Y149" s="54">
        <f t="shared" si="85"/>
        <v>0</v>
      </c>
      <c r="Z149" s="54">
        <f t="shared" si="86"/>
        <v>0</v>
      </c>
      <c r="AA149" s="54">
        <f t="shared" si="87"/>
        <v>0</v>
      </c>
      <c r="AB149" s="54">
        <f t="shared" si="88"/>
        <v>0</v>
      </c>
      <c r="AC149" s="54">
        <f t="shared" si="89"/>
        <v>0</v>
      </c>
      <c r="AD149" s="54">
        <f t="shared" si="90"/>
        <v>0</v>
      </c>
      <c r="AE149" s="54">
        <f t="shared" si="91"/>
        <v>0</v>
      </c>
      <c r="AF149" s="54">
        <f t="shared" si="92"/>
        <v>0</v>
      </c>
      <c r="AG149" s="54">
        <f t="shared" si="93"/>
        <v>0</v>
      </c>
      <c r="AH149" s="56">
        <f t="shared" si="94"/>
        <v>0</v>
      </c>
    </row>
    <row r="150" spans="1:34" ht="16.5" hidden="1" thickBot="1" x14ac:dyDescent="0.3">
      <c r="A150" s="44" t="str">
        <f t="shared" si="67"/>
        <v>unconstrained</v>
      </c>
      <c r="B150" s="75" t="s">
        <v>436</v>
      </c>
      <c r="C150" s="78" t="s">
        <v>452</v>
      </c>
      <c r="D150" s="60" t="s">
        <v>115</v>
      </c>
      <c r="E150" s="60" t="s">
        <v>423</v>
      </c>
      <c r="F150" s="61">
        <f t="shared" si="68"/>
        <v>0</v>
      </c>
      <c r="G150" s="61">
        <f t="shared" si="69"/>
        <v>0</v>
      </c>
      <c r="H150" s="61">
        <f t="shared" si="70"/>
        <v>0</v>
      </c>
      <c r="I150" s="61">
        <f t="shared" si="71"/>
        <v>0</v>
      </c>
      <c r="J150" s="61">
        <f t="shared" si="72"/>
        <v>0</v>
      </c>
      <c r="K150" s="61">
        <f t="shared" si="73"/>
        <v>0</v>
      </c>
      <c r="L150" s="61">
        <f t="shared" si="74"/>
        <v>0</v>
      </c>
      <c r="M150" s="61">
        <f t="shared" si="75"/>
        <v>0</v>
      </c>
      <c r="N150" s="61">
        <f t="shared" si="95"/>
        <v>0</v>
      </c>
      <c r="O150" s="61">
        <f t="shared" si="76"/>
        <v>0</v>
      </c>
      <c r="P150" s="61">
        <f t="shared" si="77"/>
        <v>0</v>
      </c>
      <c r="Q150" s="61">
        <f t="shared" si="78"/>
        <v>0</v>
      </c>
      <c r="R150" s="61">
        <f t="shared" si="79"/>
        <v>0</v>
      </c>
      <c r="S150" s="61">
        <f t="shared" si="96"/>
        <v>0</v>
      </c>
      <c r="T150" s="61">
        <f t="shared" si="80"/>
        <v>0</v>
      </c>
      <c r="U150" s="61">
        <f t="shared" si="81"/>
        <v>0</v>
      </c>
      <c r="V150" s="61">
        <f t="shared" si="82"/>
        <v>0</v>
      </c>
      <c r="W150" s="61">
        <f t="shared" si="83"/>
        <v>0</v>
      </c>
      <c r="X150" s="61">
        <f t="shared" si="84"/>
        <v>0</v>
      </c>
      <c r="Y150" s="61">
        <f t="shared" si="85"/>
        <v>0</v>
      </c>
      <c r="Z150" s="61">
        <f t="shared" si="86"/>
        <v>0</v>
      </c>
      <c r="AA150" s="61">
        <f t="shared" si="87"/>
        <v>0</v>
      </c>
      <c r="AB150" s="61">
        <f t="shared" si="88"/>
        <v>0</v>
      </c>
      <c r="AC150" s="61">
        <f t="shared" si="89"/>
        <v>0</v>
      </c>
      <c r="AD150" s="61">
        <f t="shared" si="90"/>
        <v>0</v>
      </c>
      <c r="AE150" s="61">
        <f t="shared" si="91"/>
        <v>0</v>
      </c>
      <c r="AF150" s="61">
        <f t="shared" si="92"/>
        <v>0</v>
      </c>
      <c r="AG150" s="61">
        <f t="shared" si="93"/>
        <v>0</v>
      </c>
      <c r="AH150" s="63">
        <f t="shared" si="94"/>
        <v>0</v>
      </c>
    </row>
    <row r="151" spans="1:34" ht="16.5" hidden="1" thickBot="1" x14ac:dyDescent="0.3">
      <c r="A151" s="44" t="str">
        <f t="shared" si="67"/>
        <v>unconstrained</v>
      </c>
      <c r="B151" s="75" t="s">
        <v>436</v>
      </c>
      <c r="C151" s="46" t="s">
        <v>453</v>
      </c>
      <c r="D151" s="47" t="s">
        <v>78</v>
      </c>
      <c r="E151" s="47" t="s">
        <v>147</v>
      </c>
      <c r="F151" s="48">
        <f t="shared" si="68"/>
        <v>0</v>
      </c>
      <c r="G151" s="48">
        <f t="shared" si="69"/>
        <v>0</v>
      </c>
      <c r="H151" s="48">
        <f t="shared" si="70"/>
        <v>0</v>
      </c>
      <c r="I151" s="48">
        <f t="shared" si="71"/>
        <v>0</v>
      </c>
      <c r="J151" s="48">
        <f t="shared" si="72"/>
        <v>0</v>
      </c>
      <c r="K151" s="48">
        <f t="shared" si="73"/>
        <v>0</v>
      </c>
      <c r="L151" s="48">
        <f t="shared" si="74"/>
        <v>0</v>
      </c>
      <c r="M151" s="48">
        <f t="shared" si="75"/>
        <v>0</v>
      </c>
      <c r="N151" s="48">
        <f t="shared" si="95"/>
        <v>0</v>
      </c>
      <c r="O151" s="48">
        <f t="shared" si="76"/>
        <v>0</v>
      </c>
      <c r="P151" s="48">
        <f t="shared" si="77"/>
        <v>0</v>
      </c>
      <c r="Q151" s="48">
        <f t="shared" si="78"/>
        <v>0</v>
      </c>
      <c r="R151" s="48">
        <f t="shared" si="79"/>
        <v>0</v>
      </c>
      <c r="S151" s="48">
        <f t="shared" si="96"/>
        <v>0</v>
      </c>
      <c r="T151" s="48">
        <f t="shared" si="80"/>
        <v>0</v>
      </c>
      <c r="U151" s="48">
        <f t="shared" si="81"/>
        <v>0</v>
      </c>
      <c r="V151" s="48">
        <f t="shared" si="82"/>
        <v>0</v>
      </c>
      <c r="W151" s="48">
        <f t="shared" si="83"/>
        <v>0</v>
      </c>
      <c r="X151" s="48">
        <f t="shared" si="84"/>
        <v>0</v>
      </c>
      <c r="Y151" s="48">
        <f t="shared" si="85"/>
        <v>0</v>
      </c>
      <c r="Z151" s="48">
        <f t="shared" si="86"/>
        <v>0</v>
      </c>
      <c r="AA151" s="48">
        <f t="shared" si="87"/>
        <v>0</v>
      </c>
      <c r="AB151" s="48">
        <f t="shared" si="88"/>
        <v>0</v>
      </c>
      <c r="AC151" s="48">
        <f t="shared" si="89"/>
        <v>0</v>
      </c>
      <c r="AD151" s="48">
        <f t="shared" si="90"/>
        <v>0</v>
      </c>
      <c r="AE151" s="48">
        <f t="shared" si="91"/>
        <v>0</v>
      </c>
      <c r="AF151" s="48">
        <f t="shared" si="92"/>
        <v>0</v>
      </c>
      <c r="AG151" s="48">
        <f t="shared" si="93"/>
        <v>0</v>
      </c>
      <c r="AH151" s="50">
        <f t="shared" si="94"/>
        <v>0</v>
      </c>
    </row>
    <row r="152" spans="1:34" ht="16.5" hidden="1" thickBot="1" x14ac:dyDescent="0.3">
      <c r="A152" s="44" t="str">
        <f t="shared" si="67"/>
        <v>unconstrained</v>
      </c>
      <c r="B152" s="75" t="s">
        <v>436</v>
      </c>
      <c r="C152" s="52" t="s">
        <v>453</v>
      </c>
      <c r="D152" s="53" t="s">
        <v>78</v>
      </c>
      <c r="E152" s="53" t="s">
        <v>278</v>
      </c>
      <c r="F152" s="54">
        <f t="shared" si="68"/>
        <v>0</v>
      </c>
      <c r="G152" s="54">
        <f t="shared" si="69"/>
        <v>0</v>
      </c>
      <c r="H152" s="54">
        <f t="shared" si="70"/>
        <v>0</v>
      </c>
      <c r="I152" s="54">
        <f t="shared" si="71"/>
        <v>0</v>
      </c>
      <c r="J152" s="54">
        <f t="shared" si="72"/>
        <v>0</v>
      </c>
      <c r="K152" s="54">
        <f t="shared" si="73"/>
        <v>0</v>
      </c>
      <c r="L152" s="54">
        <f t="shared" si="74"/>
        <v>0</v>
      </c>
      <c r="M152" s="54">
        <f t="shared" si="75"/>
        <v>0</v>
      </c>
      <c r="N152" s="54">
        <f t="shared" si="95"/>
        <v>0</v>
      </c>
      <c r="O152" s="54">
        <f t="shared" si="76"/>
        <v>0</v>
      </c>
      <c r="P152" s="54">
        <f t="shared" si="77"/>
        <v>0</v>
      </c>
      <c r="Q152" s="54">
        <f t="shared" si="78"/>
        <v>0</v>
      </c>
      <c r="R152" s="54">
        <f t="shared" si="79"/>
        <v>0</v>
      </c>
      <c r="S152" s="54">
        <f t="shared" si="96"/>
        <v>0</v>
      </c>
      <c r="T152" s="54">
        <f t="shared" si="80"/>
        <v>0</v>
      </c>
      <c r="U152" s="54">
        <f t="shared" si="81"/>
        <v>0</v>
      </c>
      <c r="V152" s="54">
        <f t="shared" si="82"/>
        <v>0</v>
      </c>
      <c r="W152" s="54">
        <f t="shared" si="83"/>
        <v>0</v>
      </c>
      <c r="X152" s="54">
        <f t="shared" si="84"/>
        <v>0</v>
      </c>
      <c r="Y152" s="54">
        <f t="shared" si="85"/>
        <v>0</v>
      </c>
      <c r="Z152" s="54">
        <f t="shared" si="86"/>
        <v>0</v>
      </c>
      <c r="AA152" s="54">
        <f t="shared" si="87"/>
        <v>0</v>
      </c>
      <c r="AB152" s="54">
        <f t="shared" si="88"/>
        <v>0</v>
      </c>
      <c r="AC152" s="54">
        <f t="shared" si="89"/>
        <v>0</v>
      </c>
      <c r="AD152" s="54">
        <f t="shared" si="90"/>
        <v>0</v>
      </c>
      <c r="AE152" s="54">
        <f t="shared" si="91"/>
        <v>0</v>
      </c>
      <c r="AF152" s="54">
        <f t="shared" si="92"/>
        <v>0</v>
      </c>
      <c r="AG152" s="54">
        <f t="shared" si="93"/>
        <v>0</v>
      </c>
      <c r="AH152" s="56">
        <f t="shared" si="94"/>
        <v>0</v>
      </c>
    </row>
    <row r="153" spans="1:34" ht="16.5" hidden="1" thickBot="1" x14ac:dyDescent="0.3">
      <c r="A153" s="44" t="str">
        <f t="shared" si="67"/>
        <v>unconstrained</v>
      </c>
      <c r="B153" s="75" t="s">
        <v>436</v>
      </c>
      <c r="C153" s="52" t="s">
        <v>453</v>
      </c>
      <c r="D153" s="53" t="s">
        <v>78</v>
      </c>
      <c r="E153" s="53" t="s">
        <v>421</v>
      </c>
      <c r="F153" s="54">
        <f t="shared" si="68"/>
        <v>0</v>
      </c>
      <c r="G153" s="54">
        <f t="shared" si="69"/>
        <v>0</v>
      </c>
      <c r="H153" s="54">
        <f t="shared" si="70"/>
        <v>0</v>
      </c>
      <c r="I153" s="54">
        <f t="shared" si="71"/>
        <v>0</v>
      </c>
      <c r="J153" s="54">
        <f t="shared" si="72"/>
        <v>0</v>
      </c>
      <c r="K153" s="54">
        <f t="shared" si="73"/>
        <v>0</v>
      </c>
      <c r="L153" s="54">
        <f t="shared" si="74"/>
        <v>0</v>
      </c>
      <c r="M153" s="54">
        <f t="shared" si="75"/>
        <v>0</v>
      </c>
      <c r="N153" s="54">
        <f t="shared" si="95"/>
        <v>0</v>
      </c>
      <c r="O153" s="54">
        <f t="shared" si="76"/>
        <v>0</v>
      </c>
      <c r="P153" s="54">
        <f t="shared" si="77"/>
        <v>0</v>
      </c>
      <c r="Q153" s="54">
        <f t="shared" si="78"/>
        <v>0</v>
      </c>
      <c r="R153" s="54">
        <f t="shared" si="79"/>
        <v>0</v>
      </c>
      <c r="S153" s="54">
        <f t="shared" si="96"/>
        <v>0</v>
      </c>
      <c r="T153" s="54">
        <f t="shared" si="80"/>
        <v>0</v>
      </c>
      <c r="U153" s="54">
        <f t="shared" si="81"/>
        <v>0</v>
      </c>
      <c r="V153" s="54">
        <f t="shared" si="82"/>
        <v>0</v>
      </c>
      <c r="W153" s="54">
        <f t="shared" si="83"/>
        <v>0</v>
      </c>
      <c r="X153" s="54">
        <f t="shared" si="84"/>
        <v>0</v>
      </c>
      <c r="Y153" s="54">
        <f t="shared" si="85"/>
        <v>0</v>
      </c>
      <c r="Z153" s="54">
        <f t="shared" si="86"/>
        <v>0</v>
      </c>
      <c r="AA153" s="54">
        <f t="shared" si="87"/>
        <v>0</v>
      </c>
      <c r="AB153" s="54">
        <f t="shared" si="88"/>
        <v>0</v>
      </c>
      <c r="AC153" s="54">
        <f t="shared" si="89"/>
        <v>0</v>
      </c>
      <c r="AD153" s="54">
        <f t="shared" si="90"/>
        <v>0</v>
      </c>
      <c r="AE153" s="54">
        <f t="shared" si="91"/>
        <v>0</v>
      </c>
      <c r="AF153" s="54">
        <f t="shared" si="92"/>
        <v>0</v>
      </c>
      <c r="AG153" s="54">
        <f t="shared" si="93"/>
        <v>0</v>
      </c>
      <c r="AH153" s="56">
        <f t="shared" si="94"/>
        <v>0</v>
      </c>
    </row>
    <row r="154" spans="1:34" ht="16.5" hidden="1" thickBot="1" x14ac:dyDescent="0.3">
      <c r="A154" s="44" t="str">
        <f t="shared" si="67"/>
        <v>unconstrained</v>
      </c>
      <c r="B154" s="75" t="s">
        <v>436</v>
      </c>
      <c r="C154" s="52" t="s">
        <v>453</v>
      </c>
      <c r="D154" s="53" t="s">
        <v>78</v>
      </c>
      <c r="E154" s="53" t="s">
        <v>124</v>
      </c>
      <c r="F154" s="54">
        <f t="shared" si="68"/>
        <v>0</v>
      </c>
      <c r="G154" s="54">
        <f t="shared" si="69"/>
        <v>0</v>
      </c>
      <c r="H154" s="54">
        <f t="shared" si="70"/>
        <v>0</v>
      </c>
      <c r="I154" s="54">
        <f t="shared" si="71"/>
        <v>0</v>
      </c>
      <c r="J154" s="54">
        <f t="shared" si="72"/>
        <v>0</v>
      </c>
      <c r="K154" s="54">
        <f t="shared" si="73"/>
        <v>0</v>
      </c>
      <c r="L154" s="54">
        <f t="shared" si="74"/>
        <v>0</v>
      </c>
      <c r="M154" s="54">
        <f t="shared" si="75"/>
        <v>0</v>
      </c>
      <c r="N154" s="54">
        <f t="shared" si="95"/>
        <v>0</v>
      </c>
      <c r="O154" s="54">
        <f t="shared" si="76"/>
        <v>0</v>
      </c>
      <c r="P154" s="54">
        <f t="shared" si="77"/>
        <v>0</v>
      </c>
      <c r="Q154" s="54">
        <f t="shared" si="78"/>
        <v>0</v>
      </c>
      <c r="R154" s="54">
        <f t="shared" si="79"/>
        <v>0</v>
      </c>
      <c r="S154" s="54">
        <f t="shared" si="96"/>
        <v>0</v>
      </c>
      <c r="T154" s="54">
        <f t="shared" si="80"/>
        <v>0</v>
      </c>
      <c r="U154" s="54">
        <f t="shared" si="81"/>
        <v>0</v>
      </c>
      <c r="V154" s="54">
        <f t="shared" si="82"/>
        <v>0</v>
      </c>
      <c r="W154" s="54">
        <f t="shared" si="83"/>
        <v>0</v>
      </c>
      <c r="X154" s="54">
        <f t="shared" si="84"/>
        <v>0</v>
      </c>
      <c r="Y154" s="54">
        <f t="shared" si="85"/>
        <v>0</v>
      </c>
      <c r="Z154" s="54">
        <f t="shared" si="86"/>
        <v>0</v>
      </c>
      <c r="AA154" s="54">
        <f t="shared" si="87"/>
        <v>0</v>
      </c>
      <c r="AB154" s="54">
        <f t="shared" si="88"/>
        <v>0</v>
      </c>
      <c r="AC154" s="54">
        <f t="shared" si="89"/>
        <v>0</v>
      </c>
      <c r="AD154" s="54">
        <f t="shared" si="90"/>
        <v>0</v>
      </c>
      <c r="AE154" s="54">
        <f t="shared" si="91"/>
        <v>0</v>
      </c>
      <c r="AF154" s="54">
        <f t="shared" si="92"/>
        <v>0</v>
      </c>
      <c r="AG154" s="54">
        <f t="shared" si="93"/>
        <v>0</v>
      </c>
      <c r="AH154" s="56">
        <f t="shared" si="94"/>
        <v>0</v>
      </c>
    </row>
    <row r="155" spans="1:34" ht="16.5" hidden="1" thickBot="1" x14ac:dyDescent="0.3">
      <c r="A155" s="44" t="str">
        <f t="shared" si="67"/>
        <v>unconstrained</v>
      </c>
      <c r="B155" s="75" t="s">
        <v>436</v>
      </c>
      <c r="C155" s="59" t="s">
        <v>453</v>
      </c>
      <c r="D155" s="60" t="s">
        <v>115</v>
      </c>
      <c r="E155" s="60" t="s">
        <v>423</v>
      </c>
      <c r="F155" s="61">
        <f t="shared" si="68"/>
        <v>0</v>
      </c>
      <c r="G155" s="61">
        <f t="shared" si="69"/>
        <v>0</v>
      </c>
      <c r="H155" s="61">
        <f t="shared" si="70"/>
        <v>0</v>
      </c>
      <c r="I155" s="61">
        <f t="shared" si="71"/>
        <v>0</v>
      </c>
      <c r="J155" s="61">
        <f t="shared" si="72"/>
        <v>0</v>
      </c>
      <c r="K155" s="61">
        <f t="shared" si="73"/>
        <v>0</v>
      </c>
      <c r="L155" s="61">
        <f t="shared" si="74"/>
        <v>0</v>
      </c>
      <c r="M155" s="61">
        <f t="shared" si="75"/>
        <v>0</v>
      </c>
      <c r="N155" s="61">
        <f t="shared" si="95"/>
        <v>0</v>
      </c>
      <c r="O155" s="61">
        <f t="shared" si="76"/>
        <v>0</v>
      </c>
      <c r="P155" s="61">
        <f t="shared" si="77"/>
        <v>0</v>
      </c>
      <c r="Q155" s="61">
        <f t="shared" si="78"/>
        <v>0</v>
      </c>
      <c r="R155" s="61">
        <f t="shared" si="79"/>
        <v>0</v>
      </c>
      <c r="S155" s="61">
        <f t="shared" si="96"/>
        <v>0</v>
      </c>
      <c r="T155" s="61">
        <f t="shared" si="80"/>
        <v>0</v>
      </c>
      <c r="U155" s="61">
        <f t="shared" si="81"/>
        <v>0</v>
      </c>
      <c r="V155" s="61">
        <f t="shared" si="82"/>
        <v>0</v>
      </c>
      <c r="W155" s="61">
        <f t="shared" si="83"/>
        <v>0</v>
      </c>
      <c r="X155" s="61">
        <f t="shared" si="84"/>
        <v>0</v>
      </c>
      <c r="Y155" s="61">
        <f t="shared" si="85"/>
        <v>0</v>
      </c>
      <c r="Z155" s="61">
        <f t="shared" si="86"/>
        <v>0</v>
      </c>
      <c r="AA155" s="61">
        <f t="shared" si="87"/>
        <v>0</v>
      </c>
      <c r="AB155" s="61">
        <f t="shared" si="88"/>
        <v>0</v>
      </c>
      <c r="AC155" s="61">
        <f t="shared" si="89"/>
        <v>0</v>
      </c>
      <c r="AD155" s="61">
        <f t="shared" si="90"/>
        <v>0</v>
      </c>
      <c r="AE155" s="61">
        <f t="shared" si="91"/>
        <v>0</v>
      </c>
      <c r="AF155" s="61">
        <f t="shared" si="92"/>
        <v>0</v>
      </c>
      <c r="AG155" s="61">
        <f t="shared" si="93"/>
        <v>0</v>
      </c>
      <c r="AH155" s="63">
        <f t="shared" si="94"/>
        <v>0</v>
      </c>
    </row>
    <row r="156" spans="1:34" ht="16.5" hidden="1" thickBot="1" x14ac:dyDescent="0.3">
      <c r="A156" s="44" t="str">
        <f t="shared" si="67"/>
        <v>unconstrained</v>
      </c>
      <c r="B156" s="75" t="s">
        <v>436</v>
      </c>
      <c r="C156" s="76" t="s">
        <v>454</v>
      </c>
      <c r="D156" s="47" t="s">
        <v>78</v>
      </c>
      <c r="E156" s="47" t="s">
        <v>147</v>
      </c>
      <c r="F156" s="48">
        <f t="shared" si="68"/>
        <v>0</v>
      </c>
      <c r="G156" s="48">
        <f t="shared" si="69"/>
        <v>0</v>
      </c>
      <c r="H156" s="48">
        <f t="shared" si="70"/>
        <v>0</v>
      </c>
      <c r="I156" s="48">
        <f t="shared" si="71"/>
        <v>0</v>
      </c>
      <c r="J156" s="48">
        <f t="shared" si="72"/>
        <v>0</v>
      </c>
      <c r="K156" s="48">
        <f t="shared" si="73"/>
        <v>0</v>
      </c>
      <c r="L156" s="48">
        <f t="shared" si="74"/>
        <v>0</v>
      </c>
      <c r="M156" s="48">
        <f t="shared" si="75"/>
        <v>0</v>
      </c>
      <c r="N156" s="48">
        <f t="shared" si="95"/>
        <v>0</v>
      </c>
      <c r="O156" s="48">
        <f t="shared" si="76"/>
        <v>0</v>
      </c>
      <c r="P156" s="48">
        <f t="shared" si="77"/>
        <v>0</v>
      </c>
      <c r="Q156" s="48">
        <f t="shared" si="78"/>
        <v>0</v>
      </c>
      <c r="R156" s="48">
        <f t="shared" si="79"/>
        <v>0</v>
      </c>
      <c r="S156" s="48">
        <f t="shared" si="96"/>
        <v>0</v>
      </c>
      <c r="T156" s="48">
        <f t="shared" si="80"/>
        <v>0</v>
      </c>
      <c r="U156" s="48">
        <f t="shared" si="81"/>
        <v>0</v>
      </c>
      <c r="V156" s="48">
        <f t="shared" si="82"/>
        <v>0</v>
      </c>
      <c r="W156" s="48">
        <f t="shared" si="83"/>
        <v>0</v>
      </c>
      <c r="X156" s="48">
        <f t="shared" si="84"/>
        <v>0</v>
      </c>
      <c r="Y156" s="48">
        <f t="shared" si="85"/>
        <v>0</v>
      </c>
      <c r="Z156" s="48">
        <f t="shared" si="86"/>
        <v>0</v>
      </c>
      <c r="AA156" s="48">
        <f t="shared" si="87"/>
        <v>0</v>
      </c>
      <c r="AB156" s="48">
        <f t="shared" si="88"/>
        <v>0</v>
      </c>
      <c r="AC156" s="48">
        <f t="shared" si="89"/>
        <v>0</v>
      </c>
      <c r="AD156" s="48">
        <f t="shared" si="90"/>
        <v>0</v>
      </c>
      <c r="AE156" s="48">
        <f t="shared" si="91"/>
        <v>0</v>
      </c>
      <c r="AF156" s="48">
        <f t="shared" si="92"/>
        <v>0</v>
      </c>
      <c r="AG156" s="48">
        <f t="shared" si="93"/>
        <v>0</v>
      </c>
      <c r="AH156" s="50">
        <f t="shared" si="94"/>
        <v>0</v>
      </c>
    </row>
    <row r="157" spans="1:34" ht="16.5" hidden="1" thickBot="1" x14ac:dyDescent="0.3">
      <c r="A157" s="44" t="str">
        <f t="shared" si="67"/>
        <v>unconstrained</v>
      </c>
      <c r="B157" s="75" t="s">
        <v>436</v>
      </c>
      <c r="C157" s="77" t="s">
        <v>454</v>
      </c>
      <c r="D157" s="53" t="s">
        <v>78</v>
      </c>
      <c r="E157" s="53" t="s">
        <v>278</v>
      </c>
      <c r="F157" s="54">
        <f t="shared" si="68"/>
        <v>0</v>
      </c>
      <c r="G157" s="54">
        <f t="shared" si="69"/>
        <v>0</v>
      </c>
      <c r="H157" s="54">
        <f t="shared" si="70"/>
        <v>0</v>
      </c>
      <c r="I157" s="54">
        <f t="shared" si="71"/>
        <v>0</v>
      </c>
      <c r="J157" s="54">
        <f t="shared" si="72"/>
        <v>0</v>
      </c>
      <c r="K157" s="54">
        <f t="shared" si="73"/>
        <v>0</v>
      </c>
      <c r="L157" s="54">
        <f t="shared" si="74"/>
        <v>0</v>
      </c>
      <c r="M157" s="54">
        <f t="shared" si="75"/>
        <v>0</v>
      </c>
      <c r="N157" s="54">
        <f t="shared" si="95"/>
        <v>0</v>
      </c>
      <c r="O157" s="54">
        <f t="shared" si="76"/>
        <v>0</v>
      </c>
      <c r="P157" s="54">
        <f t="shared" si="77"/>
        <v>0</v>
      </c>
      <c r="Q157" s="54">
        <f t="shared" si="78"/>
        <v>0</v>
      </c>
      <c r="R157" s="54">
        <f t="shared" si="79"/>
        <v>0</v>
      </c>
      <c r="S157" s="54">
        <f t="shared" si="96"/>
        <v>0</v>
      </c>
      <c r="T157" s="54">
        <f t="shared" si="80"/>
        <v>0</v>
      </c>
      <c r="U157" s="54">
        <f t="shared" si="81"/>
        <v>0</v>
      </c>
      <c r="V157" s="54">
        <f t="shared" si="82"/>
        <v>0</v>
      </c>
      <c r="W157" s="54">
        <f t="shared" si="83"/>
        <v>0</v>
      </c>
      <c r="X157" s="54">
        <f t="shared" si="84"/>
        <v>0</v>
      </c>
      <c r="Y157" s="54">
        <f t="shared" si="85"/>
        <v>0</v>
      </c>
      <c r="Z157" s="54">
        <f t="shared" si="86"/>
        <v>0</v>
      </c>
      <c r="AA157" s="54">
        <f t="shared" si="87"/>
        <v>0</v>
      </c>
      <c r="AB157" s="54">
        <f t="shared" si="88"/>
        <v>0</v>
      </c>
      <c r="AC157" s="54">
        <f t="shared" si="89"/>
        <v>0</v>
      </c>
      <c r="AD157" s="54">
        <f t="shared" si="90"/>
        <v>0</v>
      </c>
      <c r="AE157" s="54">
        <f t="shared" si="91"/>
        <v>0</v>
      </c>
      <c r="AF157" s="54">
        <f t="shared" si="92"/>
        <v>0</v>
      </c>
      <c r="AG157" s="54">
        <f t="shared" si="93"/>
        <v>0</v>
      </c>
      <c r="AH157" s="56">
        <f t="shared" si="94"/>
        <v>0</v>
      </c>
    </row>
    <row r="158" spans="1:34" ht="16.5" hidden="1" thickBot="1" x14ac:dyDescent="0.3">
      <c r="A158" s="44" t="str">
        <f t="shared" si="67"/>
        <v>unconstrained</v>
      </c>
      <c r="B158" s="75" t="s">
        <v>436</v>
      </c>
      <c r="C158" s="77" t="s">
        <v>454</v>
      </c>
      <c r="D158" s="53" t="s">
        <v>78</v>
      </c>
      <c r="E158" s="53" t="s">
        <v>421</v>
      </c>
      <c r="F158" s="54">
        <f t="shared" si="68"/>
        <v>0</v>
      </c>
      <c r="G158" s="54">
        <f t="shared" si="69"/>
        <v>0</v>
      </c>
      <c r="H158" s="54">
        <f t="shared" si="70"/>
        <v>0</v>
      </c>
      <c r="I158" s="54">
        <f t="shared" si="71"/>
        <v>0</v>
      </c>
      <c r="J158" s="54">
        <f t="shared" si="72"/>
        <v>0</v>
      </c>
      <c r="K158" s="54">
        <f t="shared" si="73"/>
        <v>0</v>
      </c>
      <c r="L158" s="54">
        <f t="shared" si="74"/>
        <v>0</v>
      </c>
      <c r="M158" s="54">
        <f t="shared" si="75"/>
        <v>0</v>
      </c>
      <c r="N158" s="54">
        <f t="shared" si="95"/>
        <v>0</v>
      </c>
      <c r="O158" s="54">
        <f t="shared" si="76"/>
        <v>0</v>
      </c>
      <c r="P158" s="54">
        <f t="shared" si="77"/>
        <v>0</v>
      </c>
      <c r="Q158" s="54">
        <f t="shared" si="78"/>
        <v>0</v>
      </c>
      <c r="R158" s="54">
        <f t="shared" si="79"/>
        <v>0</v>
      </c>
      <c r="S158" s="54">
        <f t="shared" si="96"/>
        <v>0</v>
      </c>
      <c r="T158" s="54">
        <f t="shared" si="80"/>
        <v>0</v>
      </c>
      <c r="U158" s="54">
        <f t="shared" si="81"/>
        <v>0</v>
      </c>
      <c r="V158" s="54">
        <f t="shared" si="82"/>
        <v>0</v>
      </c>
      <c r="W158" s="54">
        <f t="shared" si="83"/>
        <v>0</v>
      </c>
      <c r="X158" s="54">
        <f t="shared" si="84"/>
        <v>0</v>
      </c>
      <c r="Y158" s="54">
        <f t="shared" si="85"/>
        <v>0</v>
      </c>
      <c r="Z158" s="54">
        <f t="shared" si="86"/>
        <v>0</v>
      </c>
      <c r="AA158" s="54">
        <f t="shared" si="87"/>
        <v>0</v>
      </c>
      <c r="AB158" s="54">
        <f t="shared" si="88"/>
        <v>0</v>
      </c>
      <c r="AC158" s="54">
        <f t="shared" si="89"/>
        <v>0</v>
      </c>
      <c r="AD158" s="54">
        <f t="shared" si="90"/>
        <v>0</v>
      </c>
      <c r="AE158" s="54">
        <f t="shared" si="91"/>
        <v>0</v>
      </c>
      <c r="AF158" s="54">
        <f t="shared" si="92"/>
        <v>0</v>
      </c>
      <c r="AG158" s="54">
        <f t="shared" si="93"/>
        <v>0</v>
      </c>
      <c r="AH158" s="56">
        <f t="shared" si="94"/>
        <v>0</v>
      </c>
    </row>
    <row r="159" spans="1:34" ht="16.5" hidden="1" thickBot="1" x14ac:dyDescent="0.3">
      <c r="A159" s="44" t="str">
        <f t="shared" si="67"/>
        <v>unconstrained</v>
      </c>
      <c r="B159" s="75" t="s">
        <v>436</v>
      </c>
      <c r="C159" s="77" t="s">
        <v>454</v>
      </c>
      <c r="D159" s="53" t="s">
        <v>78</v>
      </c>
      <c r="E159" s="53" t="s">
        <v>124</v>
      </c>
      <c r="F159" s="54">
        <f t="shared" si="68"/>
        <v>0</v>
      </c>
      <c r="G159" s="54">
        <f t="shared" si="69"/>
        <v>0</v>
      </c>
      <c r="H159" s="54">
        <f t="shared" si="70"/>
        <v>0</v>
      </c>
      <c r="I159" s="54">
        <f t="shared" si="71"/>
        <v>0</v>
      </c>
      <c r="J159" s="54">
        <f t="shared" si="72"/>
        <v>0</v>
      </c>
      <c r="K159" s="54">
        <f t="shared" si="73"/>
        <v>0</v>
      </c>
      <c r="L159" s="54">
        <f t="shared" si="74"/>
        <v>0</v>
      </c>
      <c r="M159" s="54">
        <f t="shared" si="75"/>
        <v>0</v>
      </c>
      <c r="N159" s="54">
        <f t="shared" si="95"/>
        <v>0</v>
      </c>
      <c r="O159" s="54">
        <f t="shared" si="76"/>
        <v>0</v>
      </c>
      <c r="P159" s="54">
        <f t="shared" si="77"/>
        <v>0</v>
      </c>
      <c r="Q159" s="54">
        <f t="shared" si="78"/>
        <v>0</v>
      </c>
      <c r="R159" s="54">
        <f t="shared" si="79"/>
        <v>0</v>
      </c>
      <c r="S159" s="54">
        <f t="shared" si="96"/>
        <v>0</v>
      </c>
      <c r="T159" s="54">
        <f t="shared" si="80"/>
        <v>0</v>
      </c>
      <c r="U159" s="54">
        <f t="shared" si="81"/>
        <v>0</v>
      </c>
      <c r="V159" s="54">
        <f t="shared" si="82"/>
        <v>0</v>
      </c>
      <c r="W159" s="54">
        <f t="shared" si="83"/>
        <v>0</v>
      </c>
      <c r="X159" s="54">
        <f t="shared" si="84"/>
        <v>0</v>
      </c>
      <c r="Y159" s="54">
        <f t="shared" si="85"/>
        <v>0</v>
      </c>
      <c r="Z159" s="54">
        <f t="shared" si="86"/>
        <v>0</v>
      </c>
      <c r="AA159" s="54">
        <f t="shared" si="87"/>
        <v>0</v>
      </c>
      <c r="AB159" s="54">
        <f t="shared" si="88"/>
        <v>0</v>
      </c>
      <c r="AC159" s="54">
        <f t="shared" si="89"/>
        <v>0</v>
      </c>
      <c r="AD159" s="54">
        <f t="shared" si="90"/>
        <v>0</v>
      </c>
      <c r="AE159" s="54">
        <f t="shared" si="91"/>
        <v>0</v>
      </c>
      <c r="AF159" s="54">
        <f t="shared" si="92"/>
        <v>0</v>
      </c>
      <c r="AG159" s="54">
        <f t="shared" si="93"/>
        <v>0</v>
      </c>
      <c r="AH159" s="56">
        <f t="shared" si="94"/>
        <v>0</v>
      </c>
    </row>
    <row r="160" spans="1:34" ht="16.5" hidden="1" thickBot="1" x14ac:dyDescent="0.3">
      <c r="A160" s="44" t="str">
        <f t="shared" si="67"/>
        <v>unconstrained</v>
      </c>
      <c r="B160" s="75" t="s">
        <v>436</v>
      </c>
      <c r="C160" s="78" t="s">
        <v>454</v>
      </c>
      <c r="D160" s="60" t="s">
        <v>115</v>
      </c>
      <c r="E160" s="60" t="s">
        <v>423</v>
      </c>
      <c r="F160" s="61">
        <f t="shared" si="68"/>
        <v>0</v>
      </c>
      <c r="G160" s="61">
        <f t="shared" si="69"/>
        <v>0</v>
      </c>
      <c r="H160" s="61">
        <f t="shared" si="70"/>
        <v>0</v>
      </c>
      <c r="I160" s="61">
        <f t="shared" si="71"/>
        <v>0</v>
      </c>
      <c r="J160" s="61">
        <f t="shared" si="72"/>
        <v>0</v>
      </c>
      <c r="K160" s="61">
        <f t="shared" si="73"/>
        <v>0</v>
      </c>
      <c r="L160" s="61">
        <f t="shared" si="74"/>
        <v>0</v>
      </c>
      <c r="M160" s="61">
        <f t="shared" si="75"/>
        <v>0</v>
      </c>
      <c r="N160" s="61">
        <f t="shared" si="95"/>
        <v>0</v>
      </c>
      <c r="O160" s="61">
        <f t="shared" si="76"/>
        <v>0</v>
      </c>
      <c r="P160" s="61">
        <f t="shared" si="77"/>
        <v>0</v>
      </c>
      <c r="Q160" s="61">
        <f t="shared" si="78"/>
        <v>0</v>
      </c>
      <c r="R160" s="61">
        <f t="shared" si="79"/>
        <v>0</v>
      </c>
      <c r="S160" s="61">
        <f t="shared" si="96"/>
        <v>0</v>
      </c>
      <c r="T160" s="61">
        <f t="shared" si="80"/>
        <v>0</v>
      </c>
      <c r="U160" s="61">
        <f t="shared" si="81"/>
        <v>0</v>
      </c>
      <c r="V160" s="61">
        <f t="shared" si="82"/>
        <v>0</v>
      </c>
      <c r="W160" s="61">
        <f t="shared" si="83"/>
        <v>0</v>
      </c>
      <c r="X160" s="61">
        <f t="shared" si="84"/>
        <v>0</v>
      </c>
      <c r="Y160" s="61">
        <f t="shared" si="85"/>
        <v>0</v>
      </c>
      <c r="Z160" s="61">
        <f t="shared" si="86"/>
        <v>0</v>
      </c>
      <c r="AA160" s="61">
        <f t="shared" si="87"/>
        <v>0</v>
      </c>
      <c r="AB160" s="61">
        <f t="shared" si="88"/>
        <v>0</v>
      </c>
      <c r="AC160" s="61">
        <f t="shared" si="89"/>
        <v>0</v>
      </c>
      <c r="AD160" s="61">
        <f t="shared" si="90"/>
        <v>0</v>
      </c>
      <c r="AE160" s="61">
        <f t="shared" si="91"/>
        <v>0</v>
      </c>
      <c r="AF160" s="61">
        <f t="shared" si="92"/>
        <v>0</v>
      </c>
      <c r="AG160" s="61">
        <f t="shared" si="93"/>
        <v>0</v>
      </c>
      <c r="AH160" s="63">
        <f t="shared" si="94"/>
        <v>0</v>
      </c>
    </row>
    <row r="161" spans="1:34" ht="16.5" hidden="1" thickBot="1" x14ac:dyDescent="0.3">
      <c r="A161" s="44" t="str">
        <f t="shared" si="67"/>
        <v>unconstrained</v>
      </c>
      <c r="B161" s="75" t="s">
        <v>436</v>
      </c>
      <c r="C161" s="46" t="s">
        <v>455</v>
      </c>
      <c r="D161" s="47" t="s">
        <v>78</v>
      </c>
      <c r="E161" s="47" t="s">
        <v>147</v>
      </c>
      <c r="F161" s="48">
        <f t="shared" si="68"/>
        <v>0</v>
      </c>
      <c r="G161" s="48">
        <f t="shared" si="69"/>
        <v>0</v>
      </c>
      <c r="H161" s="48">
        <f t="shared" si="70"/>
        <v>0</v>
      </c>
      <c r="I161" s="48">
        <f t="shared" si="71"/>
        <v>0</v>
      </c>
      <c r="J161" s="48">
        <f t="shared" si="72"/>
        <v>0</v>
      </c>
      <c r="K161" s="48">
        <f t="shared" si="73"/>
        <v>0</v>
      </c>
      <c r="L161" s="48">
        <f t="shared" si="74"/>
        <v>0</v>
      </c>
      <c r="M161" s="48">
        <f t="shared" si="75"/>
        <v>0</v>
      </c>
      <c r="N161" s="48">
        <f t="shared" si="95"/>
        <v>0</v>
      </c>
      <c r="O161" s="48">
        <f t="shared" si="76"/>
        <v>0</v>
      </c>
      <c r="P161" s="48">
        <f t="shared" si="77"/>
        <v>0</v>
      </c>
      <c r="Q161" s="48">
        <f t="shared" si="78"/>
        <v>0</v>
      </c>
      <c r="R161" s="48">
        <f t="shared" si="79"/>
        <v>0</v>
      </c>
      <c r="S161" s="48">
        <f t="shared" si="96"/>
        <v>0</v>
      </c>
      <c r="T161" s="48">
        <f t="shared" si="80"/>
        <v>0</v>
      </c>
      <c r="U161" s="48">
        <f t="shared" si="81"/>
        <v>0</v>
      </c>
      <c r="V161" s="48">
        <f t="shared" si="82"/>
        <v>0</v>
      </c>
      <c r="W161" s="48">
        <f t="shared" si="83"/>
        <v>0</v>
      </c>
      <c r="X161" s="48">
        <f t="shared" si="84"/>
        <v>0</v>
      </c>
      <c r="Y161" s="48">
        <f t="shared" si="85"/>
        <v>0</v>
      </c>
      <c r="Z161" s="48">
        <f t="shared" si="86"/>
        <v>0</v>
      </c>
      <c r="AA161" s="48">
        <f t="shared" si="87"/>
        <v>0</v>
      </c>
      <c r="AB161" s="48">
        <f t="shared" si="88"/>
        <v>0</v>
      </c>
      <c r="AC161" s="48">
        <f t="shared" si="89"/>
        <v>0</v>
      </c>
      <c r="AD161" s="48">
        <f t="shared" si="90"/>
        <v>0</v>
      </c>
      <c r="AE161" s="48">
        <f t="shared" si="91"/>
        <v>0</v>
      </c>
      <c r="AF161" s="48">
        <f t="shared" si="92"/>
        <v>0</v>
      </c>
      <c r="AG161" s="48">
        <f t="shared" si="93"/>
        <v>0</v>
      </c>
      <c r="AH161" s="50">
        <f t="shared" si="94"/>
        <v>0</v>
      </c>
    </row>
    <row r="162" spans="1:34" ht="16.5" hidden="1" thickBot="1" x14ac:dyDescent="0.3">
      <c r="A162" s="44" t="str">
        <f t="shared" si="67"/>
        <v>unconstrained</v>
      </c>
      <c r="B162" s="75" t="s">
        <v>436</v>
      </c>
      <c r="C162" s="52" t="s">
        <v>455</v>
      </c>
      <c r="D162" s="53" t="s">
        <v>78</v>
      </c>
      <c r="E162" s="53" t="s">
        <v>278</v>
      </c>
      <c r="F162" s="54">
        <f t="shared" si="68"/>
        <v>0</v>
      </c>
      <c r="G162" s="54">
        <f t="shared" si="69"/>
        <v>0</v>
      </c>
      <c r="H162" s="54">
        <f t="shared" si="70"/>
        <v>0</v>
      </c>
      <c r="I162" s="54">
        <f t="shared" si="71"/>
        <v>0</v>
      </c>
      <c r="J162" s="54">
        <f t="shared" si="72"/>
        <v>0</v>
      </c>
      <c r="K162" s="54">
        <f t="shared" si="73"/>
        <v>0</v>
      </c>
      <c r="L162" s="54">
        <f t="shared" si="74"/>
        <v>0</v>
      </c>
      <c r="M162" s="54">
        <f t="shared" si="75"/>
        <v>0</v>
      </c>
      <c r="N162" s="54">
        <f t="shared" si="95"/>
        <v>0</v>
      </c>
      <c r="O162" s="54">
        <f t="shared" si="76"/>
        <v>0</v>
      </c>
      <c r="P162" s="54">
        <f t="shared" si="77"/>
        <v>0</v>
      </c>
      <c r="Q162" s="54">
        <f t="shared" si="78"/>
        <v>0</v>
      </c>
      <c r="R162" s="54">
        <f t="shared" si="79"/>
        <v>0</v>
      </c>
      <c r="S162" s="54">
        <f t="shared" si="96"/>
        <v>0</v>
      </c>
      <c r="T162" s="54">
        <f t="shared" si="80"/>
        <v>0</v>
      </c>
      <c r="U162" s="54">
        <f t="shared" si="81"/>
        <v>0</v>
      </c>
      <c r="V162" s="54">
        <f t="shared" si="82"/>
        <v>0</v>
      </c>
      <c r="W162" s="54">
        <f t="shared" si="83"/>
        <v>0</v>
      </c>
      <c r="X162" s="54">
        <f t="shared" si="84"/>
        <v>0</v>
      </c>
      <c r="Y162" s="54">
        <f t="shared" si="85"/>
        <v>0</v>
      </c>
      <c r="Z162" s="54">
        <f t="shared" si="86"/>
        <v>0</v>
      </c>
      <c r="AA162" s="54">
        <f t="shared" si="87"/>
        <v>0</v>
      </c>
      <c r="AB162" s="54">
        <f t="shared" si="88"/>
        <v>0</v>
      </c>
      <c r="AC162" s="54">
        <f t="shared" si="89"/>
        <v>0</v>
      </c>
      <c r="AD162" s="54">
        <f t="shared" si="90"/>
        <v>0</v>
      </c>
      <c r="AE162" s="54">
        <f t="shared" si="91"/>
        <v>0</v>
      </c>
      <c r="AF162" s="54">
        <f t="shared" si="92"/>
        <v>0</v>
      </c>
      <c r="AG162" s="54">
        <f t="shared" si="93"/>
        <v>0</v>
      </c>
      <c r="AH162" s="56">
        <f t="shared" si="94"/>
        <v>0</v>
      </c>
    </row>
    <row r="163" spans="1:34" ht="16.5" hidden="1" thickBot="1" x14ac:dyDescent="0.3">
      <c r="A163" s="44" t="str">
        <f t="shared" si="67"/>
        <v>unconstrained</v>
      </c>
      <c r="B163" s="75" t="s">
        <v>436</v>
      </c>
      <c r="C163" s="52" t="s">
        <v>455</v>
      </c>
      <c r="D163" s="53" t="s">
        <v>78</v>
      </c>
      <c r="E163" s="53" t="s">
        <v>421</v>
      </c>
      <c r="F163" s="54">
        <f t="shared" si="68"/>
        <v>0</v>
      </c>
      <c r="G163" s="54">
        <f t="shared" si="69"/>
        <v>0</v>
      </c>
      <c r="H163" s="54">
        <f t="shared" si="70"/>
        <v>0</v>
      </c>
      <c r="I163" s="54">
        <f t="shared" si="71"/>
        <v>0</v>
      </c>
      <c r="J163" s="54">
        <f t="shared" si="72"/>
        <v>0</v>
      </c>
      <c r="K163" s="54">
        <f t="shared" si="73"/>
        <v>0</v>
      </c>
      <c r="L163" s="54">
        <f t="shared" si="74"/>
        <v>0</v>
      </c>
      <c r="M163" s="54">
        <f t="shared" si="75"/>
        <v>0</v>
      </c>
      <c r="N163" s="54">
        <f t="shared" si="95"/>
        <v>0</v>
      </c>
      <c r="O163" s="54">
        <f t="shared" si="76"/>
        <v>0</v>
      </c>
      <c r="P163" s="54">
        <f t="shared" si="77"/>
        <v>0</v>
      </c>
      <c r="Q163" s="54">
        <f t="shared" si="78"/>
        <v>0</v>
      </c>
      <c r="R163" s="54">
        <f t="shared" si="79"/>
        <v>0</v>
      </c>
      <c r="S163" s="54">
        <f t="shared" si="96"/>
        <v>0</v>
      </c>
      <c r="T163" s="54">
        <f t="shared" si="80"/>
        <v>0</v>
      </c>
      <c r="U163" s="54">
        <f t="shared" si="81"/>
        <v>0</v>
      </c>
      <c r="V163" s="54">
        <f t="shared" si="82"/>
        <v>0</v>
      </c>
      <c r="W163" s="54">
        <f t="shared" si="83"/>
        <v>0</v>
      </c>
      <c r="X163" s="54">
        <f t="shared" si="84"/>
        <v>0</v>
      </c>
      <c r="Y163" s="54">
        <f t="shared" si="85"/>
        <v>0</v>
      </c>
      <c r="Z163" s="54">
        <f t="shared" si="86"/>
        <v>0</v>
      </c>
      <c r="AA163" s="54">
        <f t="shared" si="87"/>
        <v>0</v>
      </c>
      <c r="AB163" s="54">
        <f t="shared" si="88"/>
        <v>0</v>
      </c>
      <c r="AC163" s="54">
        <f t="shared" si="89"/>
        <v>0</v>
      </c>
      <c r="AD163" s="54">
        <f t="shared" si="90"/>
        <v>0</v>
      </c>
      <c r="AE163" s="54">
        <f t="shared" si="91"/>
        <v>0</v>
      </c>
      <c r="AF163" s="54">
        <f t="shared" si="92"/>
        <v>0</v>
      </c>
      <c r="AG163" s="54">
        <f t="shared" si="93"/>
        <v>0</v>
      </c>
      <c r="AH163" s="56">
        <f t="shared" si="94"/>
        <v>0</v>
      </c>
    </row>
    <row r="164" spans="1:34" ht="16.5" hidden="1" thickBot="1" x14ac:dyDescent="0.3">
      <c r="A164" s="44" t="str">
        <f t="shared" si="67"/>
        <v>unconstrained</v>
      </c>
      <c r="B164" s="75" t="s">
        <v>436</v>
      </c>
      <c r="C164" s="52" t="s">
        <v>455</v>
      </c>
      <c r="D164" s="53" t="s">
        <v>78</v>
      </c>
      <c r="E164" s="53" t="s">
        <v>124</v>
      </c>
      <c r="F164" s="54">
        <f t="shared" si="68"/>
        <v>0</v>
      </c>
      <c r="G164" s="54">
        <f t="shared" si="69"/>
        <v>0</v>
      </c>
      <c r="H164" s="54">
        <f t="shared" si="70"/>
        <v>0</v>
      </c>
      <c r="I164" s="54">
        <f t="shared" si="71"/>
        <v>0</v>
      </c>
      <c r="J164" s="54">
        <f t="shared" si="72"/>
        <v>0</v>
      </c>
      <c r="K164" s="54">
        <f t="shared" si="73"/>
        <v>0</v>
      </c>
      <c r="L164" s="54">
        <f t="shared" si="74"/>
        <v>0</v>
      </c>
      <c r="M164" s="54">
        <f t="shared" si="75"/>
        <v>0</v>
      </c>
      <c r="N164" s="54">
        <f t="shared" si="95"/>
        <v>0</v>
      </c>
      <c r="O164" s="54">
        <f t="shared" si="76"/>
        <v>0</v>
      </c>
      <c r="P164" s="54">
        <f t="shared" si="77"/>
        <v>0</v>
      </c>
      <c r="Q164" s="54">
        <f t="shared" si="78"/>
        <v>0</v>
      </c>
      <c r="R164" s="54">
        <f t="shared" si="79"/>
        <v>0</v>
      </c>
      <c r="S164" s="54">
        <f t="shared" si="96"/>
        <v>0</v>
      </c>
      <c r="T164" s="54">
        <f t="shared" si="80"/>
        <v>0</v>
      </c>
      <c r="U164" s="54">
        <f t="shared" si="81"/>
        <v>0</v>
      </c>
      <c r="V164" s="54">
        <f t="shared" si="82"/>
        <v>0</v>
      </c>
      <c r="W164" s="54">
        <f t="shared" si="83"/>
        <v>0</v>
      </c>
      <c r="X164" s="54">
        <f t="shared" si="84"/>
        <v>0</v>
      </c>
      <c r="Y164" s="54">
        <f t="shared" si="85"/>
        <v>0</v>
      </c>
      <c r="Z164" s="54">
        <f t="shared" si="86"/>
        <v>0</v>
      </c>
      <c r="AA164" s="54">
        <f t="shared" si="87"/>
        <v>0</v>
      </c>
      <c r="AB164" s="54">
        <f t="shared" si="88"/>
        <v>0</v>
      </c>
      <c r="AC164" s="54">
        <f t="shared" si="89"/>
        <v>0</v>
      </c>
      <c r="AD164" s="54">
        <f t="shared" si="90"/>
        <v>0</v>
      </c>
      <c r="AE164" s="54">
        <f t="shared" si="91"/>
        <v>0</v>
      </c>
      <c r="AF164" s="54">
        <f t="shared" si="92"/>
        <v>0</v>
      </c>
      <c r="AG164" s="54">
        <f t="shared" si="93"/>
        <v>0</v>
      </c>
      <c r="AH164" s="56">
        <f t="shared" si="94"/>
        <v>0</v>
      </c>
    </row>
    <row r="165" spans="1:34" ht="16.5" hidden="1" thickBot="1" x14ac:dyDescent="0.3">
      <c r="A165" s="44" t="str">
        <f t="shared" si="67"/>
        <v>unconstrained</v>
      </c>
      <c r="B165" s="75" t="s">
        <v>436</v>
      </c>
      <c r="C165" s="59" t="s">
        <v>455</v>
      </c>
      <c r="D165" s="60" t="s">
        <v>115</v>
      </c>
      <c r="E165" s="60" t="s">
        <v>423</v>
      </c>
      <c r="F165" s="61">
        <f t="shared" si="68"/>
        <v>0</v>
      </c>
      <c r="G165" s="61">
        <f t="shared" si="69"/>
        <v>0</v>
      </c>
      <c r="H165" s="61">
        <f t="shared" si="70"/>
        <v>0</v>
      </c>
      <c r="I165" s="61">
        <f t="shared" si="71"/>
        <v>0</v>
      </c>
      <c r="J165" s="61">
        <f t="shared" si="72"/>
        <v>0</v>
      </c>
      <c r="K165" s="61">
        <f t="shared" si="73"/>
        <v>0</v>
      </c>
      <c r="L165" s="61">
        <f t="shared" si="74"/>
        <v>0</v>
      </c>
      <c r="M165" s="61">
        <f t="shared" si="75"/>
        <v>0</v>
      </c>
      <c r="N165" s="61">
        <f t="shared" si="95"/>
        <v>0</v>
      </c>
      <c r="O165" s="61">
        <f t="shared" si="76"/>
        <v>0</v>
      </c>
      <c r="P165" s="61">
        <f t="shared" si="77"/>
        <v>0</v>
      </c>
      <c r="Q165" s="61">
        <f t="shared" si="78"/>
        <v>0</v>
      </c>
      <c r="R165" s="61">
        <f t="shared" si="79"/>
        <v>0</v>
      </c>
      <c r="S165" s="61">
        <f t="shared" si="96"/>
        <v>0</v>
      </c>
      <c r="T165" s="61">
        <f t="shared" si="80"/>
        <v>0</v>
      </c>
      <c r="U165" s="61">
        <f t="shared" si="81"/>
        <v>0</v>
      </c>
      <c r="V165" s="61">
        <f t="shared" si="82"/>
        <v>0</v>
      </c>
      <c r="W165" s="61">
        <f t="shared" si="83"/>
        <v>0</v>
      </c>
      <c r="X165" s="61">
        <f t="shared" si="84"/>
        <v>0</v>
      </c>
      <c r="Y165" s="61">
        <f t="shared" si="85"/>
        <v>0</v>
      </c>
      <c r="Z165" s="61">
        <f t="shared" si="86"/>
        <v>0</v>
      </c>
      <c r="AA165" s="61">
        <f t="shared" si="87"/>
        <v>0</v>
      </c>
      <c r="AB165" s="61">
        <f t="shared" si="88"/>
        <v>0</v>
      </c>
      <c r="AC165" s="61">
        <f t="shared" si="89"/>
        <v>0</v>
      </c>
      <c r="AD165" s="61">
        <f t="shared" si="90"/>
        <v>0</v>
      </c>
      <c r="AE165" s="61">
        <f t="shared" si="91"/>
        <v>0</v>
      </c>
      <c r="AF165" s="61">
        <f t="shared" si="92"/>
        <v>0</v>
      </c>
      <c r="AG165" s="61">
        <f t="shared" si="93"/>
        <v>0</v>
      </c>
      <c r="AH165" s="63">
        <f t="shared" si="94"/>
        <v>0</v>
      </c>
    </row>
    <row r="166" spans="1:34" ht="16.5" hidden="1" thickBot="1" x14ac:dyDescent="0.3">
      <c r="A166" s="44" t="str">
        <f t="shared" si="67"/>
        <v>unconstrained</v>
      </c>
      <c r="B166" s="75" t="s">
        <v>436</v>
      </c>
      <c r="C166" s="76" t="s">
        <v>456</v>
      </c>
      <c r="D166" s="47" t="s">
        <v>78</v>
      </c>
      <c r="E166" s="47" t="s">
        <v>147</v>
      </c>
      <c r="F166" s="48">
        <f t="shared" si="68"/>
        <v>0</v>
      </c>
      <c r="G166" s="48">
        <f t="shared" si="69"/>
        <v>0</v>
      </c>
      <c r="H166" s="48">
        <f t="shared" si="70"/>
        <v>0</v>
      </c>
      <c r="I166" s="48">
        <f t="shared" si="71"/>
        <v>0</v>
      </c>
      <c r="J166" s="48">
        <f t="shared" si="72"/>
        <v>0</v>
      </c>
      <c r="K166" s="48">
        <f t="shared" si="73"/>
        <v>0</v>
      </c>
      <c r="L166" s="48">
        <f t="shared" si="74"/>
        <v>0</v>
      </c>
      <c r="M166" s="48">
        <f t="shared" si="75"/>
        <v>0</v>
      </c>
      <c r="N166" s="48">
        <f t="shared" si="95"/>
        <v>0</v>
      </c>
      <c r="O166" s="48">
        <f t="shared" si="76"/>
        <v>0</v>
      </c>
      <c r="P166" s="48">
        <f t="shared" si="77"/>
        <v>0</v>
      </c>
      <c r="Q166" s="48">
        <f t="shared" si="78"/>
        <v>0</v>
      </c>
      <c r="R166" s="48">
        <f t="shared" si="79"/>
        <v>0</v>
      </c>
      <c r="S166" s="48">
        <f t="shared" si="96"/>
        <v>0</v>
      </c>
      <c r="T166" s="48">
        <f t="shared" si="80"/>
        <v>0</v>
      </c>
      <c r="U166" s="48">
        <f t="shared" si="81"/>
        <v>0</v>
      </c>
      <c r="V166" s="48">
        <f t="shared" si="82"/>
        <v>0</v>
      </c>
      <c r="W166" s="48">
        <f t="shared" si="83"/>
        <v>0</v>
      </c>
      <c r="X166" s="48">
        <f t="shared" si="84"/>
        <v>0</v>
      </c>
      <c r="Y166" s="48">
        <f t="shared" si="85"/>
        <v>0</v>
      </c>
      <c r="Z166" s="48">
        <f t="shared" si="86"/>
        <v>0</v>
      </c>
      <c r="AA166" s="48">
        <f t="shared" si="87"/>
        <v>0</v>
      </c>
      <c r="AB166" s="48">
        <f t="shared" si="88"/>
        <v>0</v>
      </c>
      <c r="AC166" s="48">
        <f t="shared" si="89"/>
        <v>0</v>
      </c>
      <c r="AD166" s="48">
        <f t="shared" si="90"/>
        <v>0</v>
      </c>
      <c r="AE166" s="48">
        <f t="shared" si="91"/>
        <v>0</v>
      </c>
      <c r="AF166" s="48">
        <f t="shared" si="92"/>
        <v>0</v>
      </c>
      <c r="AG166" s="48">
        <f t="shared" si="93"/>
        <v>0</v>
      </c>
      <c r="AH166" s="50">
        <f t="shared" si="94"/>
        <v>0</v>
      </c>
    </row>
    <row r="167" spans="1:34" ht="16.5" hidden="1" thickBot="1" x14ac:dyDescent="0.3">
      <c r="A167" s="44" t="str">
        <f t="shared" si="67"/>
        <v>unconstrained</v>
      </c>
      <c r="B167" s="75" t="s">
        <v>436</v>
      </c>
      <c r="C167" s="77" t="s">
        <v>456</v>
      </c>
      <c r="D167" s="53" t="s">
        <v>78</v>
      </c>
      <c r="E167" s="53" t="s">
        <v>278</v>
      </c>
      <c r="F167" s="54">
        <f t="shared" si="68"/>
        <v>0</v>
      </c>
      <c r="G167" s="54">
        <f t="shared" si="69"/>
        <v>0</v>
      </c>
      <c r="H167" s="54">
        <f t="shared" si="70"/>
        <v>0</v>
      </c>
      <c r="I167" s="54">
        <f t="shared" si="71"/>
        <v>0</v>
      </c>
      <c r="J167" s="54">
        <f t="shared" si="72"/>
        <v>0</v>
      </c>
      <c r="K167" s="54">
        <f t="shared" si="73"/>
        <v>0</v>
      </c>
      <c r="L167" s="54">
        <f t="shared" si="74"/>
        <v>0</v>
      </c>
      <c r="M167" s="54">
        <f t="shared" si="75"/>
        <v>0</v>
      </c>
      <c r="N167" s="54">
        <f t="shared" si="95"/>
        <v>0</v>
      </c>
      <c r="O167" s="54">
        <f t="shared" si="76"/>
        <v>0</v>
      </c>
      <c r="P167" s="54">
        <f t="shared" si="77"/>
        <v>0</v>
      </c>
      <c r="Q167" s="54">
        <f t="shared" si="78"/>
        <v>0</v>
      </c>
      <c r="R167" s="54">
        <f t="shared" si="79"/>
        <v>0</v>
      </c>
      <c r="S167" s="54">
        <f t="shared" si="96"/>
        <v>0</v>
      </c>
      <c r="T167" s="54">
        <f t="shared" si="80"/>
        <v>0</v>
      </c>
      <c r="U167" s="54">
        <f t="shared" si="81"/>
        <v>0</v>
      </c>
      <c r="V167" s="54">
        <f t="shared" si="82"/>
        <v>0</v>
      </c>
      <c r="W167" s="54">
        <f t="shared" si="83"/>
        <v>0</v>
      </c>
      <c r="X167" s="54">
        <f t="shared" si="84"/>
        <v>0</v>
      </c>
      <c r="Y167" s="54">
        <f t="shared" si="85"/>
        <v>0</v>
      </c>
      <c r="Z167" s="54">
        <f t="shared" si="86"/>
        <v>0</v>
      </c>
      <c r="AA167" s="54">
        <f t="shared" si="87"/>
        <v>0</v>
      </c>
      <c r="AB167" s="54">
        <f t="shared" si="88"/>
        <v>0</v>
      </c>
      <c r="AC167" s="54">
        <f t="shared" si="89"/>
        <v>0</v>
      </c>
      <c r="AD167" s="54">
        <f t="shared" si="90"/>
        <v>0</v>
      </c>
      <c r="AE167" s="54">
        <f t="shared" si="91"/>
        <v>0</v>
      </c>
      <c r="AF167" s="54">
        <f t="shared" si="92"/>
        <v>0</v>
      </c>
      <c r="AG167" s="54">
        <f t="shared" si="93"/>
        <v>0</v>
      </c>
      <c r="AH167" s="56">
        <f t="shared" si="94"/>
        <v>0</v>
      </c>
    </row>
    <row r="168" spans="1:34" ht="16.5" hidden="1" thickBot="1" x14ac:dyDescent="0.3">
      <c r="A168" s="44" t="str">
        <f t="shared" si="67"/>
        <v>unconstrained</v>
      </c>
      <c r="B168" s="75" t="s">
        <v>436</v>
      </c>
      <c r="C168" s="77" t="s">
        <v>456</v>
      </c>
      <c r="D168" s="53" t="s">
        <v>78</v>
      </c>
      <c r="E168" s="53" t="s">
        <v>421</v>
      </c>
      <c r="F168" s="54">
        <f t="shared" si="68"/>
        <v>0</v>
      </c>
      <c r="G168" s="54">
        <f t="shared" si="69"/>
        <v>0</v>
      </c>
      <c r="H168" s="54">
        <f t="shared" si="70"/>
        <v>0</v>
      </c>
      <c r="I168" s="54">
        <f t="shared" si="71"/>
        <v>0</v>
      </c>
      <c r="J168" s="54">
        <f t="shared" si="72"/>
        <v>0</v>
      </c>
      <c r="K168" s="54">
        <f t="shared" si="73"/>
        <v>0</v>
      </c>
      <c r="L168" s="54">
        <f t="shared" si="74"/>
        <v>0</v>
      </c>
      <c r="M168" s="54">
        <f t="shared" si="75"/>
        <v>0</v>
      </c>
      <c r="N168" s="54">
        <f t="shared" si="95"/>
        <v>0</v>
      </c>
      <c r="O168" s="54">
        <f t="shared" si="76"/>
        <v>0</v>
      </c>
      <c r="P168" s="54">
        <f t="shared" si="77"/>
        <v>0</v>
      </c>
      <c r="Q168" s="54">
        <f t="shared" si="78"/>
        <v>0</v>
      </c>
      <c r="R168" s="54">
        <f t="shared" si="79"/>
        <v>0</v>
      </c>
      <c r="S168" s="54">
        <f t="shared" si="96"/>
        <v>0</v>
      </c>
      <c r="T168" s="54">
        <f t="shared" si="80"/>
        <v>0</v>
      </c>
      <c r="U168" s="54">
        <f t="shared" si="81"/>
        <v>0</v>
      </c>
      <c r="V168" s="54">
        <f t="shared" si="82"/>
        <v>0</v>
      </c>
      <c r="W168" s="54">
        <f t="shared" si="83"/>
        <v>0</v>
      </c>
      <c r="X168" s="54">
        <f t="shared" si="84"/>
        <v>0</v>
      </c>
      <c r="Y168" s="54">
        <f t="shared" si="85"/>
        <v>0</v>
      </c>
      <c r="Z168" s="54">
        <f t="shared" si="86"/>
        <v>0</v>
      </c>
      <c r="AA168" s="54">
        <f t="shared" si="87"/>
        <v>0</v>
      </c>
      <c r="AB168" s="54">
        <f t="shared" si="88"/>
        <v>0</v>
      </c>
      <c r="AC168" s="54">
        <f t="shared" si="89"/>
        <v>0</v>
      </c>
      <c r="AD168" s="54">
        <f t="shared" si="90"/>
        <v>0</v>
      </c>
      <c r="AE168" s="54">
        <f t="shared" si="91"/>
        <v>0</v>
      </c>
      <c r="AF168" s="54">
        <f t="shared" si="92"/>
        <v>0</v>
      </c>
      <c r="AG168" s="54">
        <f t="shared" si="93"/>
        <v>0</v>
      </c>
      <c r="AH168" s="56">
        <f t="shared" si="94"/>
        <v>0</v>
      </c>
    </row>
    <row r="169" spans="1:34" ht="16.5" hidden="1" thickBot="1" x14ac:dyDescent="0.3">
      <c r="A169" s="44" t="str">
        <f t="shared" si="67"/>
        <v>unconstrained</v>
      </c>
      <c r="B169" s="75" t="s">
        <v>436</v>
      </c>
      <c r="C169" s="77" t="s">
        <v>456</v>
      </c>
      <c r="D169" s="53" t="s">
        <v>78</v>
      </c>
      <c r="E169" s="53" t="s">
        <v>124</v>
      </c>
      <c r="F169" s="54">
        <f t="shared" si="68"/>
        <v>0</v>
      </c>
      <c r="G169" s="54">
        <f t="shared" si="69"/>
        <v>0</v>
      </c>
      <c r="H169" s="54">
        <f t="shared" si="70"/>
        <v>0</v>
      </c>
      <c r="I169" s="54">
        <f t="shared" si="71"/>
        <v>0</v>
      </c>
      <c r="J169" s="54">
        <f t="shared" si="72"/>
        <v>0</v>
      </c>
      <c r="K169" s="54">
        <f t="shared" si="73"/>
        <v>0</v>
      </c>
      <c r="L169" s="54">
        <f t="shared" si="74"/>
        <v>0</v>
      </c>
      <c r="M169" s="54">
        <f t="shared" si="75"/>
        <v>0</v>
      </c>
      <c r="N169" s="54">
        <f t="shared" si="95"/>
        <v>0</v>
      </c>
      <c r="O169" s="54">
        <f t="shared" si="76"/>
        <v>0</v>
      </c>
      <c r="P169" s="54">
        <f t="shared" si="77"/>
        <v>0</v>
      </c>
      <c r="Q169" s="54">
        <f t="shared" si="78"/>
        <v>0</v>
      </c>
      <c r="R169" s="54">
        <f t="shared" si="79"/>
        <v>0</v>
      </c>
      <c r="S169" s="54">
        <f t="shared" si="96"/>
        <v>0</v>
      </c>
      <c r="T169" s="54">
        <f t="shared" si="80"/>
        <v>0</v>
      </c>
      <c r="U169" s="54">
        <f t="shared" si="81"/>
        <v>0</v>
      </c>
      <c r="V169" s="54">
        <f t="shared" si="82"/>
        <v>0</v>
      </c>
      <c r="W169" s="54">
        <f t="shared" si="83"/>
        <v>0</v>
      </c>
      <c r="X169" s="54">
        <f t="shared" si="84"/>
        <v>0</v>
      </c>
      <c r="Y169" s="54">
        <f t="shared" si="85"/>
        <v>0</v>
      </c>
      <c r="Z169" s="54">
        <f t="shared" si="86"/>
        <v>0</v>
      </c>
      <c r="AA169" s="54">
        <f t="shared" si="87"/>
        <v>0</v>
      </c>
      <c r="AB169" s="54">
        <f t="shared" si="88"/>
        <v>0</v>
      </c>
      <c r="AC169" s="54">
        <f t="shared" si="89"/>
        <v>0</v>
      </c>
      <c r="AD169" s="54">
        <f t="shared" si="90"/>
        <v>0</v>
      </c>
      <c r="AE169" s="54">
        <f t="shared" si="91"/>
        <v>0</v>
      </c>
      <c r="AF169" s="54">
        <f t="shared" si="92"/>
        <v>0</v>
      </c>
      <c r="AG169" s="54">
        <f t="shared" si="93"/>
        <v>0</v>
      </c>
      <c r="AH169" s="56">
        <f t="shared" si="94"/>
        <v>0</v>
      </c>
    </row>
    <row r="170" spans="1:34" ht="16.5" hidden="1" thickBot="1" x14ac:dyDescent="0.3">
      <c r="A170" s="44" t="str">
        <f t="shared" si="67"/>
        <v>unconstrained</v>
      </c>
      <c r="B170" s="75" t="s">
        <v>436</v>
      </c>
      <c r="C170" s="77" t="s">
        <v>456</v>
      </c>
      <c r="D170" s="53" t="s">
        <v>78</v>
      </c>
      <c r="E170" s="53" t="s">
        <v>422</v>
      </c>
      <c r="F170" s="54">
        <f t="shared" si="68"/>
        <v>0</v>
      </c>
      <c r="G170" s="54">
        <f t="shared" si="69"/>
        <v>0</v>
      </c>
      <c r="H170" s="54">
        <f t="shared" si="70"/>
        <v>0</v>
      </c>
      <c r="I170" s="54">
        <f t="shared" si="71"/>
        <v>0</v>
      </c>
      <c r="J170" s="54">
        <f t="shared" si="72"/>
        <v>0</v>
      </c>
      <c r="K170" s="54">
        <f t="shared" si="73"/>
        <v>0</v>
      </c>
      <c r="L170" s="54">
        <f t="shared" si="74"/>
        <v>0</v>
      </c>
      <c r="M170" s="54">
        <f t="shared" si="75"/>
        <v>0</v>
      </c>
      <c r="N170" s="54">
        <f t="shared" si="95"/>
        <v>0</v>
      </c>
      <c r="O170" s="54">
        <f t="shared" si="76"/>
        <v>0</v>
      </c>
      <c r="P170" s="54">
        <f t="shared" si="77"/>
        <v>0</v>
      </c>
      <c r="Q170" s="54">
        <f t="shared" si="78"/>
        <v>0</v>
      </c>
      <c r="R170" s="54">
        <f t="shared" si="79"/>
        <v>0</v>
      </c>
      <c r="S170" s="54">
        <f t="shared" si="96"/>
        <v>0</v>
      </c>
      <c r="T170" s="54">
        <f t="shared" si="80"/>
        <v>0</v>
      </c>
      <c r="U170" s="54">
        <f t="shared" si="81"/>
        <v>0</v>
      </c>
      <c r="V170" s="54">
        <f t="shared" si="82"/>
        <v>0</v>
      </c>
      <c r="W170" s="54">
        <f t="shared" si="83"/>
        <v>0</v>
      </c>
      <c r="X170" s="54">
        <f t="shared" si="84"/>
        <v>0</v>
      </c>
      <c r="Y170" s="54">
        <f t="shared" si="85"/>
        <v>0</v>
      </c>
      <c r="Z170" s="54">
        <f t="shared" si="86"/>
        <v>0</v>
      </c>
      <c r="AA170" s="54">
        <f t="shared" si="87"/>
        <v>0</v>
      </c>
      <c r="AB170" s="54">
        <f t="shared" si="88"/>
        <v>0</v>
      </c>
      <c r="AC170" s="54">
        <f t="shared" si="89"/>
        <v>0</v>
      </c>
      <c r="AD170" s="54">
        <f t="shared" si="90"/>
        <v>0</v>
      </c>
      <c r="AE170" s="54">
        <f t="shared" si="91"/>
        <v>0</v>
      </c>
      <c r="AF170" s="54">
        <f t="shared" si="92"/>
        <v>0</v>
      </c>
      <c r="AG170" s="54">
        <f t="shared" si="93"/>
        <v>0</v>
      </c>
      <c r="AH170" s="56">
        <f t="shared" si="94"/>
        <v>0</v>
      </c>
    </row>
    <row r="171" spans="1:34" ht="16.5" hidden="1" thickBot="1" x14ac:dyDescent="0.3">
      <c r="A171" s="44" t="str">
        <f t="shared" si="67"/>
        <v>unconstrained</v>
      </c>
      <c r="B171" s="75" t="s">
        <v>436</v>
      </c>
      <c r="C171" s="77" t="s">
        <v>456</v>
      </c>
      <c r="D171" s="53" t="s">
        <v>115</v>
      </c>
      <c r="E171" s="53" t="s">
        <v>114</v>
      </c>
      <c r="F171" s="54">
        <f t="shared" si="68"/>
        <v>0</v>
      </c>
      <c r="G171" s="54">
        <f t="shared" si="69"/>
        <v>0</v>
      </c>
      <c r="H171" s="54">
        <f t="shared" si="70"/>
        <v>0</v>
      </c>
      <c r="I171" s="54">
        <f t="shared" si="71"/>
        <v>0</v>
      </c>
      <c r="J171" s="54">
        <f t="shared" si="72"/>
        <v>0</v>
      </c>
      <c r="K171" s="54">
        <f t="shared" si="73"/>
        <v>0</v>
      </c>
      <c r="L171" s="54">
        <f t="shared" si="74"/>
        <v>0</v>
      </c>
      <c r="M171" s="54">
        <f t="shared" si="75"/>
        <v>0</v>
      </c>
      <c r="N171" s="54">
        <f t="shared" si="95"/>
        <v>0</v>
      </c>
      <c r="O171" s="54">
        <f t="shared" si="76"/>
        <v>0</v>
      </c>
      <c r="P171" s="54">
        <f t="shared" si="77"/>
        <v>0</v>
      </c>
      <c r="Q171" s="54">
        <f t="shared" si="78"/>
        <v>0</v>
      </c>
      <c r="R171" s="54">
        <f t="shared" si="79"/>
        <v>0</v>
      </c>
      <c r="S171" s="54">
        <f t="shared" si="96"/>
        <v>0</v>
      </c>
      <c r="T171" s="54">
        <f t="shared" si="80"/>
        <v>0</v>
      </c>
      <c r="U171" s="54">
        <f t="shared" si="81"/>
        <v>0</v>
      </c>
      <c r="V171" s="54">
        <f t="shared" si="82"/>
        <v>0</v>
      </c>
      <c r="W171" s="54">
        <f t="shared" si="83"/>
        <v>0</v>
      </c>
      <c r="X171" s="54">
        <f t="shared" si="84"/>
        <v>0</v>
      </c>
      <c r="Y171" s="54">
        <f t="shared" si="85"/>
        <v>0</v>
      </c>
      <c r="Z171" s="54">
        <f t="shared" si="86"/>
        <v>0</v>
      </c>
      <c r="AA171" s="54">
        <f t="shared" si="87"/>
        <v>0</v>
      </c>
      <c r="AB171" s="54">
        <f t="shared" si="88"/>
        <v>0</v>
      </c>
      <c r="AC171" s="54">
        <f t="shared" si="89"/>
        <v>0</v>
      </c>
      <c r="AD171" s="54">
        <f t="shared" si="90"/>
        <v>0</v>
      </c>
      <c r="AE171" s="54">
        <f t="shared" si="91"/>
        <v>0</v>
      </c>
      <c r="AF171" s="54">
        <f t="shared" si="92"/>
        <v>0</v>
      </c>
      <c r="AG171" s="54">
        <f t="shared" si="93"/>
        <v>0</v>
      </c>
      <c r="AH171" s="56">
        <f t="shared" si="94"/>
        <v>0</v>
      </c>
    </row>
    <row r="172" spans="1:34" ht="16.5" hidden="1" thickBot="1" x14ac:dyDescent="0.3">
      <c r="A172" s="44" t="str">
        <f t="shared" si="67"/>
        <v>unconstrained</v>
      </c>
      <c r="B172" s="75" t="s">
        <v>436</v>
      </c>
      <c r="C172" s="78" t="s">
        <v>456</v>
      </c>
      <c r="D172" s="60" t="s">
        <v>115</v>
      </c>
      <c r="E172" s="60" t="s">
        <v>423</v>
      </c>
      <c r="F172" s="61">
        <f t="shared" si="68"/>
        <v>0</v>
      </c>
      <c r="G172" s="61">
        <f t="shared" si="69"/>
        <v>0</v>
      </c>
      <c r="H172" s="61">
        <f t="shared" si="70"/>
        <v>0</v>
      </c>
      <c r="I172" s="61">
        <f t="shared" si="71"/>
        <v>0</v>
      </c>
      <c r="J172" s="61">
        <f t="shared" si="72"/>
        <v>0</v>
      </c>
      <c r="K172" s="61">
        <f t="shared" si="73"/>
        <v>0</v>
      </c>
      <c r="L172" s="61">
        <f t="shared" si="74"/>
        <v>0</v>
      </c>
      <c r="M172" s="61">
        <f t="shared" si="75"/>
        <v>0</v>
      </c>
      <c r="N172" s="61">
        <f t="shared" si="95"/>
        <v>0</v>
      </c>
      <c r="O172" s="61">
        <f t="shared" si="76"/>
        <v>0</v>
      </c>
      <c r="P172" s="61">
        <f t="shared" si="77"/>
        <v>0</v>
      </c>
      <c r="Q172" s="61">
        <f t="shared" si="78"/>
        <v>0</v>
      </c>
      <c r="R172" s="61">
        <f t="shared" si="79"/>
        <v>0</v>
      </c>
      <c r="S172" s="61">
        <f t="shared" si="96"/>
        <v>0</v>
      </c>
      <c r="T172" s="61">
        <f t="shared" si="80"/>
        <v>0</v>
      </c>
      <c r="U172" s="61">
        <f t="shared" si="81"/>
        <v>0</v>
      </c>
      <c r="V172" s="61">
        <f t="shared" si="82"/>
        <v>0</v>
      </c>
      <c r="W172" s="61">
        <f t="shared" si="83"/>
        <v>0</v>
      </c>
      <c r="X172" s="61">
        <f t="shared" si="84"/>
        <v>0</v>
      </c>
      <c r="Y172" s="61">
        <f t="shared" si="85"/>
        <v>0</v>
      </c>
      <c r="Z172" s="61">
        <f t="shared" si="86"/>
        <v>0</v>
      </c>
      <c r="AA172" s="61">
        <f t="shared" si="87"/>
        <v>0</v>
      </c>
      <c r="AB172" s="61">
        <f t="shared" si="88"/>
        <v>0</v>
      </c>
      <c r="AC172" s="61">
        <f t="shared" si="89"/>
        <v>0</v>
      </c>
      <c r="AD172" s="61">
        <f t="shared" si="90"/>
        <v>0</v>
      </c>
      <c r="AE172" s="61">
        <f t="shared" si="91"/>
        <v>0</v>
      </c>
      <c r="AF172" s="61">
        <f t="shared" si="92"/>
        <v>0</v>
      </c>
      <c r="AG172" s="61">
        <f t="shared" si="93"/>
        <v>0</v>
      </c>
      <c r="AH172" s="63">
        <f t="shared" si="94"/>
        <v>0</v>
      </c>
    </row>
    <row r="173" spans="1:34" ht="16.5" hidden="1" thickBot="1" x14ac:dyDescent="0.3">
      <c r="A173" s="44" t="str">
        <f t="shared" si="67"/>
        <v>unconstrained</v>
      </c>
      <c r="B173" s="75" t="s">
        <v>436</v>
      </c>
      <c r="C173" s="46" t="s">
        <v>457</v>
      </c>
      <c r="D173" s="47" t="s">
        <v>78</v>
      </c>
      <c r="E173" s="47" t="s">
        <v>147</v>
      </c>
      <c r="F173" s="48">
        <f t="shared" si="68"/>
        <v>0</v>
      </c>
      <c r="G173" s="48">
        <f t="shared" si="69"/>
        <v>0</v>
      </c>
      <c r="H173" s="48">
        <f t="shared" si="70"/>
        <v>0</v>
      </c>
      <c r="I173" s="48">
        <f t="shared" si="71"/>
        <v>0</v>
      </c>
      <c r="J173" s="48">
        <f t="shared" si="72"/>
        <v>0</v>
      </c>
      <c r="K173" s="48">
        <f t="shared" si="73"/>
        <v>0</v>
      </c>
      <c r="L173" s="48">
        <f t="shared" si="74"/>
        <v>0</v>
      </c>
      <c r="M173" s="48">
        <f t="shared" si="75"/>
        <v>0</v>
      </c>
      <c r="N173" s="48">
        <f t="shared" si="95"/>
        <v>0</v>
      </c>
      <c r="O173" s="48">
        <f t="shared" si="76"/>
        <v>0</v>
      </c>
      <c r="P173" s="48">
        <f t="shared" si="77"/>
        <v>0</v>
      </c>
      <c r="Q173" s="48">
        <f t="shared" si="78"/>
        <v>0</v>
      </c>
      <c r="R173" s="48">
        <f t="shared" si="79"/>
        <v>0</v>
      </c>
      <c r="S173" s="48">
        <f t="shared" si="96"/>
        <v>0</v>
      </c>
      <c r="T173" s="48">
        <f t="shared" si="80"/>
        <v>0</v>
      </c>
      <c r="U173" s="48">
        <f t="shared" si="81"/>
        <v>0</v>
      </c>
      <c r="V173" s="48">
        <f t="shared" si="82"/>
        <v>0</v>
      </c>
      <c r="W173" s="48">
        <f t="shared" si="83"/>
        <v>0</v>
      </c>
      <c r="X173" s="48">
        <f t="shared" si="84"/>
        <v>0</v>
      </c>
      <c r="Y173" s="48">
        <f t="shared" si="85"/>
        <v>0</v>
      </c>
      <c r="Z173" s="48">
        <f t="shared" si="86"/>
        <v>0</v>
      </c>
      <c r="AA173" s="48">
        <f t="shared" si="87"/>
        <v>0</v>
      </c>
      <c r="AB173" s="48">
        <f t="shared" si="88"/>
        <v>0</v>
      </c>
      <c r="AC173" s="48">
        <f t="shared" si="89"/>
        <v>0</v>
      </c>
      <c r="AD173" s="48">
        <f t="shared" si="90"/>
        <v>0</v>
      </c>
      <c r="AE173" s="48">
        <f t="shared" si="91"/>
        <v>0</v>
      </c>
      <c r="AF173" s="48">
        <f t="shared" si="92"/>
        <v>0</v>
      </c>
      <c r="AG173" s="48">
        <f t="shared" si="93"/>
        <v>0</v>
      </c>
      <c r="AH173" s="50">
        <f t="shared" si="94"/>
        <v>0</v>
      </c>
    </row>
    <row r="174" spans="1:34" ht="16.5" hidden="1" thickBot="1" x14ac:dyDescent="0.3">
      <c r="A174" s="44" t="str">
        <f t="shared" si="67"/>
        <v>unconstrained</v>
      </c>
      <c r="B174" s="75" t="s">
        <v>436</v>
      </c>
      <c r="C174" s="52" t="s">
        <v>457</v>
      </c>
      <c r="D174" s="53" t="s">
        <v>78</v>
      </c>
      <c r="E174" s="53" t="s">
        <v>278</v>
      </c>
      <c r="F174" s="54">
        <f t="shared" si="68"/>
        <v>0</v>
      </c>
      <c r="G174" s="54">
        <f t="shared" si="69"/>
        <v>0</v>
      </c>
      <c r="H174" s="54">
        <f t="shared" si="70"/>
        <v>0</v>
      </c>
      <c r="I174" s="54">
        <f t="shared" si="71"/>
        <v>0</v>
      </c>
      <c r="J174" s="54">
        <f t="shared" si="72"/>
        <v>0</v>
      </c>
      <c r="K174" s="54">
        <f t="shared" si="73"/>
        <v>0</v>
      </c>
      <c r="L174" s="54">
        <f t="shared" si="74"/>
        <v>0</v>
      </c>
      <c r="M174" s="54">
        <f t="shared" si="75"/>
        <v>0</v>
      </c>
      <c r="N174" s="54">
        <f t="shared" si="95"/>
        <v>0</v>
      </c>
      <c r="O174" s="54">
        <f t="shared" si="76"/>
        <v>0</v>
      </c>
      <c r="P174" s="54">
        <f t="shared" si="77"/>
        <v>0</v>
      </c>
      <c r="Q174" s="54">
        <f t="shared" si="78"/>
        <v>0</v>
      </c>
      <c r="R174" s="54">
        <f t="shared" si="79"/>
        <v>0</v>
      </c>
      <c r="S174" s="54">
        <f t="shared" si="96"/>
        <v>0</v>
      </c>
      <c r="T174" s="54">
        <f t="shared" si="80"/>
        <v>0</v>
      </c>
      <c r="U174" s="54">
        <f t="shared" si="81"/>
        <v>0</v>
      </c>
      <c r="V174" s="54">
        <f t="shared" si="82"/>
        <v>0</v>
      </c>
      <c r="W174" s="54">
        <f t="shared" si="83"/>
        <v>0</v>
      </c>
      <c r="X174" s="54">
        <f t="shared" si="84"/>
        <v>0</v>
      </c>
      <c r="Y174" s="54">
        <f t="shared" si="85"/>
        <v>0</v>
      </c>
      <c r="Z174" s="54">
        <f t="shared" si="86"/>
        <v>0</v>
      </c>
      <c r="AA174" s="54">
        <f t="shared" si="87"/>
        <v>0</v>
      </c>
      <c r="AB174" s="54">
        <f t="shared" si="88"/>
        <v>0</v>
      </c>
      <c r="AC174" s="54">
        <f t="shared" si="89"/>
        <v>0</v>
      </c>
      <c r="AD174" s="54">
        <f t="shared" si="90"/>
        <v>0</v>
      </c>
      <c r="AE174" s="54">
        <f t="shared" si="91"/>
        <v>0</v>
      </c>
      <c r="AF174" s="54">
        <f t="shared" si="92"/>
        <v>0</v>
      </c>
      <c r="AG174" s="54">
        <f t="shared" si="93"/>
        <v>0</v>
      </c>
      <c r="AH174" s="56">
        <f t="shared" si="94"/>
        <v>0</v>
      </c>
    </row>
    <row r="175" spans="1:34" ht="16.5" hidden="1" thickBot="1" x14ac:dyDescent="0.3">
      <c r="A175" s="44" t="str">
        <f t="shared" si="67"/>
        <v>unconstrained</v>
      </c>
      <c r="B175" s="75" t="s">
        <v>436</v>
      </c>
      <c r="C175" s="52" t="s">
        <v>457</v>
      </c>
      <c r="D175" s="53" t="s">
        <v>78</v>
      </c>
      <c r="E175" s="53" t="s">
        <v>421</v>
      </c>
      <c r="F175" s="54">
        <f t="shared" si="68"/>
        <v>0</v>
      </c>
      <c r="G175" s="54">
        <f t="shared" si="69"/>
        <v>0</v>
      </c>
      <c r="H175" s="54">
        <f t="shared" si="70"/>
        <v>0</v>
      </c>
      <c r="I175" s="54">
        <f t="shared" si="71"/>
        <v>0</v>
      </c>
      <c r="J175" s="54">
        <f t="shared" si="72"/>
        <v>0</v>
      </c>
      <c r="K175" s="54">
        <f t="shared" si="73"/>
        <v>0</v>
      </c>
      <c r="L175" s="54">
        <f t="shared" si="74"/>
        <v>0</v>
      </c>
      <c r="M175" s="54">
        <f t="shared" si="75"/>
        <v>0</v>
      </c>
      <c r="N175" s="54">
        <f t="shared" si="95"/>
        <v>0</v>
      </c>
      <c r="O175" s="54">
        <f t="shared" si="76"/>
        <v>0</v>
      </c>
      <c r="P175" s="54">
        <f t="shared" si="77"/>
        <v>0</v>
      </c>
      <c r="Q175" s="54">
        <f t="shared" si="78"/>
        <v>0</v>
      </c>
      <c r="R175" s="54">
        <f t="shared" si="79"/>
        <v>0</v>
      </c>
      <c r="S175" s="54">
        <f t="shared" si="96"/>
        <v>0</v>
      </c>
      <c r="T175" s="54">
        <f t="shared" si="80"/>
        <v>0</v>
      </c>
      <c r="U175" s="54">
        <f t="shared" si="81"/>
        <v>0</v>
      </c>
      <c r="V175" s="54">
        <f t="shared" si="82"/>
        <v>0</v>
      </c>
      <c r="W175" s="54">
        <f t="shared" si="83"/>
        <v>0</v>
      </c>
      <c r="X175" s="54">
        <f t="shared" si="84"/>
        <v>0</v>
      </c>
      <c r="Y175" s="54">
        <f t="shared" si="85"/>
        <v>0</v>
      </c>
      <c r="Z175" s="54">
        <f t="shared" si="86"/>
        <v>0</v>
      </c>
      <c r="AA175" s="54">
        <f t="shared" si="87"/>
        <v>0</v>
      </c>
      <c r="AB175" s="54">
        <f t="shared" si="88"/>
        <v>0</v>
      </c>
      <c r="AC175" s="54">
        <f t="shared" si="89"/>
        <v>0</v>
      </c>
      <c r="AD175" s="54">
        <f t="shared" si="90"/>
        <v>0</v>
      </c>
      <c r="AE175" s="54">
        <f t="shared" si="91"/>
        <v>0</v>
      </c>
      <c r="AF175" s="54">
        <f t="shared" si="92"/>
        <v>0</v>
      </c>
      <c r="AG175" s="54">
        <f t="shared" si="93"/>
        <v>0</v>
      </c>
      <c r="AH175" s="56">
        <f t="shared" si="94"/>
        <v>0</v>
      </c>
    </row>
    <row r="176" spans="1:34" ht="16.5" hidden="1" thickBot="1" x14ac:dyDescent="0.3">
      <c r="A176" s="44" t="str">
        <f t="shared" si="67"/>
        <v>unconstrained</v>
      </c>
      <c r="B176" s="75" t="s">
        <v>436</v>
      </c>
      <c r="C176" s="52" t="s">
        <v>457</v>
      </c>
      <c r="D176" s="53" t="s">
        <v>78</v>
      </c>
      <c r="E176" s="53" t="s">
        <v>124</v>
      </c>
      <c r="F176" s="54">
        <f t="shared" si="68"/>
        <v>0</v>
      </c>
      <c r="G176" s="54">
        <f t="shared" si="69"/>
        <v>0</v>
      </c>
      <c r="H176" s="54">
        <f t="shared" si="70"/>
        <v>0</v>
      </c>
      <c r="I176" s="54">
        <f t="shared" si="71"/>
        <v>0</v>
      </c>
      <c r="J176" s="54">
        <f t="shared" si="72"/>
        <v>0</v>
      </c>
      <c r="K176" s="54">
        <f t="shared" si="73"/>
        <v>0</v>
      </c>
      <c r="L176" s="54">
        <f t="shared" si="74"/>
        <v>0</v>
      </c>
      <c r="M176" s="54">
        <f t="shared" si="75"/>
        <v>0</v>
      </c>
      <c r="N176" s="54">
        <f t="shared" si="95"/>
        <v>0</v>
      </c>
      <c r="O176" s="54">
        <f t="shared" si="76"/>
        <v>0</v>
      </c>
      <c r="P176" s="54">
        <f t="shared" si="77"/>
        <v>0</v>
      </c>
      <c r="Q176" s="54">
        <f t="shared" si="78"/>
        <v>0</v>
      </c>
      <c r="R176" s="54">
        <f t="shared" si="79"/>
        <v>0</v>
      </c>
      <c r="S176" s="54">
        <f t="shared" si="96"/>
        <v>0</v>
      </c>
      <c r="T176" s="54">
        <f t="shared" si="80"/>
        <v>0</v>
      </c>
      <c r="U176" s="54">
        <f t="shared" si="81"/>
        <v>0</v>
      </c>
      <c r="V176" s="54">
        <f t="shared" si="82"/>
        <v>0</v>
      </c>
      <c r="W176" s="54">
        <f t="shared" si="83"/>
        <v>0</v>
      </c>
      <c r="X176" s="54">
        <f t="shared" si="84"/>
        <v>0</v>
      </c>
      <c r="Y176" s="54">
        <f t="shared" si="85"/>
        <v>0</v>
      </c>
      <c r="Z176" s="54">
        <f t="shared" si="86"/>
        <v>0</v>
      </c>
      <c r="AA176" s="54">
        <f t="shared" si="87"/>
        <v>0</v>
      </c>
      <c r="AB176" s="54">
        <f t="shared" si="88"/>
        <v>0</v>
      </c>
      <c r="AC176" s="54">
        <f t="shared" si="89"/>
        <v>0</v>
      </c>
      <c r="AD176" s="54">
        <f t="shared" si="90"/>
        <v>0</v>
      </c>
      <c r="AE176" s="54">
        <f t="shared" si="91"/>
        <v>0</v>
      </c>
      <c r="AF176" s="54">
        <f t="shared" si="92"/>
        <v>0</v>
      </c>
      <c r="AG176" s="54">
        <f t="shared" si="93"/>
        <v>0</v>
      </c>
      <c r="AH176" s="56">
        <f t="shared" si="94"/>
        <v>0</v>
      </c>
    </row>
    <row r="177" spans="1:34" ht="16.5" hidden="1" thickBot="1" x14ac:dyDescent="0.3">
      <c r="A177" s="44" t="str">
        <f t="shared" si="67"/>
        <v>unconstrained</v>
      </c>
      <c r="B177" s="75" t="s">
        <v>436</v>
      </c>
      <c r="C177" s="59" t="s">
        <v>457</v>
      </c>
      <c r="D177" s="60" t="s">
        <v>115</v>
      </c>
      <c r="E177" s="60" t="s">
        <v>423</v>
      </c>
      <c r="F177" s="61">
        <f t="shared" si="68"/>
        <v>0</v>
      </c>
      <c r="G177" s="61">
        <f t="shared" si="69"/>
        <v>0</v>
      </c>
      <c r="H177" s="61">
        <f t="shared" si="70"/>
        <v>0</v>
      </c>
      <c r="I177" s="61">
        <f t="shared" si="71"/>
        <v>0</v>
      </c>
      <c r="J177" s="61">
        <f t="shared" si="72"/>
        <v>0</v>
      </c>
      <c r="K177" s="61">
        <f t="shared" si="73"/>
        <v>0</v>
      </c>
      <c r="L177" s="61">
        <f t="shared" si="74"/>
        <v>0</v>
      </c>
      <c r="M177" s="61">
        <f t="shared" si="75"/>
        <v>0</v>
      </c>
      <c r="N177" s="61">
        <f t="shared" si="95"/>
        <v>0</v>
      </c>
      <c r="O177" s="61">
        <f t="shared" si="76"/>
        <v>0</v>
      </c>
      <c r="P177" s="61">
        <f t="shared" si="77"/>
        <v>0</v>
      </c>
      <c r="Q177" s="61">
        <f t="shared" si="78"/>
        <v>0</v>
      </c>
      <c r="R177" s="61">
        <f t="shared" si="79"/>
        <v>0</v>
      </c>
      <c r="S177" s="61">
        <f t="shared" si="96"/>
        <v>0</v>
      </c>
      <c r="T177" s="61">
        <f t="shared" si="80"/>
        <v>0</v>
      </c>
      <c r="U177" s="61">
        <f t="shared" si="81"/>
        <v>0</v>
      </c>
      <c r="V177" s="61">
        <f t="shared" si="82"/>
        <v>0</v>
      </c>
      <c r="W177" s="61">
        <f t="shared" si="83"/>
        <v>0</v>
      </c>
      <c r="X177" s="61">
        <f t="shared" si="84"/>
        <v>0</v>
      </c>
      <c r="Y177" s="61">
        <f t="shared" si="85"/>
        <v>0</v>
      </c>
      <c r="Z177" s="61">
        <f t="shared" si="86"/>
        <v>0</v>
      </c>
      <c r="AA177" s="61">
        <f t="shared" si="87"/>
        <v>0</v>
      </c>
      <c r="AB177" s="61">
        <f t="shared" si="88"/>
        <v>0</v>
      </c>
      <c r="AC177" s="61">
        <f t="shared" si="89"/>
        <v>0</v>
      </c>
      <c r="AD177" s="61">
        <f t="shared" si="90"/>
        <v>0</v>
      </c>
      <c r="AE177" s="61">
        <f t="shared" si="91"/>
        <v>0</v>
      </c>
      <c r="AF177" s="61">
        <f t="shared" si="92"/>
        <v>0</v>
      </c>
      <c r="AG177" s="61">
        <f t="shared" si="93"/>
        <v>0</v>
      </c>
      <c r="AH177" s="63">
        <f t="shared" si="94"/>
        <v>0</v>
      </c>
    </row>
    <row r="178" spans="1:34" ht="16.5" hidden="1" thickBot="1" x14ac:dyDescent="0.3">
      <c r="A178" s="44" t="str">
        <f t="shared" si="67"/>
        <v>unconstrained</v>
      </c>
      <c r="B178" s="75" t="s">
        <v>436</v>
      </c>
      <c r="C178" s="76" t="s">
        <v>458</v>
      </c>
      <c r="D178" s="47" t="s">
        <v>78</v>
      </c>
      <c r="E178" s="47" t="s">
        <v>147</v>
      </c>
      <c r="F178" s="48">
        <f t="shared" si="68"/>
        <v>0</v>
      </c>
      <c r="G178" s="48">
        <f t="shared" si="69"/>
        <v>0</v>
      </c>
      <c r="H178" s="48">
        <f t="shared" si="70"/>
        <v>0</v>
      </c>
      <c r="I178" s="48">
        <f t="shared" si="71"/>
        <v>0</v>
      </c>
      <c r="J178" s="48">
        <f t="shared" si="72"/>
        <v>0</v>
      </c>
      <c r="K178" s="48">
        <f t="shared" si="73"/>
        <v>0</v>
      </c>
      <c r="L178" s="48">
        <f t="shared" si="74"/>
        <v>0</v>
      </c>
      <c r="M178" s="48">
        <f t="shared" si="75"/>
        <v>0</v>
      </c>
      <c r="N178" s="48">
        <f t="shared" si="95"/>
        <v>0</v>
      </c>
      <c r="O178" s="48">
        <f t="shared" si="76"/>
        <v>0</v>
      </c>
      <c r="P178" s="48">
        <f t="shared" si="77"/>
        <v>0</v>
      </c>
      <c r="Q178" s="48">
        <f t="shared" si="78"/>
        <v>0</v>
      </c>
      <c r="R178" s="48">
        <f t="shared" si="79"/>
        <v>0</v>
      </c>
      <c r="S178" s="48">
        <f t="shared" si="96"/>
        <v>0</v>
      </c>
      <c r="T178" s="48">
        <f t="shared" si="80"/>
        <v>0</v>
      </c>
      <c r="U178" s="48">
        <f t="shared" si="81"/>
        <v>0</v>
      </c>
      <c r="V178" s="48">
        <f t="shared" si="82"/>
        <v>0</v>
      </c>
      <c r="W178" s="48">
        <f t="shared" si="83"/>
        <v>0</v>
      </c>
      <c r="X178" s="48">
        <f t="shared" si="84"/>
        <v>0</v>
      </c>
      <c r="Y178" s="48">
        <f t="shared" si="85"/>
        <v>0</v>
      </c>
      <c r="Z178" s="48">
        <f t="shared" si="86"/>
        <v>0</v>
      </c>
      <c r="AA178" s="48">
        <f t="shared" si="87"/>
        <v>0</v>
      </c>
      <c r="AB178" s="48">
        <f t="shared" si="88"/>
        <v>0</v>
      </c>
      <c r="AC178" s="48">
        <f t="shared" si="89"/>
        <v>0</v>
      </c>
      <c r="AD178" s="48">
        <f t="shared" si="90"/>
        <v>0</v>
      </c>
      <c r="AE178" s="48">
        <f t="shared" si="91"/>
        <v>0</v>
      </c>
      <c r="AF178" s="48">
        <f t="shared" si="92"/>
        <v>0</v>
      </c>
      <c r="AG178" s="48">
        <f t="shared" si="93"/>
        <v>0</v>
      </c>
      <c r="AH178" s="50">
        <f t="shared" si="94"/>
        <v>0</v>
      </c>
    </row>
    <row r="179" spans="1:34" ht="16.5" hidden="1" thickBot="1" x14ac:dyDescent="0.3">
      <c r="A179" s="44" t="str">
        <f t="shared" si="67"/>
        <v>unconstrained</v>
      </c>
      <c r="B179" s="75" t="s">
        <v>436</v>
      </c>
      <c r="C179" s="77" t="s">
        <v>458</v>
      </c>
      <c r="D179" s="53" t="s">
        <v>78</v>
      </c>
      <c r="E179" s="53" t="s">
        <v>278</v>
      </c>
      <c r="F179" s="54">
        <f t="shared" si="68"/>
        <v>0</v>
      </c>
      <c r="G179" s="54">
        <f t="shared" si="69"/>
        <v>0</v>
      </c>
      <c r="H179" s="54">
        <f t="shared" si="70"/>
        <v>0</v>
      </c>
      <c r="I179" s="54">
        <f t="shared" si="71"/>
        <v>0</v>
      </c>
      <c r="J179" s="54">
        <f t="shared" si="72"/>
        <v>0</v>
      </c>
      <c r="K179" s="54">
        <f t="shared" si="73"/>
        <v>0</v>
      </c>
      <c r="L179" s="54">
        <f t="shared" si="74"/>
        <v>0</v>
      </c>
      <c r="M179" s="54">
        <f t="shared" si="75"/>
        <v>0</v>
      </c>
      <c r="N179" s="54">
        <f t="shared" si="95"/>
        <v>0</v>
      </c>
      <c r="O179" s="54">
        <f t="shared" si="76"/>
        <v>0</v>
      </c>
      <c r="P179" s="54">
        <f t="shared" si="77"/>
        <v>0</v>
      </c>
      <c r="Q179" s="54">
        <f t="shared" si="78"/>
        <v>0</v>
      </c>
      <c r="R179" s="54">
        <f t="shared" si="79"/>
        <v>0</v>
      </c>
      <c r="S179" s="54">
        <f t="shared" si="96"/>
        <v>0</v>
      </c>
      <c r="T179" s="54">
        <f t="shared" si="80"/>
        <v>0</v>
      </c>
      <c r="U179" s="54">
        <f t="shared" si="81"/>
        <v>0</v>
      </c>
      <c r="V179" s="54">
        <f t="shared" si="82"/>
        <v>0</v>
      </c>
      <c r="W179" s="54">
        <f t="shared" si="83"/>
        <v>0</v>
      </c>
      <c r="X179" s="54">
        <f t="shared" si="84"/>
        <v>0</v>
      </c>
      <c r="Y179" s="54">
        <f t="shared" si="85"/>
        <v>0</v>
      </c>
      <c r="Z179" s="54">
        <f t="shared" si="86"/>
        <v>0</v>
      </c>
      <c r="AA179" s="54">
        <f t="shared" si="87"/>
        <v>0</v>
      </c>
      <c r="AB179" s="54">
        <f t="shared" si="88"/>
        <v>0</v>
      </c>
      <c r="AC179" s="54">
        <f t="shared" si="89"/>
        <v>0</v>
      </c>
      <c r="AD179" s="54">
        <f t="shared" si="90"/>
        <v>0</v>
      </c>
      <c r="AE179" s="54">
        <f t="shared" si="91"/>
        <v>0</v>
      </c>
      <c r="AF179" s="54">
        <f t="shared" si="92"/>
        <v>0</v>
      </c>
      <c r="AG179" s="54">
        <f t="shared" si="93"/>
        <v>0</v>
      </c>
      <c r="AH179" s="56">
        <f t="shared" si="94"/>
        <v>0</v>
      </c>
    </row>
    <row r="180" spans="1:34" ht="16.5" hidden="1" thickBot="1" x14ac:dyDescent="0.3">
      <c r="A180" s="44" t="str">
        <f t="shared" si="67"/>
        <v>unconstrained</v>
      </c>
      <c r="B180" s="75" t="s">
        <v>436</v>
      </c>
      <c r="C180" s="77" t="s">
        <v>458</v>
      </c>
      <c r="D180" s="53" t="s">
        <v>78</v>
      </c>
      <c r="E180" s="53" t="s">
        <v>421</v>
      </c>
      <c r="F180" s="54">
        <f t="shared" si="68"/>
        <v>0</v>
      </c>
      <c r="G180" s="54">
        <f t="shared" si="69"/>
        <v>0</v>
      </c>
      <c r="H180" s="54">
        <f t="shared" si="70"/>
        <v>0</v>
      </c>
      <c r="I180" s="54">
        <f t="shared" si="71"/>
        <v>0</v>
      </c>
      <c r="J180" s="54">
        <f t="shared" si="72"/>
        <v>0</v>
      </c>
      <c r="K180" s="54">
        <f t="shared" si="73"/>
        <v>0</v>
      </c>
      <c r="L180" s="54">
        <f t="shared" si="74"/>
        <v>0</v>
      </c>
      <c r="M180" s="54">
        <f t="shared" si="75"/>
        <v>0</v>
      </c>
      <c r="N180" s="54">
        <f t="shared" si="95"/>
        <v>0</v>
      </c>
      <c r="O180" s="54">
        <f t="shared" si="76"/>
        <v>0</v>
      </c>
      <c r="P180" s="54">
        <f t="shared" si="77"/>
        <v>0</v>
      </c>
      <c r="Q180" s="54">
        <f t="shared" si="78"/>
        <v>0</v>
      </c>
      <c r="R180" s="54">
        <f t="shared" si="79"/>
        <v>0</v>
      </c>
      <c r="S180" s="54">
        <f t="shared" si="96"/>
        <v>0</v>
      </c>
      <c r="T180" s="54">
        <f t="shared" si="80"/>
        <v>0</v>
      </c>
      <c r="U180" s="54">
        <f t="shared" si="81"/>
        <v>0</v>
      </c>
      <c r="V180" s="54">
        <f t="shared" si="82"/>
        <v>0</v>
      </c>
      <c r="W180" s="54">
        <f t="shared" si="83"/>
        <v>0</v>
      </c>
      <c r="X180" s="54">
        <f t="shared" si="84"/>
        <v>0</v>
      </c>
      <c r="Y180" s="54">
        <f t="shared" si="85"/>
        <v>0</v>
      </c>
      <c r="Z180" s="54">
        <f t="shared" si="86"/>
        <v>0</v>
      </c>
      <c r="AA180" s="54">
        <f t="shared" si="87"/>
        <v>0</v>
      </c>
      <c r="AB180" s="54">
        <f t="shared" si="88"/>
        <v>0</v>
      </c>
      <c r="AC180" s="54">
        <f t="shared" si="89"/>
        <v>0</v>
      </c>
      <c r="AD180" s="54">
        <f t="shared" si="90"/>
        <v>0</v>
      </c>
      <c r="AE180" s="54">
        <f t="shared" si="91"/>
        <v>0</v>
      </c>
      <c r="AF180" s="54">
        <f t="shared" si="92"/>
        <v>0</v>
      </c>
      <c r="AG180" s="54">
        <f t="shared" si="93"/>
        <v>0</v>
      </c>
      <c r="AH180" s="56">
        <f t="shared" si="94"/>
        <v>0</v>
      </c>
    </row>
    <row r="181" spans="1:34" ht="16.5" hidden="1" thickBot="1" x14ac:dyDescent="0.3">
      <c r="A181" s="44" t="str">
        <f t="shared" si="67"/>
        <v>unconstrained</v>
      </c>
      <c r="B181" s="75" t="s">
        <v>436</v>
      </c>
      <c r="C181" s="77" t="s">
        <v>458</v>
      </c>
      <c r="D181" s="53" t="s">
        <v>78</v>
      </c>
      <c r="E181" s="53" t="s">
        <v>124</v>
      </c>
      <c r="F181" s="54">
        <f t="shared" si="68"/>
        <v>0</v>
      </c>
      <c r="G181" s="54">
        <f t="shared" si="69"/>
        <v>0</v>
      </c>
      <c r="H181" s="54">
        <f t="shared" si="70"/>
        <v>0</v>
      </c>
      <c r="I181" s="54">
        <f t="shared" si="71"/>
        <v>0</v>
      </c>
      <c r="J181" s="54">
        <f t="shared" si="72"/>
        <v>0</v>
      </c>
      <c r="K181" s="54">
        <f t="shared" si="73"/>
        <v>0</v>
      </c>
      <c r="L181" s="54">
        <f t="shared" si="74"/>
        <v>0</v>
      </c>
      <c r="M181" s="54">
        <f t="shared" si="75"/>
        <v>0</v>
      </c>
      <c r="N181" s="54">
        <f t="shared" si="95"/>
        <v>0</v>
      </c>
      <c r="O181" s="54">
        <f t="shared" si="76"/>
        <v>0</v>
      </c>
      <c r="P181" s="54">
        <f t="shared" si="77"/>
        <v>0</v>
      </c>
      <c r="Q181" s="54">
        <f t="shared" si="78"/>
        <v>0</v>
      </c>
      <c r="R181" s="54">
        <f t="shared" si="79"/>
        <v>0</v>
      </c>
      <c r="S181" s="54">
        <f t="shared" si="96"/>
        <v>0</v>
      </c>
      <c r="T181" s="54">
        <f t="shared" si="80"/>
        <v>0</v>
      </c>
      <c r="U181" s="54">
        <f t="shared" si="81"/>
        <v>0</v>
      </c>
      <c r="V181" s="54">
        <f t="shared" si="82"/>
        <v>0</v>
      </c>
      <c r="W181" s="54">
        <f t="shared" si="83"/>
        <v>0</v>
      </c>
      <c r="X181" s="54">
        <f t="shared" si="84"/>
        <v>0</v>
      </c>
      <c r="Y181" s="54">
        <f t="shared" si="85"/>
        <v>0</v>
      </c>
      <c r="Z181" s="54">
        <f t="shared" si="86"/>
        <v>0</v>
      </c>
      <c r="AA181" s="54">
        <f t="shared" si="87"/>
        <v>0</v>
      </c>
      <c r="AB181" s="54">
        <f t="shared" si="88"/>
        <v>0</v>
      </c>
      <c r="AC181" s="54">
        <f t="shared" si="89"/>
        <v>0</v>
      </c>
      <c r="AD181" s="54">
        <f t="shared" si="90"/>
        <v>0</v>
      </c>
      <c r="AE181" s="54">
        <f t="shared" si="91"/>
        <v>0</v>
      </c>
      <c r="AF181" s="54">
        <f t="shared" si="92"/>
        <v>0</v>
      </c>
      <c r="AG181" s="54">
        <f t="shared" si="93"/>
        <v>0</v>
      </c>
      <c r="AH181" s="56">
        <f t="shared" si="94"/>
        <v>0</v>
      </c>
    </row>
    <row r="182" spans="1:34" ht="16.5" hidden="1" thickBot="1" x14ac:dyDescent="0.3">
      <c r="A182" s="44" t="str">
        <f t="shared" si="67"/>
        <v>unconstrained</v>
      </c>
      <c r="B182" s="75" t="s">
        <v>436</v>
      </c>
      <c r="C182" s="77" t="s">
        <v>458</v>
      </c>
      <c r="D182" s="53" t="s">
        <v>78</v>
      </c>
      <c r="E182" s="53" t="s">
        <v>112</v>
      </c>
      <c r="F182" s="54">
        <f t="shared" si="68"/>
        <v>0</v>
      </c>
      <c r="G182" s="54">
        <f t="shared" si="69"/>
        <v>0</v>
      </c>
      <c r="H182" s="54">
        <f t="shared" si="70"/>
        <v>0</v>
      </c>
      <c r="I182" s="54">
        <f t="shared" si="71"/>
        <v>0</v>
      </c>
      <c r="J182" s="54">
        <f t="shared" si="72"/>
        <v>0</v>
      </c>
      <c r="K182" s="54">
        <f t="shared" si="73"/>
        <v>0</v>
      </c>
      <c r="L182" s="54">
        <f t="shared" si="74"/>
        <v>0</v>
      </c>
      <c r="M182" s="54">
        <f t="shared" si="75"/>
        <v>0</v>
      </c>
      <c r="N182" s="54">
        <f t="shared" si="95"/>
        <v>0</v>
      </c>
      <c r="O182" s="54">
        <f t="shared" si="76"/>
        <v>0</v>
      </c>
      <c r="P182" s="54">
        <f t="shared" si="77"/>
        <v>0</v>
      </c>
      <c r="Q182" s="54">
        <f t="shared" si="78"/>
        <v>0</v>
      </c>
      <c r="R182" s="54">
        <f t="shared" si="79"/>
        <v>0</v>
      </c>
      <c r="S182" s="54">
        <f t="shared" si="96"/>
        <v>0</v>
      </c>
      <c r="T182" s="54">
        <f t="shared" si="80"/>
        <v>0</v>
      </c>
      <c r="U182" s="54">
        <f t="shared" si="81"/>
        <v>0</v>
      </c>
      <c r="V182" s="54">
        <f t="shared" si="82"/>
        <v>0</v>
      </c>
      <c r="W182" s="54">
        <f t="shared" si="83"/>
        <v>0</v>
      </c>
      <c r="X182" s="54">
        <f t="shared" si="84"/>
        <v>0</v>
      </c>
      <c r="Y182" s="54">
        <f t="shared" si="85"/>
        <v>0</v>
      </c>
      <c r="Z182" s="54">
        <f t="shared" si="86"/>
        <v>0</v>
      </c>
      <c r="AA182" s="54">
        <f t="shared" si="87"/>
        <v>0</v>
      </c>
      <c r="AB182" s="54">
        <f t="shared" si="88"/>
        <v>0</v>
      </c>
      <c r="AC182" s="54">
        <f t="shared" si="89"/>
        <v>0</v>
      </c>
      <c r="AD182" s="54">
        <f t="shared" si="90"/>
        <v>0</v>
      </c>
      <c r="AE182" s="54">
        <f t="shared" si="91"/>
        <v>0</v>
      </c>
      <c r="AF182" s="54">
        <f t="shared" si="92"/>
        <v>0</v>
      </c>
      <c r="AG182" s="54">
        <f t="shared" si="93"/>
        <v>0</v>
      </c>
      <c r="AH182" s="56">
        <f t="shared" si="94"/>
        <v>0</v>
      </c>
    </row>
    <row r="183" spans="1:34" ht="16.5" hidden="1" thickBot="1" x14ac:dyDescent="0.3">
      <c r="A183" s="44" t="str">
        <f t="shared" si="67"/>
        <v>unconstrained</v>
      </c>
      <c r="B183" s="75" t="s">
        <v>436</v>
      </c>
      <c r="C183" s="78" t="s">
        <v>458</v>
      </c>
      <c r="D183" s="60" t="s">
        <v>115</v>
      </c>
      <c r="E183" s="60" t="s">
        <v>423</v>
      </c>
      <c r="F183" s="61">
        <f t="shared" si="68"/>
        <v>0</v>
      </c>
      <c r="G183" s="61">
        <f t="shared" si="69"/>
        <v>0</v>
      </c>
      <c r="H183" s="61">
        <f t="shared" si="70"/>
        <v>0</v>
      </c>
      <c r="I183" s="61">
        <f t="shared" si="71"/>
        <v>0</v>
      </c>
      <c r="J183" s="61">
        <f t="shared" si="72"/>
        <v>0</v>
      </c>
      <c r="K183" s="61">
        <f t="shared" si="73"/>
        <v>0</v>
      </c>
      <c r="L183" s="61">
        <f t="shared" si="74"/>
        <v>0</v>
      </c>
      <c r="M183" s="61">
        <f t="shared" si="75"/>
        <v>0</v>
      </c>
      <c r="N183" s="61">
        <f t="shared" si="95"/>
        <v>0</v>
      </c>
      <c r="O183" s="61">
        <f t="shared" si="76"/>
        <v>0</v>
      </c>
      <c r="P183" s="61">
        <f t="shared" si="77"/>
        <v>0</v>
      </c>
      <c r="Q183" s="61">
        <f t="shared" si="78"/>
        <v>0</v>
      </c>
      <c r="R183" s="61">
        <f t="shared" si="79"/>
        <v>0</v>
      </c>
      <c r="S183" s="61">
        <f t="shared" si="96"/>
        <v>0</v>
      </c>
      <c r="T183" s="61">
        <f t="shared" si="80"/>
        <v>0</v>
      </c>
      <c r="U183" s="61">
        <f t="shared" si="81"/>
        <v>0</v>
      </c>
      <c r="V183" s="61">
        <f t="shared" si="82"/>
        <v>0</v>
      </c>
      <c r="W183" s="61">
        <f t="shared" si="83"/>
        <v>0</v>
      </c>
      <c r="X183" s="61">
        <f t="shared" si="84"/>
        <v>0</v>
      </c>
      <c r="Y183" s="61">
        <f t="shared" si="85"/>
        <v>0</v>
      </c>
      <c r="Z183" s="61">
        <f t="shared" si="86"/>
        <v>0</v>
      </c>
      <c r="AA183" s="61">
        <f t="shared" si="87"/>
        <v>0</v>
      </c>
      <c r="AB183" s="61">
        <f t="shared" si="88"/>
        <v>0</v>
      </c>
      <c r="AC183" s="61">
        <f t="shared" si="89"/>
        <v>0</v>
      </c>
      <c r="AD183" s="61">
        <f t="shared" si="90"/>
        <v>0</v>
      </c>
      <c r="AE183" s="61">
        <f t="shared" si="91"/>
        <v>0</v>
      </c>
      <c r="AF183" s="61">
        <f t="shared" si="92"/>
        <v>0</v>
      </c>
      <c r="AG183" s="61">
        <f t="shared" si="93"/>
        <v>0</v>
      </c>
      <c r="AH183" s="63">
        <f t="shared" si="94"/>
        <v>0</v>
      </c>
    </row>
    <row r="184" spans="1:34" ht="16.5" hidden="1" thickBot="1" x14ac:dyDescent="0.3">
      <c r="A184" s="44" t="str">
        <f t="shared" si="67"/>
        <v>unconstrained</v>
      </c>
      <c r="B184" s="75" t="s">
        <v>436</v>
      </c>
      <c r="C184" s="46" t="s">
        <v>459</v>
      </c>
      <c r="D184" s="47" t="s">
        <v>78</v>
      </c>
      <c r="E184" s="47" t="s">
        <v>147</v>
      </c>
      <c r="F184" s="48">
        <f t="shared" si="68"/>
        <v>0</v>
      </c>
      <c r="G184" s="48">
        <f t="shared" si="69"/>
        <v>0</v>
      </c>
      <c r="H184" s="48">
        <f t="shared" si="70"/>
        <v>0</v>
      </c>
      <c r="I184" s="48">
        <f t="shared" si="71"/>
        <v>0</v>
      </c>
      <c r="J184" s="48">
        <f t="shared" si="72"/>
        <v>0</v>
      </c>
      <c r="K184" s="48">
        <f t="shared" si="73"/>
        <v>0</v>
      </c>
      <c r="L184" s="48">
        <f t="shared" si="74"/>
        <v>0</v>
      </c>
      <c r="M184" s="48">
        <f t="shared" si="75"/>
        <v>0</v>
      </c>
      <c r="N184" s="48">
        <f t="shared" si="95"/>
        <v>0</v>
      </c>
      <c r="O184" s="48">
        <f t="shared" si="76"/>
        <v>0</v>
      </c>
      <c r="P184" s="48">
        <f t="shared" si="77"/>
        <v>0</v>
      </c>
      <c r="Q184" s="48">
        <f t="shared" si="78"/>
        <v>0</v>
      </c>
      <c r="R184" s="48">
        <f t="shared" si="79"/>
        <v>0</v>
      </c>
      <c r="S184" s="48">
        <f t="shared" si="96"/>
        <v>0</v>
      </c>
      <c r="T184" s="48">
        <f t="shared" si="80"/>
        <v>0</v>
      </c>
      <c r="U184" s="48">
        <f t="shared" si="81"/>
        <v>0</v>
      </c>
      <c r="V184" s="48">
        <f t="shared" si="82"/>
        <v>0</v>
      </c>
      <c r="W184" s="48">
        <f t="shared" si="83"/>
        <v>0</v>
      </c>
      <c r="X184" s="48">
        <f t="shared" si="84"/>
        <v>0</v>
      </c>
      <c r="Y184" s="48">
        <f t="shared" si="85"/>
        <v>0</v>
      </c>
      <c r="Z184" s="48">
        <f t="shared" si="86"/>
        <v>0</v>
      </c>
      <c r="AA184" s="48">
        <f t="shared" si="87"/>
        <v>0</v>
      </c>
      <c r="AB184" s="48">
        <f t="shared" si="88"/>
        <v>0</v>
      </c>
      <c r="AC184" s="48">
        <f t="shared" si="89"/>
        <v>0</v>
      </c>
      <c r="AD184" s="48">
        <f t="shared" si="90"/>
        <v>0</v>
      </c>
      <c r="AE184" s="48">
        <f t="shared" si="91"/>
        <v>0</v>
      </c>
      <c r="AF184" s="48">
        <f t="shared" si="92"/>
        <v>0</v>
      </c>
      <c r="AG184" s="48">
        <f t="shared" si="93"/>
        <v>0</v>
      </c>
      <c r="AH184" s="50">
        <f t="shared" si="94"/>
        <v>0</v>
      </c>
    </row>
    <row r="185" spans="1:34" ht="16.5" hidden="1" thickBot="1" x14ac:dyDescent="0.3">
      <c r="A185" s="44" t="str">
        <f t="shared" si="67"/>
        <v>unconstrained</v>
      </c>
      <c r="B185" s="75" t="s">
        <v>436</v>
      </c>
      <c r="C185" s="52" t="s">
        <v>459</v>
      </c>
      <c r="D185" s="53" t="s">
        <v>78</v>
      </c>
      <c r="E185" s="53" t="s">
        <v>278</v>
      </c>
      <c r="F185" s="54">
        <f t="shared" si="68"/>
        <v>0</v>
      </c>
      <c r="G185" s="54">
        <f t="shared" si="69"/>
        <v>0</v>
      </c>
      <c r="H185" s="54">
        <f t="shared" si="70"/>
        <v>0</v>
      </c>
      <c r="I185" s="54">
        <f t="shared" si="71"/>
        <v>0</v>
      </c>
      <c r="J185" s="54">
        <f t="shared" si="72"/>
        <v>0</v>
      </c>
      <c r="K185" s="54">
        <f t="shared" si="73"/>
        <v>0</v>
      </c>
      <c r="L185" s="54">
        <f t="shared" si="74"/>
        <v>0</v>
      </c>
      <c r="M185" s="54">
        <f t="shared" si="75"/>
        <v>0</v>
      </c>
      <c r="N185" s="54">
        <f t="shared" si="95"/>
        <v>0</v>
      </c>
      <c r="O185" s="54">
        <f t="shared" si="76"/>
        <v>0</v>
      </c>
      <c r="P185" s="54">
        <f t="shared" si="77"/>
        <v>0</v>
      </c>
      <c r="Q185" s="54">
        <f t="shared" si="78"/>
        <v>0</v>
      </c>
      <c r="R185" s="54">
        <f t="shared" si="79"/>
        <v>0</v>
      </c>
      <c r="S185" s="54">
        <f t="shared" si="96"/>
        <v>0</v>
      </c>
      <c r="T185" s="54">
        <f t="shared" si="80"/>
        <v>0</v>
      </c>
      <c r="U185" s="54">
        <f t="shared" si="81"/>
        <v>0</v>
      </c>
      <c r="V185" s="54">
        <f t="shared" si="82"/>
        <v>0</v>
      </c>
      <c r="W185" s="54">
        <f t="shared" si="83"/>
        <v>0</v>
      </c>
      <c r="X185" s="54">
        <f t="shared" si="84"/>
        <v>0</v>
      </c>
      <c r="Y185" s="54">
        <f t="shared" si="85"/>
        <v>0</v>
      </c>
      <c r="Z185" s="54">
        <f t="shared" si="86"/>
        <v>0</v>
      </c>
      <c r="AA185" s="54">
        <f t="shared" si="87"/>
        <v>0</v>
      </c>
      <c r="AB185" s="54">
        <f t="shared" si="88"/>
        <v>0</v>
      </c>
      <c r="AC185" s="54">
        <f t="shared" si="89"/>
        <v>0</v>
      </c>
      <c r="AD185" s="54">
        <f t="shared" si="90"/>
        <v>0</v>
      </c>
      <c r="AE185" s="54">
        <f t="shared" si="91"/>
        <v>0</v>
      </c>
      <c r="AF185" s="54">
        <f t="shared" si="92"/>
        <v>0</v>
      </c>
      <c r="AG185" s="54">
        <f t="shared" si="93"/>
        <v>0</v>
      </c>
      <c r="AH185" s="56">
        <f t="shared" si="94"/>
        <v>0</v>
      </c>
    </row>
    <row r="186" spans="1:34" ht="16.5" hidden="1" thickBot="1" x14ac:dyDescent="0.3">
      <c r="A186" s="44" t="str">
        <f t="shared" si="67"/>
        <v>unconstrained</v>
      </c>
      <c r="B186" s="75" t="s">
        <v>436</v>
      </c>
      <c r="C186" s="52" t="s">
        <v>459</v>
      </c>
      <c r="D186" s="53" t="s">
        <v>78</v>
      </c>
      <c r="E186" s="53" t="s">
        <v>421</v>
      </c>
      <c r="F186" s="54">
        <f t="shared" si="68"/>
        <v>0</v>
      </c>
      <c r="G186" s="54">
        <f t="shared" si="69"/>
        <v>0</v>
      </c>
      <c r="H186" s="54">
        <f t="shared" si="70"/>
        <v>0</v>
      </c>
      <c r="I186" s="54">
        <f t="shared" si="71"/>
        <v>0</v>
      </c>
      <c r="J186" s="54">
        <f t="shared" si="72"/>
        <v>0</v>
      </c>
      <c r="K186" s="54">
        <f t="shared" si="73"/>
        <v>0</v>
      </c>
      <c r="L186" s="54">
        <f t="shared" si="74"/>
        <v>0</v>
      </c>
      <c r="M186" s="54">
        <f t="shared" si="75"/>
        <v>0</v>
      </c>
      <c r="N186" s="54">
        <f t="shared" si="95"/>
        <v>0</v>
      </c>
      <c r="O186" s="54">
        <f t="shared" si="76"/>
        <v>0</v>
      </c>
      <c r="P186" s="54">
        <f t="shared" si="77"/>
        <v>0</v>
      </c>
      <c r="Q186" s="54">
        <f t="shared" si="78"/>
        <v>0</v>
      </c>
      <c r="R186" s="54">
        <f t="shared" si="79"/>
        <v>0</v>
      </c>
      <c r="S186" s="54">
        <f t="shared" si="96"/>
        <v>0</v>
      </c>
      <c r="T186" s="54">
        <f t="shared" si="80"/>
        <v>0</v>
      </c>
      <c r="U186" s="54">
        <f t="shared" si="81"/>
        <v>0</v>
      </c>
      <c r="V186" s="54">
        <f t="shared" si="82"/>
        <v>0</v>
      </c>
      <c r="W186" s="54">
        <f t="shared" si="83"/>
        <v>0</v>
      </c>
      <c r="X186" s="54">
        <f t="shared" si="84"/>
        <v>0</v>
      </c>
      <c r="Y186" s="54">
        <f t="shared" si="85"/>
        <v>0</v>
      </c>
      <c r="Z186" s="54">
        <f t="shared" si="86"/>
        <v>0</v>
      </c>
      <c r="AA186" s="54">
        <f t="shared" si="87"/>
        <v>0</v>
      </c>
      <c r="AB186" s="54">
        <f t="shared" si="88"/>
        <v>0</v>
      </c>
      <c r="AC186" s="54">
        <f t="shared" si="89"/>
        <v>0</v>
      </c>
      <c r="AD186" s="54">
        <f t="shared" si="90"/>
        <v>0</v>
      </c>
      <c r="AE186" s="54">
        <f t="shared" si="91"/>
        <v>0</v>
      </c>
      <c r="AF186" s="54">
        <f t="shared" si="92"/>
        <v>0</v>
      </c>
      <c r="AG186" s="54">
        <f t="shared" si="93"/>
        <v>0</v>
      </c>
      <c r="AH186" s="56">
        <f t="shared" si="94"/>
        <v>0</v>
      </c>
    </row>
    <row r="187" spans="1:34" ht="16.5" hidden="1" thickBot="1" x14ac:dyDescent="0.3">
      <c r="A187" s="44" t="str">
        <f t="shared" si="67"/>
        <v>unconstrained</v>
      </c>
      <c r="B187" s="75" t="s">
        <v>436</v>
      </c>
      <c r="C187" s="52" t="s">
        <v>459</v>
      </c>
      <c r="D187" s="53" t="s">
        <v>78</v>
      </c>
      <c r="E187" s="53" t="s">
        <v>124</v>
      </c>
      <c r="F187" s="54">
        <f t="shared" si="68"/>
        <v>0</v>
      </c>
      <c r="G187" s="54">
        <f t="shared" si="69"/>
        <v>0</v>
      </c>
      <c r="H187" s="54">
        <f t="shared" si="70"/>
        <v>0</v>
      </c>
      <c r="I187" s="54">
        <f t="shared" si="71"/>
        <v>0</v>
      </c>
      <c r="J187" s="54">
        <f t="shared" si="72"/>
        <v>0</v>
      </c>
      <c r="K187" s="54">
        <f t="shared" si="73"/>
        <v>0</v>
      </c>
      <c r="L187" s="54">
        <f t="shared" si="74"/>
        <v>0</v>
      </c>
      <c r="M187" s="54">
        <f t="shared" si="75"/>
        <v>0</v>
      </c>
      <c r="N187" s="54">
        <f t="shared" si="95"/>
        <v>0</v>
      </c>
      <c r="O187" s="54">
        <f t="shared" si="76"/>
        <v>0</v>
      </c>
      <c r="P187" s="54">
        <f t="shared" si="77"/>
        <v>0</v>
      </c>
      <c r="Q187" s="54">
        <f t="shared" si="78"/>
        <v>0</v>
      </c>
      <c r="R187" s="54">
        <f t="shared" si="79"/>
        <v>0</v>
      </c>
      <c r="S187" s="54">
        <f t="shared" si="96"/>
        <v>0</v>
      </c>
      <c r="T187" s="54">
        <f t="shared" si="80"/>
        <v>0</v>
      </c>
      <c r="U187" s="54">
        <f t="shared" si="81"/>
        <v>0</v>
      </c>
      <c r="V187" s="54">
        <f t="shared" si="82"/>
        <v>0</v>
      </c>
      <c r="W187" s="54">
        <f t="shared" si="83"/>
        <v>0</v>
      </c>
      <c r="X187" s="54">
        <f t="shared" si="84"/>
        <v>0</v>
      </c>
      <c r="Y187" s="54">
        <f t="shared" si="85"/>
        <v>0</v>
      </c>
      <c r="Z187" s="54">
        <f t="shared" si="86"/>
        <v>0</v>
      </c>
      <c r="AA187" s="54">
        <f t="shared" si="87"/>
        <v>0</v>
      </c>
      <c r="AB187" s="54">
        <f t="shared" si="88"/>
        <v>0</v>
      </c>
      <c r="AC187" s="54">
        <f t="shared" si="89"/>
        <v>0</v>
      </c>
      <c r="AD187" s="54">
        <f t="shared" si="90"/>
        <v>0</v>
      </c>
      <c r="AE187" s="54">
        <f t="shared" si="91"/>
        <v>0</v>
      </c>
      <c r="AF187" s="54">
        <f t="shared" si="92"/>
        <v>0</v>
      </c>
      <c r="AG187" s="54">
        <f t="shared" si="93"/>
        <v>0</v>
      </c>
      <c r="AH187" s="56">
        <f t="shared" si="94"/>
        <v>0</v>
      </c>
    </row>
    <row r="188" spans="1:34" ht="16.5" hidden="1" thickBot="1" x14ac:dyDescent="0.3">
      <c r="A188" s="44" t="str">
        <f t="shared" si="67"/>
        <v>unconstrained</v>
      </c>
      <c r="B188" s="75" t="s">
        <v>436</v>
      </c>
      <c r="C188" s="59" t="s">
        <v>459</v>
      </c>
      <c r="D188" s="60" t="s">
        <v>115</v>
      </c>
      <c r="E188" s="60" t="s">
        <v>423</v>
      </c>
      <c r="F188" s="61">
        <f t="shared" si="68"/>
        <v>0</v>
      </c>
      <c r="G188" s="61">
        <f t="shared" si="69"/>
        <v>0</v>
      </c>
      <c r="H188" s="61">
        <f t="shared" si="70"/>
        <v>0</v>
      </c>
      <c r="I188" s="61">
        <f t="shared" si="71"/>
        <v>0</v>
      </c>
      <c r="J188" s="61">
        <f t="shared" si="72"/>
        <v>0</v>
      </c>
      <c r="K188" s="61">
        <f t="shared" si="73"/>
        <v>0</v>
      </c>
      <c r="L188" s="61">
        <f t="shared" si="74"/>
        <v>0</v>
      </c>
      <c r="M188" s="61">
        <f t="shared" si="75"/>
        <v>0</v>
      </c>
      <c r="N188" s="61">
        <f t="shared" si="95"/>
        <v>0</v>
      </c>
      <c r="O188" s="61">
        <f t="shared" si="76"/>
        <v>0</v>
      </c>
      <c r="P188" s="61">
        <f t="shared" si="77"/>
        <v>0</v>
      </c>
      <c r="Q188" s="61">
        <f t="shared" si="78"/>
        <v>0</v>
      </c>
      <c r="R188" s="61">
        <f t="shared" si="79"/>
        <v>0</v>
      </c>
      <c r="S188" s="61">
        <f t="shared" si="96"/>
        <v>0</v>
      </c>
      <c r="T188" s="61">
        <f t="shared" si="80"/>
        <v>0</v>
      </c>
      <c r="U188" s="61">
        <f t="shared" si="81"/>
        <v>0</v>
      </c>
      <c r="V188" s="61">
        <f t="shared" si="82"/>
        <v>0</v>
      </c>
      <c r="W188" s="61">
        <f t="shared" si="83"/>
        <v>0</v>
      </c>
      <c r="X188" s="61">
        <f t="shared" si="84"/>
        <v>0</v>
      </c>
      <c r="Y188" s="61">
        <f t="shared" si="85"/>
        <v>0</v>
      </c>
      <c r="Z188" s="61">
        <f t="shared" si="86"/>
        <v>0</v>
      </c>
      <c r="AA188" s="61">
        <f t="shared" si="87"/>
        <v>0</v>
      </c>
      <c r="AB188" s="61">
        <f t="shared" si="88"/>
        <v>0</v>
      </c>
      <c r="AC188" s="61">
        <f t="shared" si="89"/>
        <v>0</v>
      </c>
      <c r="AD188" s="61">
        <f t="shared" si="90"/>
        <v>0</v>
      </c>
      <c r="AE188" s="61">
        <f t="shared" si="91"/>
        <v>0</v>
      </c>
      <c r="AF188" s="61">
        <f t="shared" si="92"/>
        <v>0</v>
      </c>
      <c r="AG188" s="61">
        <f t="shared" si="93"/>
        <v>0</v>
      </c>
      <c r="AH188" s="63">
        <f t="shared" si="94"/>
        <v>0</v>
      </c>
    </row>
    <row r="189" spans="1:34" ht="16.5" hidden="1" thickBot="1" x14ac:dyDescent="0.3">
      <c r="A189" s="44" t="str">
        <f t="shared" si="67"/>
        <v>unconstrained</v>
      </c>
      <c r="B189" s="75" t="s">
        <v>436</v>
      </c>
      <c r="C189" s="76" t="s">
        <v>460</v>
      </c>
      <c r="D189" s="47" t="s">
        <v>78</v>
      </c>
      <c r="E189" s="47" t="s">
        <v>147</v>
      </c>
      <c r="F189" s="48">
        <f t="shared" si="68"/>
        <v>0</v>
      </c>
      <c r="G189" s="48">
        <f t="shared" si="69"/>
        <v>0</v>
      </c>
      <c r="H189" s="48">
        <f t="shared" si="70"/>
        <v>0</v>
      </c>
      <c r="I189" s="48">
        <f t="shared" si="71"/>
        <v>0</v>
      </c>
      <c r="J189" s="48">
        <f t="shared" si="72"/>
        <v>0</v>
      </c>
      <c r="K189" s="48">
        <f t="shared" si="73"/>
        <v>0</v>
      </c>
      <c r="L189" s="48">
        <f t="shared" si="74"/>
        <v>0</v>
      </c>
      <c r="M189" s="48">
        <f t="shared" si="75"/>
        <v>0</v>
      </c>
      <c r="N189" s="48">
        <f t="shared" si="95"/>
        <v>0</v>
      </c>
      <c r="O189" s="48">
        <f t="shared" si="76"/>
        <v>0</v>
      </c>
      <c r="P189" s="48">
        <f t="shared" si="77"/>
        <v>0</v>
      </c>
      <c r="Q189" s="48">
        <f t="shared" si="78"/>
        <v>0</v>
      </c>
      <c r="R189" s="48">
        <f t="shared" si="79"/>
        <v>0</v>
      </c>
      <c r="S189" s="48">
        <f t="shared" si="96"/>
        <v>0</v>
      </c>
      <c r="T189" s="48">
        <f t="shared" si="80"/>
        <v>0</v>
      </c>
      <c r="U189" s="48">
        <f t="shared" si="81"/>
        <v>0</v>
      </c>
      <c r="V189" s="48">
        <f t="shared" si="82"/>
        <v>0</v>
      </c>
      <c r="W189" s="48">
        <f t="shared" si="83"/>
        <v>0</v>
      </c>
      <c r="X189" s="48">
        <f t="shared" si="84"/>
        <v>0</v>
      </c>
      <c r="Y189" s="48">
        <f t="shared" si="85"/>
        <v>0</v>
      </c>
      <c r="Z189" s="48">
        <f t="shared" si="86"/>
        <v>0</v>
      </c>
      <c r="AA189" s="48">
        <f t="shared" si="87"/>
        <v>0</v>
      </c>
      <c r="AB189" s="48">
        <f t="shared" si="88"/>
        <v>0</v>
      </c>
      <c r="AC189" s="48">
        <f t="shared" si="89"/>
        <v>0</v>
      </c>
      <c r="AD189" s="48">
        <f t="shared" si="90"/>
        <v>0</v>
      </c>
      <c r="AE189" s="48">
        <f t="shared" si="91"/>
        <v>0</v>
      </c>
      <c r="AF189" s="48">
        <f t="shared" si="92"/>
        <v>0</v>
      </c>
      <c r="AG189" s="48">
        <f t="shared" si="93"/>
        <v>0</v>
      </c>
      <c r="AH189" s="50">
        <f t="shared" si="94"/>
        <v>0</v>
      </c>
    </row>
    <row r="190" spans="1:34" ht="16.5" hidden="1" thickBot="1" x14ac:dyDescent="0.3">
      <c r="A190" s="44" t="str">
        <f t="shared" si="67"/>
        <v>unconstrained</v>
      </c>
      <c r="B190" s="75" t="s">
        <v>436</v>
      </c>
      <c r="C190" s="77" t="s">
        <v>460</v>
      </c>
      <c r="D190" s="53" t="s">
        <v>78</v>
      </c>
      <c r="E190" s="53" t="s">
        <v>278</v>
      </c>
      <c r="F190" s="54">
        <f t="shared" si="68"/>
        <v>0</v>
      </c>
      <c r="G190" s="54">
        <f t="shared" si="69"/>
        <v>0</v>
      </c>
      <c r="H190" s="54">
        <f t="shared" si="70"/>
        <v>0</v>
      </c>
      <c r="I190" s="54">
        <f t="shared" si="71"/>
        <v>0</v>
      </c>
      <c r="J190" s="54">
        <f t="shared" si="72"/>
        <v>0</v>
      </c>
      <c r="K190" s="54">
        <f t="shared" si="73"/>
        <v>0</v>
      </c>
      <c r="L190" s="54">
        <f t="shared" si="74"/>
        <v>0</v>
      </c>
      <c r="M190" s="54">
        <f t="shared" si="75"/>
        <v>0</v>
      </c>
      <c r="N190" s="54">
        <f t="shared" si="95"/>
        <v>0</v>
      </c>
      <c r="O190" s="54">
        <f t="shared" si="76"/>
        <v>0</v>
      </c>
      <c r="P190" s="54">
        <f t="shared" si="77"/>
        <v>0</v>
      </c>
      <c r="Q190" s="54">
        <f t="shared" si="78"/>
        <v>0</v>
      </c>
      <c r="R190" s="54">
        <f t="shared" si="79"/>
        <v>0</v>
      </c>
      <c r="S190" s="54">
        <f t="shared" si="96"/>
        <v>0</v>
      </c>
      <c r="T190" s="54">
        <f t="shared" si="80"/>
        <v>0</v>
      </c>
      <c r="U190" s="54">
        <f t="shared" si="81"/>
        <v>0</v>
      </c>
      <c r="V190" s="54">
        <f t="shared" si="82"/>
        <v>0</v>
      </c>
      <c r="W190" s="54">
        <f t="shared" si="83"/>
        <v>0</v>
      </c>
      <c r="X190" s="54">
        <f t="shared" si="84"/>
        <v>0</v>
      </c>
      <c r="Y190" s="54">
        <f t="shared" si="85"/>
        <v>0</v>
      </c>
      <c r="Z190" s="54">
        <f t="shared" si="86"/>
        <v>0</v>
      </c>
      <c r="AA190" s="54">
        <f t="shared" si="87"/>
        <v>0</v>
      </c>
      <c r="AB190" s="54">
        <f t="shared" si="88"/>
        <v>0</v>
      </c>
      <c r="AC190" s="54">
        <f t="shared" si="89"/>
        <v>0</v>
      </c>
      <c r="AD190" s="54">
        <f t="shared" si="90"/>
        <v>0</v>
      </c>
      <c r="AE190" s="54">
        <f t="shared" si="91"/>
        <v>0</v>
      </c>
      <c r="AF190" s="54">
        <f t="shared" si="92"/>
        <v>0</v>
      </c>
      <c r="AG190" s="54">
        <f t="shared" si="93"/>
        <v>0</v>
      </c>
      <c r="AH190" s="56">
        <f t="shared" si="94"/>
        <v>0</v>
      </c>
    </row>
    <row r="191" spans="1:34" ht="16.5" hidden="1" thickBot="1" x14ac:dyDescent="0.3">
      <c r="A191" s="44" t="str">
        <f t="shared" si="67"/>
        <v>unconstrained</v>
      </c>
      <c r="B191" s="75" t="s">
        <v>436</v>
      </c>
      <c r="C191" s="77" t="s">
        <v>460</v>
      </c>
      <c r="D191" s="53" t="s">
        <v>78</v>
      </c>
      <c r="E191" s="53" t="s">
        <v>421</v>
      </c>
      <c r="F191" s="54">
        <f t="shared" si="68"/>
        <v>0</v>
      </c>
      <c r="G191" s="54">
        <f t="shared" si="69"/>
        <v>0</v>
      </c>
      <c r="H191" s="54">
        <f t="shared" si="70"/>
        <v>0</v>
      </c>
      <c r="I191" s="54">
        <f t="shared" si="71"/>
        <v>0</v>
      </c>
      <c r="J191" s="54">
        <f t="shared" si="72"/>
        <v>0</v>
      </c>
      <c r="K191" s="54">
        <f t="shared" si="73"/>
        <v>0</v>
      </c>
      <c r="L191" s="54">
        <f t="shared" si="74"/>
        <v>0</v>
      </c>
      <c r="M191" s="54">
        <f t="shared" si="75"/>
        <v>0</v>
      </c>
      <c r="N191" s="54">
        <f t="shared" si="95"/>
        <v>0</v>
      </c>
      <c r="O191" s="54">
        <f t="shared" si="76"/>
        <v>0</v>
      </c>
      <c r="P191" s="54">
        <f t="shared" si="77"/>
        <v>0</v>
      </c>
      <c r="Q191" s="54">
        <f t="shared" si="78"/>
        <v>0</v>
      </c>
      <c r="R191" s="54">
        <f t="shared" si="79"/>
        <v>0</v>
      </c>
      <c r="S191" s="54">
        <f t="shared" si="96"/>
        <v>0</v>
      </c>
      <c r="T191" s="54">
        <f t="shared" si="80"/>
        <v>0</v>
      </c>
      <c r="U191" s="54">
        <f t="shared" si="81"/>
        <v>0</v>
      </c>
      <c r="V191" s="54">
        <f t="shared" si="82"/>
        <v>0</v>
      </c>
      <c r="W191" s="54">
        <f t="shared" si="83"/>
        <v>0</v>
      </c>
      <c r="X191" s="54">
        <f t="shared" si="84"/>
        <v>0</v>
      </c>
      <c r="Y191" s="54">
        <f t="shared" si="85"/>
        <v>0</v>
      </c>
      <c r="Z191" s="54">
        <f t="shared" si="86"/>
        <v>0</v>
      </c>
      <c r="AA191" s="54">
        <f t="shared" si="87"/>
        <v>0</v>
      </c>
      <c r="AB191" s="54">
        <f t="shared" si="88"/>
        <v>0</v>
      </c>
      <c r="AC191" s="54">
        <f t="shared" si="89"/>
        <v>0</v>
      </c>
      <c r="AD191" s="54">
        <f t="shared" si="90"/>
        <v>0</v>
      </c>
      <c r="AE191" s="54">
        <f t="shared" si="91"/>
        <v>0</v>
      </c>
      <c r="AF191" s="54">
        <f t="shared" si="92"/>
        <v>0</v>
      </c>
      <c r="AG191" s="54">
        <f t="shared" si="93"/>
        <v>0</v>
      </c>
      <c r="AH191" s="56">
        <f t="shared" si="94"/>
        <v>0</v>
      </c>
    </row>
    <row r="192" spans="1:34" ht="16.5" hidden="1" thickBot="1" x14ac:dyDescent="0.3">
      <c r="A192" s="44" t="str">
        <f t="shared" si="67"/>
        <v>unconstrained</v>
      </c>
      <c r="B192" s="75" t="s">
        <v>436</v>
      </c>
      <c r="C192" s="77" t="s">
        <v>460</v>
      </c>
      <c r="D192" s="53" t="s">
        <v>78</v>
      </c>
      <c r="E192" s="53" t="s">
        <v>124</v>
      </c>
      <c r="F192" s="54">
        <f t="shared" si="68"/>
        <v>0</v>
      </c>
      <c r="G192" s="54">
        <f t="shared" si="69"/>
        <v>0</v>
      </c>
      <c r="H192" s="54">
        <f t="shared" si="70"/>
        <v>0</v>
      </c>
      <c r="I192" s="54">
        <f t="shared" si="71"/>
        <v>0</v>
      </c>
      <c r="J192" s="54">
        <f t="shared" si="72"/>
        <v>0</v>
      </c>
      <c r="K192" s="54">
        <f t="shared" si="73"/>
        <v>0</v>
      </c>
      <c r="L192" s="54">
        <f t="shared" si="74"/>
        <v>0</v>
      </c>
      <c r="M192" s="54">
        <f t="shared" si="75"/>
        <v>0</v>
      </c>
      <c r="N192" s="54">
        <f t="shared" si="95"/>
        <v>0</v>
      </c>
      <c r="O192" s="54">
        <f t="shared" si="76"/>
        <v>0</v>
      </c>
      <c r="P192" s="54">
        <f t="shared" si="77"/>
        <v>0</v>
      </c>
      <c r="Q192" s="54">
        <f t="shared" si="78"/>
        <v>0</v>
      </c>
      <c r="R192" s="54">
        <f t="shared" si="79"/>
        <v>0</v>
      </c>
      <c r="S192" s="54">
        <f t="shared" si="96"/>
        <v>0</v>
      </c>
      <c r="T192" s="54">
        <f t="shared" si="80"/>
        <v>0</v>
      </c>
      <c r="U192" s="54">
        <f t="shared" si="81"/>
        <v>0</v>
      </c>
      <c r="V192" s="54">
        <f t="shared" si="82"/>
        <v>0</v>
      </c>
      <c r="W192" s="54">
        <f t="shared" si="83"/>
        <v>0</v>
      </c>
      <c r="X192" s="54">
        <f t="shared" si="84"/>
        <v>0</v>
      </c>
      <c r="Y192" s="54">
        <f t="shared" si="85"/>
        <v>0</v>
      </c>
      <c r="Z192" s="54">
        <f t="shared" si="86"/>
        <v>0</v>
      </c>
      <c r="AA192" s="54">
        <f t="shared" si="87"/>
        <v>0</v>
      </c>
      <c r="AB192" s="54">
        <f t="shared" si="88"/>
        <v>0</v>
      </c>
      <c r="AC192" s="54">
        <f t="shared" si="89"/>
        <v>0</v>
      </c>
      <c r="AD192" s="54">
        <f t="shared" si="90"/>
        <v>0</v>
      </c>
      <c r="AE192" s="54">
        <f t="shared" si="91"/>
        <v>0</v>
      </c>
      <c r="AF192" s="54">
        <f t="shared" si="92"/>
        <v>0</v>
      </c>
      <c r="AG192" s="54">
        <f t="shared" si="93"/>
        <v>0</v>
      </c>
      <c r="AH192" s="56">
        <f t="shared" si="94"/>
        <v>0</v>
      </c>
    </row>
    <row r="193" spans="1:34" ht="16.5" hidden="1" thickBot="1" x14ac:dyDescent="0.3">
      <c r="A193" s="44" t="str">
        <f t="shared" si="67"/>
        <v>unconstrained</v>
      </c>
      <c r="B193" s="75" t="s">
        <v>436</v>
      </c>
      <c r="C193" s="78" t="s">
        <v>460</v>
      </c>
      <c r="D193" s="60" t="s">
        <v>115</v>
      </c>
      <c r="E193" s="60" t="s">
        <v>423</v>
      </c>
      <c r="F193" s="61">
        <f t="shared" si="68"/>
        <v>0</v>
      </c>
      <c r="G193" s="61">
        <f t="shared" si="69"/>
        <v>0</v>
      </c>
      <c r="H193" s="61">
        <f t="shared" si="70"/>
        <v>0</v>
      </c>
      <c r="I193" s="61">
        <f t="shared" si="71"/>
        <v>0</v>
      </c>
      <c r="J193" s="61">
        <f t="shared" si="72"/>
        <v>0</v>
      </c>
      <c r="K193" s="61">
        <f t="shared" si="73"/>
        <v>0</v>
      </c>
      <c r="L193" s="61">
        <f t="shared" si="74"/>
        <v>0</v>
      </c>
      <c r="M193" s="61">
        <f t="shared" si="75"/>
        <v>0</v>
      </c>
      <c r="N193" s="61">
        <f t="shared" si="95"/>
        <v>0</v>
      </c>
      <c r="O193" s="61">
        <f t="shared" si="76"/>
        <v>0</v>
      </c>
      <c r="P193" s="61">
        <f t="shared" si="77"/>
        <v>0</v>
      </c>
      <c r="Q193" s="61">
        <f t="shared" si="78"/>
        <v>0</v>
      </c>
      <c r="R193" s="61">
        <f t="shared" si="79"/>
        <v>0</v>
      </c>
      <c r="S193" s="61">
        <f t="shared" si="96"/>
        <v>0</v>
      </c>
      <c r="T193" s="61">
        <f t="shared" si="80"/>
        <v>0</v>
      </c>
      <c r="U193" s="61">
        <f t="shared" si="81"/>
        <v>0</v>
      </c>
      <c r="V193" s="61">
        <f t="shared" si="82"/>
        <v>0</v>
      </c>
      <c r="W193" s="61">
        <f t="shared" si="83"/>
        <v>0</v>
      </c>
      <c r="X193" s="61">
        <f t="shared" si="84"/>
        <v>0</v>
      </c>
      <c r="Y193" s="61">
        <f t="shared" si="85"/>
        <v>0</v>
      </c>
      <c r="Z193" s="61">
        <f t="shared" si="86"/>
        <v>0</v>
      </c>
      <c r="AA193" s="61">
        <f t="shared" si="87"/>
        <v>0</v>
      </c>
      <c r="AB193" s="61">
        <f t="shared" si="88"/>
        <v>0</v>
      </c>
      <c r="AC193" s="61">
        <f t="shared" si="89"/>
        <v>0</v>
      </c>
      <c r="AD193" s="61">
        <f t="shared" si="90"/>
        <v>0</v>
      </c>
      <c r="AE193" s="61">
        <f t="shared" si="91"/>
        <v>0</v>
      </c>
      <c r="AF193" s="61">
        <f t="shared" si="92"/>
        <v>0</v>
      </c>
      <c r="AG193" s="61">
        <f t="shared" si="93"/>
        <v>0</v>
      </c>
      <c r="AH193" s="63">
        <f t="shared" si="94"/>
        <v>0</v>
      </c>
    </row>
    <row r="194" spans="1:34" ht="16.5" hidden="1" thickBot="1" x14ac:dyDescent="0.3">
      <c r="A194" s="44" t="str">
        <f t="shared" si="67"/>
        <v>unconstrained</v>
      </c>
      <c r="B194" s="75" t="s">
        <v>436</v>
      </c>
      <c r="C194" s="46" t="s">
        <v>461</v>
      </c>
      <c r="D194" s="47" t="s">
        <v>78</v>
      </c>
      <c r="E194" s="47" t="s">
        <v>147</v>
      </c>
      <c r="F194" s="48">
        <f t="shared" si="68"/>
        <v>0</v>
      </c>
      <c r="G194" s="48">
        <f t="shared" si="69"/>
        <v>0</v>
      </c>
      <c r="H194" s="48">
        <f t="shared" si="70"/>
        <v>0</v>
      </c>
      <c r="I194" s="48">
        <f t="shared" si="71"/>
        <v>0</v>
      </c>
      <c r="J194" s="48">
        <f t="shared" si="72"/>
        <v>0</v>
      </c>
      <c r="K194" s="48">
        <f t="shared" si="73"/>
        <v>0</v>
      </c>
      <c r="L194" s="48">
        <f t="shared" si="74"/>
        <v>0</v>
      </c>
      <c r="M194" s="48">
        <f t="shared" si="75"/>
        <v>0</v>
      </c>
      <c r="N194" s="48">
        <f t="shared" si="95"/>
        <v>0</v>
      </c>
      <c r="O194" s="48">
        <f t="shared" si="76"/>
        <v>0</v>
      </c>
      <c r="P194" s="48">
        <f t="shared" si="77"/>
        <v>0</v>
      </c>
      <c r="Q194" s="48">
        <f t="shared" si="78"/>
        <v>0</v>
      </c>
      <c r="R194" s="48">
        <f t="shared" si="79"/>
        <v>0</v>
      </c>
      <c r="S194" s="48">
        <f t="shared" si="96"/>
        <v>0</v>
      </c>
      <c r="T194" s="48">
        <f t="shared" si="80"/>
        <v>0</v>
      </c>
      <c r="U194" s="48">
        <f t="shared" si="81"/>
        <v>0</v>
      </c>
      <c r="V194" s="48">
        <f t="shared" si="82"/>
        <v>0</v>
      </c>
      <c r="W194" s="48">
        <f t="shared" si="83"/>
        <v>0</v>
      </c>
      <c r="X194" s="48">
        <f t="shared" si="84"/>
        <v>0</v>
      </c>
      <c r="Y194" s="48">
        <f t="shared" si="85"/>
        <v>0</v>
      </c>
      <c r="Z194" s="48">
        <f t="shared" si="86"/>
        <v>0</v>
      </c>
      <c r="AA194" s="48">
        <f t="shared" si="87"/>
        <v>0</v>
      </c>
      <c r="AB194" s="48">
        <f t="shared" si="88"/>
        <v>0</v>
      </c>
      <c r="AC194" s="48">
        <f t="shared" si="89"/>
        <v>0</v>
      </c>
      <c r="AD194" s="48">
        <f t="shared" si="90"/>
        <v>0</v>
      </c>
      <c r="AE194" s="48">
        <f t="shared" si="91"/>
        <v>0</v>
      </c>
      <c r="AF194" s="48">
        <f t="shared" si="92"/>
        <v>0</v>
      </c>
      <c r="AG194" s="48">
        <f t="shared" si="93"/>
        <v>0</v>
      </c>
      <c r="AH194" s="50">
        <f t="shared" si="94"/>
        <v>0</v>
      </c>
    </row>
    <row r="195" spans="1:34" ht="16.5" hidden="1" thickBot="1" x14ac:dyDescent="0.3">
      <c r="A195" s="44" t="str">
        <f t="shared" si="67"/>
        <v>unconstrained</v>
      </c>
      <c r="B195" s="75" t="s">
        <v>436</v>
      </c>
      <c r="C195" s="59" t="s">
        <v>461</v>
      </c>
      <c r="D195" s="60" t="s">
        <v>115</v>
      </c>
      <c r="E195" s="60" t="s">
        <v>423</v>
      </c>
      <c r="F195" s="61">
        <f t="shared" si="68"/>
        <v>0</v>
      </c>
      <c r="G195" s="61">
        <f t="shared" si="69"/>
        <v>0</v>
      </c>
      <c r="H195" s="61">
        <f t="shared" si="70"/>
        <v>0</v>
      </c>
      <c r="I195" s="61">
        <f t="shared" si="71"/>
        <v>0</v>
      </c>
      <c r="J195" s="61">
        <f t="shared" si="72"/>
        <v>0</v>
      </c>
      <c r="K195" s="61">
        <f t="shared" si="73"/>
        <v>0</v>
      </c>
      <c r="L195" s="61">
        <f t="shared" si="74"/>
        <v>0</v>
      </c>
      <c r="M195" s="61">
        <f t="shared" si="75"/>
        <v>0</v>
      </c>
      <c r="N195" s="61">
        <f t="shared" si="95"/>
        <v>0</v>
      </c>
      <c r="O195" s="61">
        <f t="shared" si="76"/>
        <v>0</v>
      </c>
      <c r="P195" s="61">
        <f t="shared" si="77"/>
        <v>0</v>
      </c>
      <c r="Q195" s="61">
        <f t="shared" si="78"/>
        <v>0</v>
      </c>
      <c r="R195" s="61">
        <f t="shared" si="79"/>
        <v>0</v>
      </c>
      <c r="S195" s="61">
        <f t="shared" si="96"/>
        <v>0</v>
      </c>
      <c r="T195" s="61">
        <f t="shared" si="80"/>
        <v>0</v>
      </c>
      <c r="U195" s="61">
        <f t="shared" si="81"/>
        <v>0</v>
      </c>
      <c r="V195" s="61">
        <f t="shared" si="82"/>
        <v>0</v>
      </c>
      <c r="W195" s="61">
        <f t="shared" si="83"/>
        <v>0</v>
      </c>
      <c r="X195" s="61">
        <f t="shared" si="84"/>
        <v>0</v>
      </c>
      <c r="Y195" s="61">
        <f t="shared" si="85"/>
        <v>0</v>
      </c>
      <c r="Z195" s="61">
        <f t="shared" si="86"/>
        <v>0</v>
      </c>
      <c r="AA195" s="61">
        <f t="shared" si="87"/>
        <v>0</v>
      </c>
      <c r="AB195" s="61">
        <f t="shared" si="88"/>
        <v>0</v>
      </c>
      <c r="AC195" s="61">
        <f t="shared" si="89"/>
        <v>0</v>
      </c>
      <c r="AD195" s="61">
        <f t="shared" si="90"/>
        <v>0</v>
      </c>
      <c r="AE195" s="61">
        <f t="shared" si="91"/>
        <v>0</v>
      </c>
      <c r="AF195" s="61">
        <f t="shared" si="92"/>
        <v>0</v>
      </c>
      <c r="AG195" s="61">
        <f t="shared" si="93"/>
        <v>0</v>
      </c>
      <c r="AH195" s="63">
        <f t="shared" si="94"/>
        <v>0</v>
      </c>
    </row>
    <row r="196" spans="1:34" ht="16.5" hidden="1" thickBot="1" x14ac:dyDescent="0.3">
      <c r="A196" s="44" t="str">
        <f t="shared" si="67"/>
        <v>unconstrained</v>
      </c>
      <c r="B196" s="75" t="s">
        <v>436</v>
      </c>
      <c r="C196" s="76" t="s">
        <v>462</v>
      </c>
      <c r="D196" s="47" t="s">
        <v>78</v>
      </c>
      <c r="E196" s="47" t="s">
        <v>147</v>
      </c>
      <c r="F196" s="48">
        <f t="shared" si="68"/>
        <v>0</v>
      </c>
      <c r="G196" s="48">
        <f t="shared" si="69"/>
        <v>0</v>
      </c>
      <c r="H196" s="48">
        <f t="shared" si="70"/>
        <v>0</v>
      </c>
      <c r="I196" s="48">
        <f t="shared" si="71"/>
        <v>0</v>
      </c>
      <c r="J196" s="48">
        <f t="shared" si="72"/>
        <v>0</v>
      </c>
      <c r="K196" s="48">
        <f t="shared" si="73"/>
        <v>0</v>
      </c>
      <c r="L196" s="48">
        <f t="shared" si="74"/>
        <v>0</v>
      </c>
      <c r="M196" s="48">
        <f t="shared" si="75"/>
        <v>0</v>
      </c>
      <c r="N196" s="48">
        <f t="shared" si="95"/>
        <v>0</v>
      </c>
      <c r="O196" s="48">
        <f t="shared" si="76"/>
        <v>0</v>
      </c>
      <c r="P196" s="48">
        <f t="shared" si="77"/>
        <v>0</v>
      </c>
      <c r="Q196" s="48">
        <f t="shared" si="78"/>
        <v>0</v>
      </c>
      <c r="R196" s="48">
        <f t="shared" si="79"/>
        <v>0</v>
      </c>
      <c r="S196" s="48">
        <f t="shared" si="96"/>
        <v>0</v>
      </c>
      <c r="T196" s="48">
        <f t="shared" si="80"/>
        <v>0</v>
      </c>
      <c r="U196" s="48">
        <f t="shared" si="81"/>
        <v>0</v>
      </c>
      <c r="V196" s="48">
        <f t="shared" si="82"/>
        <v>0</v>
      </c>
      <c r="W196" s="48">
        <f t="shared" si="83"/>
        <v>0</v>
      </c>
      <c r="X196" s="48">
        <f t="shared" si="84"/>
        <v>0</v>
      </c>
      <c r="Y196" s="48">
        <f t="shared" si="85"/>
        <v>0</v>
      </c>
      <c r="Z196" s="48">
        <f t="shared" si="86"/>
        <v>0</v>
      </c>
      <c r="AA196" s="48">
        <f t="shared" si="87"/>
        <v>0</v>
      </c>
      <c r="AB196" s="48">
        <f t="shared" si="88"/>
        <v>0</v>
      </c>
      <c r="AC196" s="48">
        <f t="shared" si="89"/>
        <v>0</v>
      </c>
      <c r="AD196" s="48">
        <f t="shared" si="90"/>
        <v>0</v>
      </c>
      <c r="AE196" s="48">
        <f t="shared" si="91"/>
        <v>0</v>
      </c>
      <c r="AF196" s="48">
        <f t="shared" si="92"/>
        <v>0</v>
      </c>
      <c r="AG196" s="48">
        <f t="shared" si="93"/>
        <v>0</v>
      </c>
      <c r="AH196" s="50">
        <f t="shared" si="94"/>
        <v>0</v>
      </c>
    </row>
    <row r="197" spans="1:34" ht="16.5" hidden="1" thickBot="1" x14ac:dyDescent="0.3">
      <c r="A197" s="44" t="str">
        <f t="shared" si="67"/>
        <v>unconstrained</v>
      </c>
      <c r="B197" s="75" t="s">
        <v>436</v>
      </c>
      <c r="C197" s="77" t="s">
        <v>462</v>
      </c>
      <c r="D197" s="53" t="s">
        <v>78</v>
      </c>
      <c r="E197" s="53" t="s">
        <v>278</v>
      </c>
      <c r="F197" s="54">
        <f t="shared" si="68"/>
        <v>0</v>
      </c>
      <c r="G197" s="54">
        <f t="shared" si="69"/>
        <v>0</v>
      </c>
      <c r="H197" s="54">
        <f t="shared" si="70"/>
        <v>0</v>
      </c>
      <c r="I197" s="54">
        <f t="shared" si="71"/>
        <v>0</v>
      </c>
      <c r="J197" s="54">
        <f t="shared" si="72"/>
        <v>0</v>
      </c>
      <c r="K197" s="54">
        <f t="shared" si="73"/>
        <v>0</v>
      </c>
      <c r="L197" s="54">
        <f t="shared" si="74"/>
        <v>0</v>
      </c>
      <c r="M197" s="54">
        <f t="shared" si="75"/>
        <v>0</v>
      </c>
      <c r="N197" s="54">
        <f t="shared" si="95"/>
        <v>0</v>
      </c>
      <c r="O197" s="54">
        <f t="shared" si="76"/>
        <v>0</v>
      </c>
      <c r="P197" s="54">
        <f t="shared" si="77"/>
        <v>0</v>
      </c>
      <c r="Q197" s="54">
        <f t="shared" si="78"/>
        <v>0</v>
      </c>
      <c r="R197" s="54">
        <f t="shared" si="79"/>
        <v>0</v>
      </c>
      <c r="S197" s="54">
        <f t="shared" si="96"/>
        <v>0</v>
      </c>
      <c r="T197" s="54">
        <f t="shared" si="80"/>
        <v>0</v>
      </c>
      <c r="U197" s="54">
        <f t="shared" si="81"/>
        <v>0</v>
      </c>
      <c r="V197" s="54">
        <f t="shared" si="82"/>
        <v>0</v>
      </c>
      <c r="W197" s="54">
        <f t="shared" si="83"/>
        <v>0</v>
      </c>
      <c r="X197" s="54">
        <f t="shared" si="84"/>
        <v>0</v>
      </c>
      <c r="Y197" s="54">
        <f t="shared" si="85"/>
        <v>0</v>
      </c>
      <c r="Z197" s="54">
        <f t="shared" si="86"/>
        <v>0</v>
      </c>
      <c r="AA197" s="54">
        <f t="shared" si="87"/>
        <v>0</v>
      </c>
      <c r="AB197" s="54">
        <f t="shared" si="88"/>
        <v>0</v>
      </c>
      <c r="AC197" s="54">
        <f t="shared" si="89"/>
        <v>0</v>
      </c>
      <c r="AD197" s="54">
        <f t="shared" si="90"/>
        <v>0</v>
      </c>
      <c r="AE197" s="54">
        <f t="shared" si="91"/>
        <v>0</v>
      </c>
      <c r="AF197" s="54">
        <f t="shared" si="92"/>
        <v>0</v>
      </c>
      <c r="AG197" s="54">
        <f t="shared" si="93"/>
        <v>0</v>
      </c>
      <c r="AH197" s="56">
        <f t="shared" si="94"/>
        <v>0</v>
      </c>
    </row>
    <row r="198" spans="1:34" ht="16.5" hidden="1" thickBot="1" x14ac:dyDescent="0.3">
      <c r="A198" s="44" t="str">
        <f t="shared" si="67"/>
        <v>unconstrained</v>
      </c>
      <c r="B198" s="75" t="s">
        <v>436</v>
      </c>
      <c r="C198" s="77" t="s">
        <v>462</v>
      </c>
      <c r="D198" s="53" t="s">
        <v>78</v>
      </c>
      <c r="E198" s="53" t="s">
        <v>421</v>
      </c>
      <c r="F198" s="54">
        <f t="shared" si="68"/>
        <v>0</v>
      </c>
      <c r="G198" s="54">
        <f t="shared" si="69"/>
        <v>0</v>
      </c>
      <c r="H198" s="54">
        <f t="shared" si="70"/>
        <v>0</v>
      </c>
      <c r="I198" s="54">
        <f t="shared" si="71"/>
        <v>0</v>
      </c>
      <c r="J198" s="54">
        <f t="shared" si="72"/>
        <v>0</v>
      </c>
      <c r="K198" s="54">
        <f t="shared" si="73"/>
        <v>0</v>
      </c>
      <c r="L198" s="54">
        <f t="shared" si="74"/>
        <v>0</v>
      </c>
      <c r="M198" s="54">
        <f t="shared" si="75"/>
        <v>0</v>
      </c>
      <c r="N198" s="54">
        <f t="shared" si="95"/>
        <v>0</v>
      </c>
      <c r="O198" s="54">
        <f t="shared" si="76"/>
        <v>0</v>
      </c>
      <c r="P198" s="54">
        <f t="shared" si="77"/>
        <v>0</v>
      </c>
      <c r="Q198" s="54">
        <f t="shared" si="78"/>
        <v>0</v>
      </c>
      <c r="R198" s="54">
        <f t="shared" si="79"/>
        <v>0</v>
      </c>
      <c r="S198" s="54">
        <f t="shared" si="96"/>
        <v>0</v>
      </c>
      <c r="T198" s="54">
        <f t="shared" si="80"/>
        <v>0</v>
      </c>
      <c r="U198" s="54">
        <f t="shared" si="81"/>
        <v>0</v>
      </c>
      <c r="V198" s="54">
        <f t="shared" si="82"/>
        <v>0</v>
      </c>
      <c r="W198" s="54">
        <f t="shared" si="83"/>
        <v>0</v>
      </c>
      <c r="X198" s="54">
        <f t="shared" si="84"/>
        <v>0</v>
      </c>
      <c r="Y198" s="54">
        <f t="shared" si="85"/>
        <v>0</v>
      </c>
      <c r="Z198" s="54">
        <f t="shared" si="86"/>
        <v>0</v>
      </c>
      <c r="AA198" s="54">
        <f t="shared" si="87"/>
        <v>0</v>
      </c>
      <c r="AB198" s="54">
        <f t="shared" si="88"/>
        <v>0</v>
      </c>
      <c r="AC198" s="54">
        <f t="shared" si="89"/>
        <v>0</v>
      </c>
      <c r="AD198" s="54">
        <f t="shared" si="90"/>
        <v>0</v>
      </c>
      <c r="AE198" s="54">
        <f t="shared" si="91"/>
        <v>0</v>
      </c>
      <c r="AF198" s="54">
        <f t="shared" si="92"/>
        <v>0</v>
      </c>
      <c r="AG198" s="54">
        <f t="shared" si="93"/>
        <v>0</v>
      </c>
      <c r="AH198" s="56">
        <f t="shared" si="94"/>
        <v>0</v>
      </c>
    </row>
    <row r="199" spans="1:34" ht="16.5" hidden="1" thickBot="1" x14ac:dyDescent="0.3">
      <c r="A199" s="44" t="str">
        <f t="shared" si="67"/>
        <v>unconstrained</v>
      </c>
      <c r="B199" s="75" t="s">
        <v>436</v>
      </c>
      <c r="C199" s="77" t="s">
        <v>462</v>
      </c>
      <c r="D199" s="53" t="s">
        <v>78</v>
      </c>
      <c r="E199" s="53" t="s">
        <v>124</v>
      </c>
      <c r="F199" s="54">
        <f t="shared" si="68"/>
        <v>0</v>
      </c>
      <c r="G199" s="54">
        <f t="shared" si="69"/>
        <v>0</v>
      </c>
      <c r="H199" s="54">
        <f t="shared" si="70"/>
        <v>0</v>
      </c>
      <c r="I199" s="54">
        <f t="shared" si="71"/>
        <v>0</v>
      </c>
      <c r="J199" s="54">
        <f t="shared" si="72"/>
        <v>0</v>
      </c>
      <c r="K199" s="54">
        <f t="shared" si="73"/>
        <v>0</v>
      </c>
      <c r="L199" s="54">
        <f t="shared" si="74"/>
        <v>0</v>
      </c>
      <c r="M199" s="54">
        <f t="shared" si="75"/>
        <v>0</v>
      </c>
      <c r="N199" s="54">
        <f t="shared" si="95"/>
        <v>0</v>
      </c>
      <c r="O199" s="54">
        <f t="shared" si="76"/>
        <v>0</v>
      </c>
      <c r="P199" s="54">
        <f t="shared" si="77"/>
        <v>0</v>
      </c>
      <c r="Q199" s="54">
        <f t="shared" si="78"/>
        <v>0</v>
      </c>
      <c r="R199" s="54">
        <f t="shared" si="79"/>
        <v>0</v>
      </c>
      <c r="S199" s="54">
        <f t="shared" si="96"/>
        <v>0</v>
      </c>
      <c r="T199" s="54">
        <f t="shared" si="80"/>
        <v>0</v>
      </c>
      <c r="U199" s="54">
        <f t="shared" si="81"/>
        <v>0</v>
      </c>
      <c r="V199" s="54">
        <f t="shared" si="82"/>
        <v>0</v>
      </c>
      <c r="W199" s="54">
        <f t="shared" si="83"/>
        <v>0</v>
      </c>
      <c r="X199" s="54">
        <f t="shared" si="84"/>
        <v>0</v>
      </c>
      <c r="Y199" s="54">
        <f t="shared" si="85"/>
        <v>0</v>
      </c>
      <c r="Z199" s="54">
        <f t="shared" si="86"/>
        <v>0</v>
      </c>
      <c r="AA199" s="54">
        <f t="shared" si="87"/>
        <v>0</v>
      </c>
      <c r="AB199" s="54">
        <f t="shared" si="88"/>
        <v>0</v>
      </c>
      <c r="AC199" s="54">
        <f t="shared" si="89"/>
        <v>0</v>
      </c>
      <c r="AD199" s="54">
        <f t="shared" si="90"/>
        <v>0</v>
      </c>
      <c r="AE199" s="54">
        <f t="shared" si="91"/>
        <v>0</v>
      </c>
      <c r="AF199" s="54">
        <f t="shared" si="92"/>
        <v>0</v>
      </c>
      <c r="AG199" s="54">
        <f t="shared" si="93"/>
        <v>0</v>
      </c>
      <c r="AH199" s="56">
        <f t="shared" si="94"/>
        <v>0</v>
      </c>
    </row>
    <row r="200" spans="1:34" ht="16.5" hidden="1" thickBot="1" x14ac:dyDescent="0.3">
      <c r="A200" s="44" t="str">
        <f t="shared" si="67"/>
        <v>unconstrained</v>
      </c>
      <c r="B200" s="75" t="s">
        <v>436</v>
      </c>
      <c r="C200" s="78" t="s">
        <v>462</v>
      </c>
      <c r="D200" s="60" t="s">
        <v>115</v>
      </c>
      <c r="E200" s="60" t="s">
        <v>423</v>
      </c>
      <c r="F200" s="61">
        <f t="shared" si="68"/>
        <v>0</v>
      </c>
      <c r="G200" s="61">
        <f t="shared" si="69"/>
        <v>0</v>
      </c>
      <c r="H200" s="61">
        <f t="shared" si="70"/>
        <v>0</v>
      </c>
      <c r="I200" s="61">
        <f t="shared" si="71"/>
        <v>0</v>
      </c>
      <c r="J200" s="61">
        <f t="shared" si="72"/>
        <v>0</v>
      </c>
      <c r="K200" s="61">
        <f t="shared" si="73"/>
        <v>0</v>
      </c>
      <c r="L200" s="61">
        <f t="shared" si="74"/>
        <v>0</v>
      </c>
      <c r="M200" s="61">
        <f t="shared" si="75"/>
        <v>0</v>
      </c>
      <c r="N200" s="61">
        <f t="shared" si="95"/>
        <v>0</v>
      </c>
      <c r="O200" s="61">
        <f t="shared" si="76"/>
        <v>0</v>
      </c>
      <c r="P200" s="61">
        <f t="shared" si="77"/>
        <v>0</v>
      </c>
      <c r="Q200" s="61">
        <f t="shared" si="78"/>
        <v>0</v>
      </c>
      <c r="R200" s="61">
        <f t="shared" si="79"/>
        <v>0</v>
      </c>
      <c r="S200" s="61">
        <f t="shared" si="96"/>
        <v>0</v>
      </c>
      <c r="T200" s="61">
        <f t="shared" si="80"/>
        <v>0</v>
      </c>
      <c r="U200" s="61">
        <f t="shared" si="81"/>
        <v>0</v>
      </c>
      <c r="V200" s="61">
        <f t="shared" si="82"/>
        <v>0</v>
      </c>
      <c r="W200" s="61">
        <f t="shared" si="83"/>
        <v>0</v>
      </c>
      <c r="X200" s="61">
        <f t="shared" si="84"/>
        <v>0</v>
      </c>
      <c r="Y200" s="61">
        <f t="shared" si="85"/>
        <v>0</v>
      </c>
      <c r="Z200" s="61">
        <f t="shared" si="86"/>
        <v>0</v>
      </c>
      <c r="AA200" s="61">
        <f t="shared" si="87"/>
        <v>0</v>
      </c>
      <c r="AB200" s="61">
        <f t="shared" si="88"/>
        <v>0</v>
      </c>
      <c r="AC200" s="61">
        <f t="shared" si="89"/>
        <v>0</v>
      </c>
      <c r="AD200" s="61">
        <f t="shared" si="90"/>
        <v>0</v>
      </c>
      <c r="AE200" s="61">
        <f t="shared" si="91"/>
        <v>0</v>
      </c>
      <c r="AF200" s="61">
        <f t="shared" si="92"/>
        <v>0</v>
      </c>
      <c r="AG200" s="61">
        <f t="shared" si="93"/>
        <v>0</v>
      </c>
      <c r="AH200" s="63">
        <f t="shared" si="94"/>
        <v>0</v>
      </c>
    </row>
    <row r="201" spans="1:34" ht="16.5" hidden="1" thickBot="1" x14ac:dyDescent="0.3">
      <c r="A201" s="44" t="str">
        <f t="shared" si="67"/>
        <v>unconstrained</v>
      </c>
      <c r="B201" s="75" t="s">
        <v>436</v>
      </c>
      <c r="C201" s="46" t="s">
        <v>463</v>
      </c>
      <c r="D201" s="47" t="s">
        <v>78</v>
      </c>
      <c r="E201" s="47" t="s">
        <v>147</v>
      </c>
      <c r="F201" s="48">
        <f t="shared" si="68"/>
        <v>0</v>
      </c>
      <c r="G201" s="48">
        <f t="shared" si="69"/>
        <v>0</v>
      </c>
      <c r="H201" s="48">
        <f t="shared" si="70"/>
        <v>0</v>
      </c>
      <c r="I201" s="48">
        <f t="shared" si="71"/>
        <v>0</v>
      </c>
      <c r="J201" s="48">
        <f t="shared" si="72"/>
        <v>0</v>
      </c>
      <c r="K201" s="48">
        <f t="shared" si="73"/>
        <v>0</v>
      </c>
      <c r="L201" s="48">
        <f t="shared" si="74"/>
        <v>0</v>
      </c>
      <c r="M201" s="48">
        <f t="shared" si="75"/>
        <v>0</v>
      </c>
      <c r="N201" s="48">
        <f t="shared" si="95"/>
        <v>0</v>
      </c>
      <c r="O201" s="48">
        <f t="shared" si="76"/>
        <v>0</v>
      </c>
      <c r="P201" s="48">
        <f t="shared" si="77"/>
        <v>0</v>
      </c>
      <c r="Q201" s="48">
        <f t="shared" si="78"/>
        <v>0</v>
      </c>
      <c r="R201" s="48">
        <f t="shared" si="79"/>
        <v>0</v>
      </c>
      <c r="S201" s="48">
        <f t="shared" si="96"/>
        <v>0</v>
      </c>
      <c r="T201" s="48">
        <f t="shared" si="80"/>
        <v>0</v>
      </c>
      <c r="U201" s="48">
        <f t="shared" si="81"/>
        <v>0</v>
      </c>
      <c r="V201" s="48">
        <f t="shared" si="82"/>
        <v>0</v>
      </c>
      <c r="W201" s="48">
        <f t="shared" si="83"/>
        <v>0</v>
      </c>
      <c r="X201" s="48">
        <f t="shared" si="84"/>
        <v>0</v>
      </c>
      <c r="Y201" s="48">
        <f t="shared" si="85"/>
        <v>0</v>
      </c>
      <c r="Z201" s="48">
        <f t="shared" si="86"/>
        <v>0</v>
      </c>
      <c r="AA201" s="48">
        <f t="shared" si="87"/>
        <v>0</v>
      </c>
      <c r="AB201" s="48">
        <f t="shared" si="88"/>
        <v>0</v>
      </c>
      <c r="AC201" s="48">
        <f t="shared" si="89"/>
        <v>0</v>
      </c>
      <c r="AD201" s="48">
        <f t="shared" si="90"/>
        <v>0</v>
      </c>
      <c r="AE201" s="48">
        <f t="shared" si="91"/>
        <v>0</v>
      </c>
      <c r="AF201" s="48">
        <f t="shared" si="92"/>
        <v>0</v>
      </c>
      <c r="AG201" s="48">
        <f t="shared" si="93"/>
        <v>0</v>
      </c>
      <c r="AH201" s="50">
        <f t="shared" si="94"/>
        <v>0</v>
      </c>
    </row>
    <row r="202" spans="1:34" ht="16.5" hidden="1" thickBot="1" x14ac:dyDescent="0.3">
      <c r="A202" s="44" t="str">
        <f t="shared" si="67"/>
        <v>unconstrained</v>
      </c>
      <c r="B202" s="75" t="s">
        <v>436</v>
      </c>
      <c r="C202" s="52" t="s">
        <v>463</v>
      </c>
      <c r="D202" s="53" t="s">
        <v>78</v>
      </c>
      <c r="E202" s="53" t="s">
        <v>278</v>
      </c>
      <c r="F202" s="54">
        <f t="shared" si="68"/>
        <v>0</v>
      </c>
      <c r="G202" s="54">
        <f t="shared" si="69"/>
        <v>0</v>
      </c>
      <c r="H202" s="54">
        <f t="shared" si="70"/>
        <v>0</v>
      </c>
      <c r="I202" s="54">
        <f t="shared" si="71"/>
        <v>0</v>
      </c>
      <c r="J202" s="54">
        <f t="shared" si="72"/>
        <v>0</v>
      </c>
      <c r="K202" s="54">
        <f t="shared" si="73"/>
        <v>0</v>
      </c>
      <c r="L202" s="54">
        <f t="shared" si="74"/>
        <v>0</v>
      </c>
      <c r="M202" s="54">
        <f t="shared" si="75"/>
        <v>0</v>
      </c>
      <c r="N202" s="54">
        <f t="shared" si="95"/>
        <v>0</v>
      </c>
      <c r="O202" s="54">
        <f t="shared" si="76"/>
        <v>0</v>
      </c>
      <c r="P202" s="54">
        <f t="shared" si="77"/>
        <v>0</v>
      </c>
      <c r="Q202" s="54">
        <f t="shared" si="78"/>
        <v>0</v>
      </c>
      <c r="R202" s="54">
        <f t="shared" si="79"/>
        <v>0</v>
      </c>
      <c r="S202" s="54">
        <f t="shared" si="96"/>
        <v>0</v>
      </c>
      <c r="T202" s="54">
        <f t="shared" si="80"/>
        <v>0</v>
      </c>
      <c r="U202" s="54">
        <f t="shared" si="81"/>
        <v>0</v>
      </c>
      <c r="V202" s="54">
        <f t="shared" si="82"/>
        <v>0</v>
      </c>
      <c r="W202" s="54">
        <f t="shared" si="83"/>
        <v>0</v>
      </c>
      <c r="X202" s="54">
        <f t="shared" si="84"/>
        <v>0</v>
      </c>
      <c r="Y202" s="54">
        <f t="shared" si="85"/>
        <v>0</v>
      </c>
      <c r="Z202" s="54">
        <f t="shared" si="86"/>
        <v>0</v>
      </c>
      <c r="AA202" s="54">
        <f t="shared" si="87"/>
        <v>0</v>
      </c>
      <c r="AB202" s="54">
        <f t="shared" si="88"/>
        <v>0</v>
      </c>
      <c r="AC202" s="54">
        <f t="shared" si="89"/>
        <v>0</v>
      </c>
      <c r="AD202" s="54">
        <f t="shared" si="90"/>
        <v>0</v>
      </c>
      <c r="AE202" s="54">
        <f t="shared" si="91"/>
        <v>0</v>
      </c>
      <c r="AF202" s="54">
        <f t="shared" si="92"/>
        <v>0</v>
      </c>
      <c r="AG202" s="54">
        <f t="shared" si="93"/>
        <v>0</v>
      </c>
      <c r="AH202" s="56">
        <f t="shared" si="94"/>
        <v>0</v>
      </c>
    </row>
    <row r="203" spans="1:34" ht="16.5" hidden="1" thickBot="1" x14ac:dyDescent="0.3">
      <c r="A203" s="44" t="str">
        <f t="shared" si="67"/>
        <v>unconstrained</v>
      </c>
      <c r="B203" s="75" t="s">
        <v>436</v>
      </c>
      <c r="C203" s="52" t="s">
        <v>463</v>
      </c>
      <c r="D203" s="53" t="s">
        <v>78</v>
      </c>
      <c r="E203" s="53" t="s">
        <v>421</v>
      </c>
      <c r="F203" s="54">
        <f t="shared" si="68"/>
        <v>0</v>
      </c>
      <c r="G203" s="54">
        <f t="shared" si="69"/>
        <v>0</v>
      </c>
      <c r="H203" s="54">
        <f t="shared" si="70"/>
        <v>0</v>
      </c>
      <c r="I203" s="54">
        <f t="shared" si="71"/>
        <v>0</v>
      </c>
      <c r="J203" s="54">
        <f t="shared" si="72"/>
        <v>0</v>
      </c>
      <c r="K203" s="54">
        <f t="shared" si="73"/>
        <v>0</v>
      </c>
      <c r="L203" s="54">
        <f t="shared" si="74"/>
        <v>0</v>
      </c>
      <c r="M203" s="54">
        <f t="shared" si="75"/>
        <v>0</v>
      </c>
      <c r="N203" s="54">
        <f t="shared" si="95"/>
        <v>0</v>
      </c>
      <c r="O203" s="54">
        <f t="shared" si="76"/>
        <v>0</v>
      </c>
      <c r="P203" s="54">
        <f t="shared" si="77"/>
        <v>0</v>
      </c>
      <c r="Q203" s="54">
        <f t="shared" si="78"/>
        <v>0</v>
      </c>
      <c r="R203" s="54">
        <f t="shared" si="79"/>
        <v>0</v>
      </c>
      <c r="S203" s="54">
        <f t="shared" si="96"/>
        <v>0</v>
      </c>
      <c r="T203" s="54">
        <f t="shared" si="80"/>
        <v>0</v>
      </c>
      <c r="U203" s="54">
        <f t="shared" si="81"/>
        <v>0</v>
      </c>
      <c r="V203" s="54">
        <f t="shared" si="82"/>
        <v>0</v>
      </c>
      <c r="W203" s="54">
        <f t="shared" si="83"/>
        <v>0</v>
      </c>
      <c r="X203" s="54">
        <f t="shared" si="84"/>
        <v>0</v>
      </c>
      <c r="Y203" s="54">
        <f t="shared" si="85"/>
        <v>0</v>
      </c>
      <c r="Z203" s="54">
        <f t="shared" si="86"/>
        <v>0</v>
      </c>
      <c r="AA203" s="54">
        <f t="shared" si="87"/>
        <v>0</v>
      </c>
      <c r="AB203" s="54">
        <f t="shared" si="88"/>
        <v>0</v>
      </c>
      <c r="AC203" s="54">
        <f t="shared" si="89"/>
        <v>0</v>
      </c>
      <c r="AD203" s="54">
        <f t="shared" si="90"/>
        <v>0</v>
      </c>
      <c r="AE203" s="54">
        <f t="shared" si="91"/>
        <v>0</v>
      </c>
      <c r="AF203" s="54">
        <f t="shared" si="92"/>
        <v>0</v>
      </c>
      <c r="AG203" s="54">
        <f t="shared" si="93"/>
        <v>0</v>
      </c>
      <c r="AH203" s="56">
        <f t="shared" si="94"/>
        <v>0</v>
      </c>
    </row>
    <row r="204" spans="1:34" ht="16.5" hidden="1" thickBot="1" x14ac:dyDescent="0.3">
      <c r="A204" s="44" t="str">
        <f t="shared" ref="A204:A218" si="97">A203</f>
        <v>unconstrained</v>
      </c>
      <c r="B204" s="75" t="s">
        <v>436</v>
      </c>
      <c r="C204" s="52" t="s">
        <v>463</v>
      </c>
      <c r="D204" s="53" t="s">
        <v>78</v>
      </c>
      <c r="E204" s="53" t="s">
        <v>124</v>
      </c>
      <c r="F204" s="54">
        <f t="shared" ref="F204:F220" si="98">F203</f>
        <v>0</v>
      </c>
      <c r="G204" s="54">
        <f t="shared" ref="G204:G220" si="99">G203</f>
        <v>0</v>
      </c>
      <c r="H204" s="54">
        <f t="shared" ref="H204:H220" si="100">H203</f>
        <v>0</v>
      </c>
      <c r="I204" s="54">
        <f t="shared" si="71"/>
        <v>0</v>
      </c>
      <c r="J204" s="54">
        <f t="shared" si="72"/>
        <v>0</v>
      </c>
      <c r="K204" s="54">
        <f t="shared" si="73"/>
        <v>0</v>
      </c>
      <c r="L204" s="54">
        <f t="shared" si="74"/>
        <v>0</v>
      </c>
      <c r="M204" s="54">
        <f t="shared" si="75"/>
        <v>0</v>
      </c>
      <c r="N204" s="54">
        <f t="shared" si="95"/>
        <v>0</v>
      </c>
      <c r="O204" s="54">
        <f t="shared" si="76"/>
        <v>0</v>
      </c>
      <c r="P204" s="54">
        <f t="shared" si="77"/>
        <v>0</v>
      </c>
      <c r="Q204" s="54">
        <f t="shared" si="78"/>
        <v>0</v>
      </c>
      <c r="R204" s="54">
        <f t="shared" si="79"/>
        <v>0</v>
      </c>
      <c r="S204" s="54">
        <f t="shared" si="96"/>
        <v>0</v>
      </c>
      <c r="T204" s="54">
        <f t="shared" si="80"/>
        <v>0</v>
      </c>
      <c r="U204" s="54">
        <f t="shared" si="81"/>
        <v>0</v>
      </c>
      <c r="V204" s="54">
        <f t="shared" si="82"/>
        <v>0</v>
      </c>
      <c r="W204" s="54">
        <f t="shared" si="83"/>
        <v>0</v>
      </c>
      <c r="X204" s="54">
        <f t="shared" si="84"/>
        <v>0</v>
      </c>
      <c r="Y204" s="54">
        <f t="shared" si="85"/>
        <v>0</v>
      </c>
      <c r="Z204" s="54">
        <f t="shared" si="86"/>
        <v>0</v>
      </c>
      <c r="AA204" s="54">
        <f t="shared" si="87"/>
        <v>0</v>
      </c>
      <c r="AB204" s="54">
        <f t="shared" si="88"/>
        <v>0</v>
      </c>
      <c r="AC204" s="54">
        <f t="shared" si="89"/>
        <v>0</v>
      </c>
      <c r="AD204" s="54">
        <f t="shared" si="90"/>
        <v>0</v>
      </c>
      <c r="AE204" s="54">
        <f t="shared" si="91"/>
        <v>0</v>
      </c>
      <c r="AF204" s="54">
        <f t="shared" si="92"/>
        <v>0</v>
      </c>
      <c r="AG204" s="54">
        <f t="shared" si="93"/>
        <v>0</v>
      </c>
      <c r="AH204" s="56">
        <f t="shared" si="94"/>
        <v>0</v>
      </c>
    </row>
    <row r="205" spans="1:34" ht="16.5" hidden="1" thickBot="1" x14ac:dyDescent="0.3">
      <c r="A205" s="44" t="str">
        <f t="shared" si="97"/>
        <v>unconstrained</v>
      </c>
      <c r="B205" s="75" t="s">
        <v>436</v>
      </c>
      <c r="C205" s="59" t="s">
        <v>463</v>
      </c>
      <c r="D205" s="60" t="s">
        <v>115</v>
      </c>
      <c r="E205" s="60" t="s">
        <v>423</v>
      </c>
      <c r="F205" s="61">
        <f t="shared" si="98"/>
        <v>0</v>
      </c>
      <c r="G205" s="61">
        <f t="shared" si="99"/>
        <v>0</v>
      </c>
      <c r="H205" s="61">
        <f t="shared" si="100"/>
        <v>0</v>
      </c>
      <c r="I205" s="61">
        <f t="shared" si="71"/>
        <v>0</v>
      </c>
      <c r="J205" s="61">
        <f t="shared" si="72"/>
        <v>0</v>
      </c>
      <c r="K205" s="61">
        <f t="shared" si="73"/>
        <v>0</v>
      </c>
      <c r="L205" s="61">
        <f t="shared" si="74"/>
        <v>0</v>
      </c>
      <c r="M205" s="61">
        <f t="shared" si="75"/>
        <v>0</v>
      </c>
      <c r="N205" s="61">
        <f t="shared" si="95"/>
        <v>0</v>
      </c>
      <c r="O205" s="61">
        <f t="shared" si="76"/>
        <v>0</v>
      </c>
      <c r="P205" s="61">
        <f t="shared" si="77"/>
        <v>0</v>
      </c>
      <c r="Q205" s="61">
        <f t="shared" si="78"/>
        <v>0</v>
      </c>
      <c r="R205" s="61">
        <f t="shared" si="79"/>
        <v>0</v>
      </c>
      <c r="S205" s="61">
        <f t="shared" si="96"/>
        <v>0</v>
      </c>
      <c r="T205" s="61">
        <f t="shared" si="80"/>
        <v>0</v>
      </c>
      <c r="U205" s="61">
        <f t="shared" si="81"/>
        <v>0</v>
      </c>
      <c r="V205" s="61">
        <f t="shared" si="82"/>
        <v>0</v>
      </c>
      <c r="W205" s="61">
        <f t="shared" si="83"/>
        <v>0</v>
      </c>
      <c r="X205" s="61">
        <f t="shared" si="84"/>
        <v>0</v>
      </c>
      <c r="Y205" s="61">
        <f t="shared" si="85"/>
        <v>0</v>
      </c>
      <c r="Z205" s="61">
        <f t="shared" si="86"/>
        <v>0</v>
      </c>
      <c r="AA205" s="61">
        <f t="shared" si="87"/>
        <v>0</v>
      </c>
      <c r="AB205" s="61">
        <f t="shared" si="88"/>
        <v>0</v>
      </c>
      <c r="AC205" s="61">
        <f t="shared" si="89"/>
        <v>0</v>
      </c>
      <c r="AD205" s="61">
        <f t="shared" si="90"/>
        <v>0</v>
      </c>
      <c r="AE205" s="61">
        <f t="shared" si="91"/>
        <v>0</v>
      </c>
      <c r="AF205" s="61">
        <f t="shared" si="92"/>
        <v>0</v>
      </c>
      <c r="AG205" s="61">
        <f t="shared" si="93"/>
        <v>0</v>
      </c>
      <c r="AH205" s="63">
        <f t="shared" si="94"/>
        <v>0</v>
      </c>
    </row>
    <row r="206" spans="1:34" ht="16.5" hidden="1" thickBot="1" x14ac:dyDescent="0.3">
      <c r="A206" s="44" t="str">
        <f t="shared" si="97"/>
        <v>unconstrained</v>
      </c>
      <c r="B206" s="75" t="s">
        <v>436</v>
      </c>
      <c r="C206" s="76" t="s">
        <v>464</v>
      </c>
      <c r="D206" s="47" t="s">
        <v>78</v>
      </c>
      <c r="E206" s="47" t="s">
        <v>147</v>
      </c>
      <c r="F206" s="48">
        <f t="shared" si="98"/>
        <v>0</v>
      </c>
      <c r="G206" s="48">
        <f t="shared" si="99"/>
        <v>0</v>
      </c>
      <c r="H206" s="48">
        <f t="shared" si="100"/>
        <v>0</v>
      </c>
      <c r="I206" s="48">
        <f t="shared" ref="I206:I220" si="101">I205</f>
        <v>0</v>
      </c>
      <c r="J206" s="48">
        <f t="shared" si="72"/>
        <v>0</v>
      </c>
      <c r="K206" s="48">
        <f t="shared" si="73"/>
        <v>0</v>
      </c>
      <c r="L206" s="48">
        <f t="shared" si="74"/>
        <v>0</v>
      </c>
      <c r="M206" s="48">
        <f t="shared" si="75"/>
        <v>0</v>
      </c>
      <c r="N206" s="48">
        <f t="shared" si="95"/>
        <v>0</v>
      </c>
      <c r="O206" s="48">
        <f t="shared" si="76"/>
        <v>0</v>
      </c>
      <c r="P206" s="48">
        <f t="shared" si="77"/>
        <v>0</v>
      </c>
      <c r="Q206" s="48">
        <f t="shared" si="78"/>
        <v>0</v>
      </c>
      <c r="R206" s="48">
        <f t="shared" si="79"/>
        <v>0</v>
      </c>
      <c r="S206" s="48">
        <f t="shared" si="96"/>
        <v>0</v>
      </c>
      <c r="T206" s="48">
        <f t="shared" si="80"/>
        <v>0</v>
      </c>
      <c r="U206" s="48">
        <f t="shared" si="81"/>
        <v>0</v>
      </c>
      <c r="V206" s="48">
        <f t="shared" si="82"/>
        <v>0</v>
      </c>
      <c r="W206" s="48">
        <f t="shared" si="83"/>
        <v>0</v>
      </c>
      <c r="X206" s="48">
        <f t="shared" si="84"/>
        <v>0</v>
      </c>
      <c r="Y206" s="48">
        <f t="shared" si="85"/>
        <v>0</v>
      </c>
      <c r="Z206" s="48">
        <f t="shared" si="86"/>
        <v>0</v>
      </c>
      <c r="AA206" s="48">
        <f t="shared" si="87"/>
        <v>0</v>
      </c>
      <c r="AB206" s="48">
        <f t="shared" si="88"/>
        <v>0</v>
      </c>
      <c r="AC206" s="48">
        <f t="shared" si="89"/>
        <v>0</v>
      </c>
      <c r="AD206" s="48">
        <f t="shared" si="90"/>
        <v>0</v>
      </c>
      <c r="AE206" s="48">
        <f t="shared" si="91"/>
        <v>0</v>
      </c>
      <c r="AF206" s="48">
        <f t="shared" si="92"/>
        <v>0</v>
      </c>
      <c r="AG206" s="48">
        <f t="shared" si="93"/>
        <v>0</v>
      </c>
      <c r="AH206" s="50">
        <f t="shared" si="94"/>
        <v>0</v>
      </c>
    </row>
    <row r="207" spans="1:34" ht="16.5" hidden="1" thickBot="1" x14ac:dyDescent="0.3">
      <c r="A207" s="44" t="str">
        <f t="shared" si="97"/>
        <v>unconstrained</v>
      </c>
      <c r="B207" s="75" t="s">
        <v>436</v>
      </c>
      <c r="C207" s="77" t="s">
        <v>464</v>
      </c>
      <c r="D207" s="53" t="s">
        <v>78</v>
      </c>
      <c r="E207" s="53" t="s">
        <v>278</v>
      </c>
      <c r="F207" s="54">
        <f t="shared" si="98"/>
        <v>0</v>
      </c>
      <c r="G207" s="54">
        <f t="shared" si="99"/>
        <v>0</v>
      </c>
      <c r="H207" s="54">
        <f t="shared" si="100"/>
        <v>0</v>
      </c>
      <c r="I207" s="54">
        <f t="shared" si="101"/>
        <v>0</v>
      </c>
      <c r="J207" s="54">
        <f t="shared" si="72"/>
        <v>0</v>
      </c>
      <c r="K207" s="54">
        <f t="shared" si="73"/>
        <v>0</v>
      </c>
      <c r="L207" s="54">
        <f t="shared" si="74"/>
        <v>0</v>
      </c>
      <c r="M207" s="54">
        <f t="shared" si="75"/>
        <v>0</v>
      </c>
      <c r="N207" s="54">
        <f t="shared" si="95"/>
        <v>0</v>
      </c>
      <c r="O207" s="54">
        <f t="shared" si="76"/>
        <v>0</v>
      </c>
      <c r="P207" s="54">
        <f t="shared" si="77"/>
        <v>0</v>
      </c>
      <c r="Q207" s="54">
        <f t="shared" si="78"/>
        <v>0</v>
      </c>
      <c r="R207" s="54">
        <f t="shared" si="79"/>
        <v>0</v>
      </c>
      <c r="S207" s="54">
        <f t="shared" si="96"/>
        <v>0</v>
      </c>
      <c r="T207" s="54">
        <f t="shared" si="80"/>
        <v>0</v>
      </c>
      <c r="U207" s="54">
        <f t="shared" si="81"/>
        <v>0</v>
      </c>
      <c r="V207" s="54">
        <f t="shared" si="82"/>
        <v>0</v>
      </c>
      <c r="W207" s="54">
        <f t="shared" si="83"/>
        <v>0</v>
      </c>
      <c r="X207" s="54">
        <f t="shared" si="84"/>
        <v>0</v>
      </c>
      <c r="Y207" s="54">
        <f t="shared" si="85"/>
        <v>0</v>
      </c>
      <c r="Z207" s="54">
        <f t="shared" si="86"/>
        <v>0</v>
      </c>
      <c r="AA207" s="54">
        <f t="shared" si="87"/>
        <v>0</v>
      </c>
      <c r="AB207" s="54">
        <f t="shared" si="88"/>
        <v>0</v>
      </c>
      <c r="AC207" s="54">
        <f t="shared" si="89"/>
        <v>0</v>
      </c>
      <c r="AD207" s="54">
        <f t="shared" si="90"/>
        <v>0</v>
      </c>
      <c r="AE207" s="54">
        <f t="shared" si="91"/>
        <v>0</v>
      </c>
      <c r="AF207" s="54">
        <f t="shared" si="92"/>
        <v>0</v>
      </c>
      <c r="AG207" s="54">
        <f t="shared" si="93"/>
        <v>0</v>
      </c>
      <c r="AH207" s="56">
        <f t="shared" si="94"/>
        <v>0</v>
      </c>
    </row>
    <row r="208" spans="1:34" ht="16.5" hidden="1" thickBot="1" x14ac:dyDescent="0.3">
      <c r="A208" s="44" t="str">
        <f t="shared" si="97"/>
        <v>unconstrained</v>
      </c>
      <c r="B208" s="75" t="s">
        <v>436</v>
      </c>
      <c r="C208" s="77" t="s">
        <v>464</v>
      </c>
      <c r="D208" s="53" t="s">
        <v>78</v>
      </c>
      <c r="E208" s="53" t="s">
        <v>421</v>
      </c>
      <c r="F208" s="54">
        <f t="shared" si="98"/>
        <v>0</v>
      </c>
      <c r="G208" s="54">
        <f t="shared" si="99"/>
        <v>0</v>
      </c>
      <c r="H208" s="54">
        <f t="shared" si="100"/>
        <v>0</v>
      </c>
      <c r="I208" s="54">
        <f t="shared" si="101"/>
        <v>0</v>
      </c>
      <c r="J208" s="54">
        <f t="shared" ref="J208:J220" si="102">J207</f>
        <v>0</v>
      </c>
      <c r="K208" s="54">
        <f t="shared" ref="K208:K220" si="103">K207</f>
        <v>0</v>
      </c>
      <c r="L208" s="54">
        <f t="shared" ref="L208:L220" si="104">L207</f>
        <v>0</v>
      </c>
      <c r="M208" s="54">
        <f t="shared" ref="M208:M220" si="105">M207</f>
        <v>0</v>
      </c>
      <c r="N208" s="54">
        <f t="shared" si="95"/>
        <v>0</v>
      </c>
      <c r="O208" s="54">
        <f t="shared" ref="O208:O220" si="106">O207</f>
        <v>0</v>
      </c>
      <c r="P208" s="54">
        <f t="shared" ref="P208:P220" si="107">P207</f>
        <v>0</v>
      </c>
      <c r="Q208" s="54">
        <f t="shared" ref="Q208:Q220" si="108">Q207</f>
        <v>0</v>
      </c>
      <c r="R208" s="54">
        <f t="shared" ref="R208:R220" si="109">R207</f>
        <v>0</v>
      </c>
      <c r="S208" s="54">
        <f t="shared" si="96"/>
        <v>0</v>
      </c>
      <c r="T208" s="54">
        <f t="shared" ref="T208:T220" si="110">T207</f>
        <v>0</v>
      </c>
      <c r="U208" s="54">
        <f t="shared" ref="U208:U220" si="111">U207</f>
        <v>0</v>
      </c>
      <c r="V208" s="54">
        <f t="shared" ref="V208:V220" si="112">V207</f>
        <v>0</v>
      </c>
      <c r="W208" s="54">
        <f t="shared" ref="W208:W220" si="113">W207</f>
        <v>0</v>
      </c>
      <c r="X208" s="54">
        <f t="shared" ref="X208:X220" si="114">X207</f>
        <v>0</v>
      </c>
      <c r="Y208" s="54">
        <f t="shared" ref="Y208:Y220" si="115">Y207</f>
        <v>0</v>
      </c>
      <c r="Z208" s="54">
        <f t="shared" ref="Z208:Z220" si="116">Z207</f>
        <v>0</v>
      </c>
      <c r="AA208" s="54">
        <f t="shared" ref="AA208:AA220" si="117">AA207</f>
        <v>0</v>
      </c>
      <c r="AB208" s="54">
        <f t="shared" ref="AB208:AB220" si="118">AB207</f>
        <v>0</v>
      </c>
      <c r="AC208" s="54">
        <f t="shared" ref="AC208:AC220" si="119">AC207</f>
        <v>0</v>
      </c>
      <c r="AD208" s="54">
        <f t="shared" ref="AD208:AD220" si="120">AD207</f>
        <v>0</v>
      </c>
      <c r="AE208" s="54">
        <f t="shared" ref="AE208:AE220" si="121">AE207</f>
        <v>0</v>
      </c>
      <c r="AF208" s="54">
        <f t="shared" ref="AF208:AF220" si="122">AF207</f>
        <v>0</v>
      </c>
      <c r="AG208" s="54">
        <f t="shared" ref="AG208:AG220" si="123">AG207</f>
        <v>0</v>
      </c>
      <c r="AH208" s="56">
        <f t="shared" ref="AH208:AH220" si="124">AH207</f>
        <v>0</v>
      </c>
    </row>
    <row r="209" spans="1:34" ht="16.5" hidden="1" thickBot="1" x14ac:dyDescent="0.3">
      <c r="A209" s="44" t="str">
        <f t="shared" si="97"/>
        <v>unconstrained</v>
      </c>
      <c r="B209" s="75" t="s">
        <v>436</v>
      </c>
      <c r="C209" s="77" t="s">
        <v>464</v>
      </c>
      <c r="D209" s="53" t="s">
        <v>78</v>
      </c>
      <c r="E209" s="53" t="s">
        <v>124</v>
      </c>
      <c r="F209" s="54">
        <f t="shared" si="98"/>
        <v>0</v>
      </c>
      <c r="G209" s="54">
        <f t="shared" si="99"/>
        <v>0</v>
      </c>
      <c r="H209" s="54">
        <f t="shared" si="100"/>
        <v>0</v>
      </c>
      <c r="I209" s="54">
        <f t="shared" si="101"/>
        <v>0</v>
      </c>
      <c r="J209" s="54">
        <f t="shared" si="102"/>
        <v>0</v>
      </c>
      <c r="K209" s="54">
        <f t="shared" si="103"/>
        <v>0</v>
      </c>
      <c r="L209" s="54">
        <f t="shared" si="104"/>
        <v>0</v>
      </c>
      <c r="M209" s="54">
        <f t="shared" si="105"/>
        <v>0</v>
      </c>
      <c r="N209" s="54">
        <f t="shared" si="95"/>
        <v>0</v>
      </c>
      <c r="O209" s="54">
        <f t="shared" si="106"/>
        <v>0</v>
      </c>
      <c r="P209" s="54">
        <f t="shared" si="107"/>
        <v>0</v>
      </c>
      <c r="Q209" s="54">
        <f t="shared" si="108"/>
        <v>0</v>
      </c>
      <c r="R209" s="54">
        <f t="shared" si="109"/>
        <v>0</v>
      </c>
      <c r="S209" s="54">
        <f t="shared" si="96"/>
        <v>0</v>
      </c>
      <c r="T209" s="54">
        <f t="shared" si="110"/>
        <v>0</v>
      </c>
      <c r="U209" s="54">
        <f t="shared" si="111"/>
        <v>0</v>
      </c>
      <c r="V209" s="54">
        <f t="shared" si="112"/>
        <v>0</v>
      </c>
      <c r="W209" s="54">
        <f t="shared" si="113"/>
        <v>0</v>
      </c>
      <c r="X209" s="54">
        <f t="shared" si="114"/>
        <v>0</v>
      </c>
      <c r="Y209" s="54">
        <f t="shared" si="115"/>
        <v>0</v>
      </c>
      <c r="Z209" s="54">
        <f t="shared" si="116"/>
        <v>0</v>
      </c>
      <c r="AA209" s="54">
        <f t="shared" si="117"/>
        <v>0</v>
      </c>
      <c r="AB209" s="54">
        <f t="shared" si="118"/>
        <v>0</v>
      </c>
      <c r="AC209" s="54">
        <f t="shared" si="119"/>
        <v>0</v>
      </c>
      <c r="AD209" s="54">
        <f t="shared" si="120"/>
        <v>0</v>
      </c>
      <c r="AE209" s="54">
        <f t="shared" si="121"/>
        <v>0</v>
      </c>
      <c r="AF209" s="54">
        <f t="shared" si="122"/>
        <v>0</v>
      </c>
      <c r="AG209" s="54">
        <f t="shared" si="123"/>
        <v>0</v>
      </c>
      <c r="AH209" s="56">
        <f t="shared" si="124"/>
        <v>0</v>
      </c>
    </row>
    <row r="210" spans="1:34" ht="16.5" hidden="1" thickBot="1" x14ac:dyDescent="0.3">
      <c r="A210" s="44" t="str">
        <f t="shared" si="97"/>
        <v>unconstrained</v>
      </c>
      <c r="B210" s="75" t="s">
        <v>436</v>
      </c>
      <c r="C210" s="78" t="s">
        <v>464</v>
      </c>
      <c r="D210" s="60" t="s">
        <v>115</v>
      </c>
      <c r="E210" s="60" t="s">
        <v>423</v>
      </c>
      <c r="F210" s="61">
        <f t="shared" si="98"/>
        <v>0</v>
      </c>
      <c r="G210" s="61">
        <f t="shared" si="99"/>
        <v>0</v>
      </c>
      <c r="H210" s="61">
        <f t="shared" si="100"/>
        <v>0</v>
      </c>
      <c r="I210" s="61">
        <f t="shared" si="101"/>
        <v>0</v>
      </c>
      <c r="J210" s="61">
        <f t="shared" si="102"/>
        <v>0</v>
      </c>
      <c r="K210" s="61">
        <f t="shared" si="103"/>
        <v>0</v>
      </c>
      <c r="L210" s="61">
        <f t="shared" si="104"/>
        <v>0</v>
      </c>
      <c r="M210" s="61">
        <f t="shared" si="105"/>
        <v>0</v>
      </c>
      <c r="N210" s="61">
        <f t="shared" ref="N210:N220" si="125">N209</f>
        <v>0</v>
      </c>
      <c r="O210" s="61">
        <f t="shared" si="106"/>
        <v>0</v>
      </c>
      <c r="P210" s="61">
        <f t="shared" si="107"/>
        <v>0</v>
      </c>
      <c r="Q210" s="61">
        <f t="shared" si="108"/>
        <v>0</v>
      </c>
      <c r="R210" s="61">
        <f t="shared" si="109"/>
        <v>0</v>
      </c>
      <c r="S210" s="61">
        <f t="shared" ref="S210:S220" si="126">S209</f>
        <v>0</v>
      </c>
      <c r="T210" s="61">
        <f t="shared" si="110"/>
        <v>0</v>
      </c>
      <c r="U210" s="61">
        <f t="shared" si="111"/>
        <v>0</v>
      </c>
      <c r="V210" s="61">
        <f t="shared" si="112"/>
        <v>0</v>
      </c>
      <c r="W210" s="61">
        <f t="shared" si="113"/>
        <v>0</v>
      </c>
      <c r="X210" s="61">
        <f t="shared" si="114"/>
        <v>0</v>
      </c>
      <c r="Y210" s="61">
        <f t="shared" si="115"/>
        <v>0</v>
      </c>
      <c r="Z210" s="61">
        <f t="shared" si="116"/>
        <v>0</v>
      </c>
      <c r="AA210" s="61">
        <f t="shared" si="117"/>
        <v>0</v>
      </c>
      <c r="AB210" s="61">
        <f t="shared" si="118"/>
        <v>0</v>
      </c>
      <c r="AC210" s="61">
        <f t="shared" si="119"/>
        <v>0</v>
      </c>
      <c r="AD210" s="61">
        <f t="shared" si="120"/>
        <v>0</v>
      </c>
      <c r="AE210" s="61">
        <f t="shared" si="121"/>
        <v>0</v>
      </c>
      <c r="AF210" s="61">
        <f t="shared" si="122"/>
        <v>0</v>
      </c>
      <c r="AG210" s="61">
        <f t="shared" si="123"/>
        <v>0</v>
      </c>
      <c r="AH210" s="63">
        <f t="shared" si="124"/>
        <v>0</v>
      </c>
    </row>
    <row r="211" spans="1:34" ht="16.5" hidden="1" thickBot="1" x14ac:dyDescent="0.3">
      <c r="A211" s="44" t="str">
        <f t="shared" si="97"/>
        <v>unconstrained</v>
      </c>
      <c r="B211" s="75" t="s">
        <v>436</v>
      </c>
      <c r="C211" s="46" t="s">
        <v>465</v>
      </c>
      <c r="D211" s="47" t="s">
        <v>78</v>
      </c>
      <c r="E211" s="47" t="s">
        <v>147</v>
      </c>
      <c r="F211" s="48">
        <f t="shared" si="98"/>
        <v>0</v>
      </c>
      <c r="G211" s="48">
        <f t="shared" si="99"/>
        <v>0</v>
      </c>
      <c r="H211" s="48">
        <f t="shared" si="100"/>
        <v>0</v>
      </c>
      <c r="I211" s="48">
        <f t="shared" si="101"/>
        <v>0</v>
      </c>
      <c r="J211" s="48">
        <f t="shared" si="102"/>
        <v>0</v>
      </c>
      <c r="K211" s="48">
        <f t="shared" si="103"/>
        <v>0</v>
      </c>
      <c r="L211" s="48">
        <f t="shared" si="104"/>
        <v>0</v>
      </c>
      <c r="M211" s="48">
        <f t="shared" si="105"/>
        <v>0</v>
      </c>
      <c r="N211" s="48">
        <f t="shared" si="125"/>
        <v>0</v>
      </c>
      <c r="O211" s="48">
        <f t="shared" si="106"/>
        <v>0</v>
      </c>
      <c r="P211" s="48">
        <f t="shared" si="107"/>
        <v>0</v>
      </c>
      <c r="Q211" s="48">
        <f t="shared" si="108"/>
        <v>0</v>
      </c>
      <c r="R211" s="48">
        <f t="shared" si="109"/>
        <v>0</v>
      </c>
      <c r="S211" s="48">
        <f t="shared" si="126"/>
        <v>0</v>
      </c>
      <c r="T211" s="48">
        <f t="shared" si="110"/>
        <v>0</v>
      </c>
      <c r="U211" s="48">
        <f t="shared" si="111"/>
        <v>0</v>
      </c>
      <c r="V211" s="48">
        <f t="shared" si="112"/>
        <v>0</v>
      </c>
      <c r="W211" s="48">
        <f t="shared" si="113"/>
        <v>0</v>
      </c>
      <c r="X211" s="48">
        <f t="shared" si="114"/>
        <v>0</v>
      </c>
      <c r="Y211" s="48">
        <f t="shared" si="115"/>
        <v>0</v>
      </c>
      <c r="Z211" s="48">
        <f t="shared" si="116"/>
        <v>0</v>
      </c>
      <c r="AA211" s="48">
        <f t="shared" si="117"/>
        <v>0</v>
      </c>
      <c r="AB211" s="48">
        <f t="shared" si="118"/>
        <v>0</v>
      </c>
      <c r="AC211" s="48">
        <f t="shared" si="119"/>
        <v>0</v>
      </c>
      <c r="AD211" s="48">
        <f t="shared" si="120"/>
        <v>0</v>
      </c>
      <c r="AE211" s="48">
        <f t="shared" si="121"/>
        <v>0</v>
      </c>
      <c r="AF211" s="48">
        <f t="shared" si="122"/>
        <v>0</v>
      </c>
      <c r="AG211" s="48">
        <f t="shared" si="123"/>
        <v>0</v>
      </c>
      <c r="AH211" s="50">
        <f t="shared" si="124"/>
        <v>0</v>
      </c>
    </row>
    <row r="212" spans="1:34" ht="16.5" hidden="1" thickBot="1" x14ac:dyDescent="0.3">
      <c r="A212" s="44" t="str">
        <f t="shared" si="97"/>
        <v>unconstrained</v>
      </c>
      <c r="B212" s="75" t="s">
        <v>436</v>
      </c>
      <c r="C212" s="59" t="s">
        <v>465</v>
      </c>
      <c r="D212" s="60" t="s">
        <v>115</v>
      </c>
      <c r="E212" s="60" t="s">
        <v>423</v>
      </c>
      <c r="F212" s="61">
        <f t="shared" si="98"/>
        <v>0</v>
      </c>
      <c r="G212" s="61">
        <f t="shared" si="99"/>
        <v>0</v>
      </c>
      <c r="H212" s="61">
        <f t="shared" si="100"/>
        <v>0</v>
      </c>
      <c r="I212" s="61">
        <f t="shared" si="101"/>
        <v>0</v>
      </c>
      <c r="J212" s="61">
        <f t="shared" si="102"/>
        <v>0</v>
      </c>
      <c r="K212" s="61">
        <f t="shared" si="103"/>
        <v>0</v>
      </c>
      <c r="L212" s="61">
        <f t="shared" si="104"/>
        <v>0</v>
      </c>
      <c r="M212" s="61">
        <f t="shared" si="105"/>
        <v>0</v>
      </c>
      <c r="N212" s="61">
        <f t="shared" si="125"/>
        <v>0</v>
      </c>
      <c r="O212" s="61">
        <f t="shared" si="106"/>
        <v>0</v>
      </c>
      <c r="P212" s="61">
        <f t="shared" si="107"/>
        <v>0</v>
      </c>
      <c r="Q212" s="61">
        <f t="shared" si="108"/>
        <v>0</v>
      </c>
      <c r="R212" s="61">
        <f t="shared" si="109"/>
        <v>0</v>
      </c>
      <c r="S212" s="61">
        <f t="shared" si="126"/>
        <v>0</v>
      </c>
      <c r="T212" s="61">
        <f t="shared" si="110"/>
        <v>0</v>
      </c>
      <c r="U212" s="61">
        <f t="shared" si="111"/>
        <v>0</v>
      </c>
      <c r="V212" s="61">
        <f t="shared" si="112"/>
        <v>0</v>
      </c>
      <c r="W212" s="61">
        <f t="shared" si="113"/>
        <v>0</v>
      </c>
      <c r="X212" s="61">
        <f t="shared" si="114"/>
        <v>0</v>
      </c>
      <c r="Y212" s="61">
        <f t="shared" si="115"/>
        <v>0</v>
      </c>
      <c r="Z212" s="61">
        <f t="shared" si="116"/>
        <v>0</v>
      </c>
      <c r="AA212" s="61">
        <f t="shared" si="117"/>
        <v>0</v>
      </c>
      <c r="AB212" s="61">
        <f t="shared" si="118"/>
        <v>0</v>
      </c>
      <c r="AC212" s="61">
        <f t="shared" si="119"/>
        <v>0</v>
      </c>
      <c r="AD212" s="61">
        <f t="shared" si="120"/>
        <v>0</v>
      </c>
      <c r="AE212" s="61">
        <f t="shared" si="121"/>
        <v>0</v>
      </c>
      <c r="AF212" s="61">
        <f t="shared" si="122"/>
        <v>0</v>
      </c>
      <c r="AG212" s="61">
        <f t="shared" si="123"/>
        <v>0</v>
      </c>
      <c r="AH212" s="63">
        <f t="shared" si="124"/>
        <v>0</v>
      </c>
    </row>
    <row r="213" spans="1:34" ht="16.5" hidden="1" thickBot="1" x14ac:dyDescent="0.3">
      <c r="A213" s="44" t="str">
        <f t="shared" si="97"/>
        <v>unconstrained</v>
      </c>
      <c r="B213" s="75" t="s">
        <v>436</v>
      </c>
      <c r="C213" s="76" t="s">
        <v>466</v>
      </c>
      <c r="D213" s="47" t="s">
        <v>78</v>
      </c>
      <c r="E213" s="47" t="s">
        <v>147</v>
      </c>
      <c r="F213" s="48">
        <f t="shared" si="98"/>
        <v>0</v>
      </c>
      <c r="G213" s="48">
        <f t="shared" si="99"/>
        <v>0</v>
      </c>
      <c r="H213" s="48">
        <f t="shared" si="100"/>
        <v>0</v>
      </c>
      <c r="I213" s="48">
        <f t="shared" si="101"/>
        <v>0</v>
      </c>
      <c r="J213" s="48">
        <f t="shared" si="102"/>
        <v>0</v>
      </c>
      <c r="K213" s="48">
        <f t="shared" si="103"/>
        <v>0</v>
      </c>
      <c r="L213" s="48">
        <f t="shared" si="104"/>
        <v>0</v>
      </c>
      <c r="M213" s="48">
        <f t="shared" si="105"/>
        <v>0</v>
      </c>
      <c r="N213" s="48">
        <f t="shared" si="125"/>
        <v>0</v>
      </c>
      <c r="O213" s="48">
        <f t="shared" si="106"/>
        <v>0</v>
      </c>
      <c r="P213" s="48">
        <f t="shared" si="107"/>
        <v>0</v>
      </c>
      <c r="Q213" s="48">
        <f t="shared" si="108"/>
        <v>0</v>
      </c>
      <c r="R213" s="48">
        <f t="shared" si="109"/>
        <v>0</v>
      </c>
      <c r="S213" s="48">
        <f t="shared" si="126"/>
        <v>0</v>
      </c>
      <c r="T213" s="48">
        <f t="shared" si="110"/>
        <v>0</v>
      </c>
      <c r="U213" s="48">
        <f t="shared" si="111"/>
        <v>0</v>
      </c>
      <c r="V213" s="48">
        <f t="shared" si="112"/>
        <v>0</v>
      </c>
      <c r="W213" s="48">
        <f t="shared" si="113"/>
        <v>0</v>
      </c>
      <c r="X213" s="48">
        <f t="shared" si="114"/>
        <v>0</v>
      </c>
      <c r="Y213" s="48">
        <f t="shared" si="115"/>
        <v>0</v>
      </c>
      <c r="Z213" s="48">
        <f t="shared" si="116"/>
        <v>0</v>
      </c>
      <c r="AA213" s="48">
        <f t="shared" si="117"/>
        <v>0</v>
      </c>
      <c r="AB213" s="48">
        <f t="shared" si="118"/>
        <v>0</v>
      </c>
      <c r="AC213" s="48">
        <f t="shared" si="119"/>
        <v>0</v>
      </c>
      <c r="AD213" s="48">
        <f t="shared" si="120"/>
        <v>0</v>
      </c>
      <c r="AE213" s="48">
        <f t="shared" si="121"/>
        <v>0</v>
      </c>
      <c r="AF213" s="48">
        <f t="shared" si="122"/>
        <v>0</v>
      </c>
      <c r="AG213" s="48">
        <f t="shared" si="123"/>
        <v>0</v>
      </c>
      <c r="AH213" s="50">
        <f t="shared" si="124"/>
        <v>0</v>
      </c>
    </row>
    <row r="214" spans="1:34" ht="16.5" hidden="1" thickBot="1" x14ac:dyDescent="0.3">
      <c r="A214" s="44" t="str">
        <f t="shared" si="97"/>
        <v>unconstrained</v>
      </c>
      <c r="B214" s="75" t="s">
        <v>436</v>
      </c>
      <c r="C214" s="77" t="s">
        <v>466</v>
      </c>
      <c r="D214" s="53" t="s">
        <v>78</v>
      </c>
      <c r="E214" s="53" t="s">
        <v>278</v>
      </c>
      <c r="F214" s="54">
        <f t="shared" si="98"/>
        <v>0</v>
      </c>
      <c r="G214" s="54">
        <f t="shared" si="99"/>
        <v>0</v>
      </c>
      <c r="H214" s="54">
        <f t="shared" si="100"/>
        <v>0</v>
      </c>
      <c r="I214" s="54">
        <f t="shared" si="101"/>
        <v>0</v>
      </c>
      <c r="J214" s="54">
        <f t="shared" si="102"/>
        <v>0</v>
      </c>
      <c r="K214" s="54">
        <f t="shared" si="103"/>
        <v>0</v>
      </c>
      <c r="L214" s="54">
        <f t="shared" si="104"/>
        <v>0</v>
      </c>
      <c r="M214" s="54">
        <f t="shared" si="105"/>
        <v>0</v>
      </c>
      <c r="N214" s="54">
        <f t="shared" si="125"/>
        <v>0</v>
      </c>
      <c r="O214" s="54">
        <f t="shared" si="106"/>
        <v>0</v>
      </c>
      <c r="P214" s="54">
        <f t="shared" si="107"/>
        <v>0</v>
      </c>
      <c r="Q214" s="54">
        <f t="shared" si="108"/>
        <v>0</v>
      </c>
      <c r="R214" s="54">
        <f t="shared" si="109"/>
        <v>0</v>
      </c>
      <c r="S214" s="54">
        <f t="shared" si="126"/>
        <v>0</v>
      </c>
      <c r="T214" s="54">
        <f t="shared" si="110"/>
        <v>0</v>
      </c>
      <c r="U214" s="54">
        <f t="shared" si="111"/>
        <v>0</v>
      </c>
      <c r="V214" s="54">
        <f t="shared" si="112"/>
        <v>0</v>
      </c>
      <c r="W214" s="54">
        <f t="shared" si="113"/>
        <v>0</v>
      </c>
      <c r="X214" s="54">
        <f t="shared" si="114"/>
        <v>0</v>
      </c>
      <c r="Y214" s="54">
        <f t="shared" si="115"/>
        <v>0</v>
      </c>
      <c r="Z214" s="54">
        <f t="shared" si="116"/>
        <v>0</v>
      </c>
      <c r="AA214" s="54">
        <f t="shared" si="117"/>
        <v>0</v>
      </c>
      <c r="AB214" s="54">
        <f t="shared" si="118"/>
        <v>0</v>
      </c>
      <c r="AC214" s="54">
        <f t="shared" si="119"/>
        <v>0</v>
      </c>
      <c r="AD214" s="54">
        <f t="shared" si="120"/>
        <v>0</v>
      </c>
      <c r="AE214" s="54">
        <f t="shared" si="121"/>
        <v>0</v>
      </c>
      <c r="AF214" s="54">
        <f t="shared" si="122"/>
        <v>0</v>
      </c>
      <c r="AG214" s="54">
        <f t="shared" si="123"/>
        <v>0</v>
      </c>
      <c r="AH214" s="56">
        <f t="shared" si="124"/>
        <v>0</v>
      </c>
    </row>
    <row r="215" spans="1:34" ht="16.5" hidden="1" thickBot="1" x14ac:dyDescent="0.3">
      <c r="A215" s="44" t="str">
        <f t="shared" si="97"/>
        <v>unconstrained</v>
      </c>
      <c r="B215" s="75" t="s">
        <v>436</v>
      </c>
      <c r="C215" s="77" t="s">
        <v>466</v>
      </c>
      <c r="D215" s="53" t="s">
        <v>78</v>
      </c>
      <c r="E215" s="53" t="s">
        <v>421</v>
      </c>
      <c r="F215" s="54">
        <f t="shared" si="98"/>
        <v>0</v>
      </c>
      <c r="G215" s="54">
        <f t="shared" si="99"/>
        <v>0</v>
      </c>
      <c r="H215" s="54">
        <f t="shared" si="100"/>
        <v>0</v>
      </c>
      <c r="I215" s="54">
        <f t="shared" si="101"/>
        <v>0</v>
      </c>
      <c r="J215" s="54">
        <f t="shared" si="102"/>
        <v>0</v>
      </c>
      <c r="K215" s="54">
        <f t="shared" si="103"/>
        <v>0</v>
      </c>
      <c r="L215" s="54">
        <f t="shared" si="104"/>
        <v>0</v>
      </c>
      <c r="M215" s="54">
        <f t="shared" si="105"/>
        <v>0</v>
      </c>
      <c r="N215" s="54">
        <f t="shared" si="125"/>
        <v>0</v>
      </c>
      <c r="O215" s="54">
        <f t="shared" si="106"/>
        <v>0</v>
      </c>
      <c r="P215" s="54">
        <f t="shared" si="107"/>
        <v>0</v>
      </c>
      <c r="Q215" s="54">
        <f t="shared" si="108"/>
        <v>0</v>
      </c>
      <c r="R215" s="54">
        <f t="shared" si="109"/>
        <v>0</v>
      </c>
      <c r="S215" s="54">
        <f t="shared" si="126"/>
        <v>0</v>
      </c>
      <c r="T215" s="54">
        <f t="shared" si="110"/>
        <v>0</v>
      </c>
      <c r="U215" s="54">
        <f t="shared" si="111"/>
        <v>0</v>
      </c>
      <c r="V215" s="54">
        <f t="shared" si="112"/>
        <v>0</v>
      </c>
      <c r="W215" s="54">
        <f t="shared" si="113"/>
        <v>0</v>
      </c>
      <c r="X215" s="54">
        <f t="shared" si="114"/>
        <v>0</v>
      </c>
      <c r="Y215" s="54">
        <f t="shared" si="115"/>
        <v>0</v>
      </c>
      <c r="Z215" s="54">
        <f t="shared" si="116"/>
        <v>0</v>
      </c>
      <c r="AA215" s="54">
        <f t="shared" si="117"/>
        <v>0</v>
      </c>
      <c r="AB215" s="54">
        <f t="shared" si="118"/>
        <v>0</v>
      </c>
      <c r="AC215" s="54">
        <f t="shared" si="119"/>
        <v>0</v>
      </c>
      <c r="AD215" s="54">
        <f t="shared" si="120"/>
        <v>0</v>
      </c>
      <c r="AE215" s="54">
        <f t="shared" si="121"/>
        <v>0</v>
      </c>
      <c r="AF215" s="54">
        <f t="shared" si="122"/>
        <v>0</v>
      </c>
      <c r="AG215" s="54">
        <f t="shared" si="123"/>
        <v>0</v>
      </c>
      <c r="AH215" s="56">
        <f t="shared" si="124"/>
        <v>0</v>
      </c>
    </row>
    <row r="216" spans="1:34" ht="16.5" hidden="1" thickBot="1" x14ac:dyDescent="0.3">
      <c r="A216" s="44" t="str">
        <f t="shared" si="97"/>
        <v>unconstrained</v>
      </c>
      <c r="B216" s="75" t="s">
        <v>436</v>
      </c>
      <c r="C216" s="77" t="s">
        <v>466</v>
      </c>
      <c r="D216" s="53" t="s">
        <v>78</v>
      </c>
      <c r="E216" s="53" t="s">
        <v>124</v>
      </c>
      <c r="F216" s="54">
        <f t="shared" si="98"/>
        <v>0</v>
      </c>
      <c r="G216" s="54">
        <f t="shared" si="99"/>
        <v>0</v>
      </c>
      <c r="H216" s="54">
        <f t="shared" si="100"/>
        <v>0</v>
      </c>
      <c r="I216" s="54">
        <f t="shared" si="101"/>
        <v>0</v>
      </c>
      <c r="J216" s="54">
        <f t="shared" si="102"/>
        <v>0</v>
      </c>
      <c r="K216" s="54">
        <f t="shared" si="103"/>
        <v>0</v>
      </c>
      <c r="L216" s="54">
        <f t="shared" si="104"/>
        <v>0</v>
      </c>
      <c r="M216" s="54">
        <f t="shared" si="105"/>
        <v>0</v>
      </c>
      <c r="N216" s="54">
        <f t="shared" si="125"/>
        <v>0</v>
      </c>
      <c r="O216" s="54">
        <f t="shared" si="106"/>
        <v>0</v>
      </c>
      <c r="P216" s="54">
        <f t="shared" si="107"/>
        <v>0</v>
      </c>
      <c r="Q216" s="54">
        <f t="shared" si="108"/>
        <v>0</v>
      </c>
      <c r="R216" s="54">
        <f t="shared" si="109"/>
        <v>0</v>
      </c>
      <c r="S216" s="54">
        <f t="shared" si="126"/>
        <v>0</v>
      </c>
      <c r="T216" s="54">
        <f t="shared" si="110"/>
        <v>0</v>
      </c>
      <c r="U216" s="54">
        <f t="shared" si="111"/>
        <v>0</v>
      </c>
      <c r="V216" s="54">
        <f t="shared" si="112"/>
        <v>0</v>
      </c>
      <c r="W216" s="54">
        <f t="shared" si="113"/>
        <v>0</v>
      </c>
      <c r="X216" s="54">
        <f t="shared" si="114"/>
        <v>0</v>
      </c>
      <c r="Y216" s="54">
        <f t="shared" si="115"/>
        <v>0</v>
      </c>
      <c r="Z216" s="54">
        <f t="shared" si="116"/>
        <v>0</v>
      </c>
      <c r="AA216" s="54">
        <f t="shared" si="117"/>
        <v>0</v>
      </c>
      <c r="AB216" s="54">
        <f t="shared" si="118"/>
        <v>0</v>
      </c>
      <c r="AC216" s="54">
        <f t="shared" si="119"/>
        <v>0</v>
      </c>
      <c r="AD216" s="54">
        <f t="shared" si="120"/>
        <v>0</v>
      </c>
      <c r="AE216" s="54">
        <f t="shared" si="121"/>
        <v>0</v>
      </c>
      <c r="AF216" s="54">
        <f t="shared" si="122"/>
        <v>0</v>
      </c>
      <c r="AG216" s="54">
        <f t="shared" si="123"/>
        <v>0</v>
      </c>
      <c r="AH216" s="56">
        <f t="shared" si="124"/>
        <v>0</v>
      </c>
    </row>
    <row r="217" spans="1:34" ht="16.5" hidden="1" thickBot="1" x14ac:dyDescent="0.3">
      <c r="A217" s="44" t="str">
        <f t="shared" si="97"/>
        <v>unconstrained</v>
      </c>
      <c r="B217" s="75" t="s">
        <v>436</v>
      </c>
      <c r="C217" s="77" t="s">
        <v>466</v>
      </c>
      <c r="D217" s="53" t="s">
        <v>78</v>
      </c>
      <c r="E217" s="53" t="s">
        <v>77</v>
      </c>
      <c r="F217" s="54">
        <f t="shared" si="98"/>
        <v>0</v>
      </c>
      <c r="G217" s="54">
        <f t="shared" si="99"/>
        <v>0</v>
      </c>
      <c r="H217" s="54">
        <f t="shared" si="100"/>
        <v>0</v>
      </c>
      <c r="I217" s="54">
        <f t="shared" si="101"/>
        <v>0</v>
      </c>
      <c r="J217" s="54">
        <f t="shared" si="102"/>
        <v>0</v>
      </c>
      <c r="K217" s="54">
        <f t="shared" si="103"/>
        <v>0</v>
      </c>
      <c r="L217" s="54">
        <f t="shared" si="104"/>
        <v>0</v>
      </c>
      <c r="M217" s="54">
        <f t="shared" si="105"/>
        <v>0</v>
      </c>
      <c r="N217" s="54">
        <f t="shared" si="125"/>
        <v>0</v>
      </c>
      <c r="O217" s="54">
        <f t="shared" si="106"/>
        <v>0</v>
      </c>
      <c r="P217" s="54">
        <f t="shared" si="107"/>
        <v>0</v>
      </c>
      <c r="Q217" s="54">
        <f t="shared" si="108"/>
        <v>0</v>
      </c>
      <c r="R217" s="54">
        <f t="shared" si="109"/>
        <v>0</v>
      </c>
      <c r="S217" s="54">
        <f t="shared" si="126"/>
        <v>0</v>
      </c>
      <c r="T217" s="54">
        <f t="shared" si="110"/>
        <v>0</v>
      </c>
      <c r="U217" s="54">
        <f t="shared" si="111"/>
        <v>0</v>
      </c>
      <c r="V217" s="54">
        <f t="shared" si="112"/>
        <v>0</v>
      </c>
      <c r="W217" s="54">
        <f t="shared" si="113"/>
        <v>0</v>
      </c>
      <c r="X217" s="54">
        <f t="shared" si="114"/>
        <v>0</v>
      </c>
      <c r="Y217" s="54">
        <f t="shared" si="115"/>
        <v>0</v>
      </c>
      <c r="Z217" s="54">
        <f t="shared" si="116"/>
        <v>0</v>
      </c>
      <c r="AA217" s="54">
        <f t="shared" si="117"/>
        <v>0</v>
      </c>
      <c r="AB217" s="54">
        <f t="shared" si="118"/>
        <v>0</v>
      </c>
      <c r="AC217" s="54">
        <f t="shared" si="119"/>
        <v>0</v>
      </c>
      <c r="AD217" s="54">
        <f t="shared" si="120"/>
        <v>0</v>
      </c>
      <c r="AE217" s="54">
        <f t="shared" si="121"/>
        <v>0</v>
      </c>
      <c r="AF217" s="54">
        <f t="shared" si="122"/>
        <v>0</v>
      </c>
      <c r="AG217" s="54">
        <f t="shared" si="123"/>
        <v>0</v>
      </c>
      <c r="AH217" s="56">
        <f t="shared" si="124"/>
        <v>0</v>
      </c>
    </row>
    <row r="218" spans="1:34" ht="16.5" hidden="1" thickBot="1" x14ac:dyDescent="0.3">
      <c r="A218" s="57" t="str">
        <f t="shared" si="97"/>
        <v>unconstrained</v>
      </c>
      <c r="B218" s="82" t="s">
        <v>436</v>
      </c>
      <c r="C218" s="78" t="s">
        <v>466</v>
      </c>
      <c r="D218" s="60" t="s">
        <v>115</v>
      </c>
      <c r="E218" s="60" t="s">
        <v>423</v>
      </c>
      <c r="F218" s="61">
        <f t="shared" si="98"/>
        <v>0</v>
      </c>
      <c r="G218" s="61">
        <f t="shared" si="99"/>
        <v>0</v>
      </c>
      <c r="H218" s="61">
        <f t="shared" si="100"/>
        <v>0</v>
      </c>
      <c r="I218" s="61">
        <f t="shared" si="101"/>
        <v>0</v>
      </c>
      <c r="J218" s="61">
        <f t="shared" si="102"/>
        <v>0</v>
      </c>
      <c r="K218" s="61">
        <f t="shared" si="103"/>
        <v>0</v>
      </c>
      <c r="L218" s="61">
        <f t="shared" si="104"/>
        <v>0</v>
      </c>
      <c r="M218" s="61">
        <f t="shared" si="105"/>
        <v>0</v>
      </c>
      <c r="N218" s="61">
        <f t="shared" si="125"/>
        <v>0</v>
      </c>
      <c r="O218" s="61">
        <f t="shared" si="106"/>
        <v>0</v>
      </c>
      <c r="P218" s="61">
        <f t="shared" si="107"/>
        <v>0</v>
      </c>
      <c r="Q218" s="61">
        <f t="shared" si="108"/>
        <v>0</v>
      </c>
      <c r="R218" s="61">
        <f t="shared" si="109"/>
        <v>0</v>
      </c>
      <c r="S218" s="61">
        <f t="shared" si="126"/>
        <v>0</v>
      </c>
      <c r="T218" s="61">
        <f t="shared" si="110"/>
        <v>0</v>
      </c>
      <c r="U218" s="61">
        <f t="shared" si="111"/>
        <v>0</v>
      </c>
      <c r="V218" s="61">
        <f t="shared" si="112"/>
        <v>0</v>
      </c>
      <c r="W218" s="61">
        <f t="shared" si="113"/>
        <v>0</v>
      </c>
      <c r="X218" s="61">
        <f t="shared" si="114"/>
        <v>0</v>
      </c>
      <c r="Y218" s="61">
        <f t="shared" si="115"/>
        <v>0</v>
      </c>
      <c r="Z218" s="61">
        <f t="shared" si="116"/>
        <v>0</v>
      </c>
      <c r="AA218" s="61">
        <f t="shared" si="117"/>
        <v>0</v>
      </c>
      <c r="AB218" s="61">
        <f t="shared" si="118"/>
        <v>0</v>
      </c>
      <c r="AC218" s="61">
        <f t="shared" si="119"/>
        <v>0</v>
      </c>
      <c r="AD218" s="61">
        <f t="shared" si="120"/>
        <v>0</v>
      </c>
      <c r="AE218" s="61">
        <f t="shared" si="121"/>
        <v>0</v>
      </c>
      <c r="AF218" s="61">
        <f t="shared" si="122"/>
        <v>0</v>
      </c>
      <c r="AG218" s="61">
        <f t="shared" si="123"/>
        <v>0</v>
      </c>
      <c r="AH218" s="63">
        <f t="shared" si="124"/>
        <v>0</v>
      </c>
    </row>
    <row r="219" spans="1:34" ht="16.5" hidden="1" thickBot="1" x14ac:dyDescent="0.3">
      <c r="A219" s="86" t="s">
        <v>14</v>
      </c>
      <c r="B219" s="51" t="s">
        <v>467</v>
      </c>
      <c r="C219" s="90" t="s">
        <v>468</v>
      </c>
      <c r="D219" s="47" t="s">
        <v>115</v>
      </c>
      <c r="E219" s="47" t="s">
        <v>470</v>
      </c>
      <c r="F219" s="54">
        <f t="shared" si="98"/>
        <v>0</v>
      </c>
      <c r="G219" s="54">
        <f t="shared" si="99"/>
        <v>0</v>
      </c>
      <c r="H219" s="54">
        <f t="shared" si="100"/>
        <v>0</v>
      </c>
      <c r="I219" s="54">
        <f t="shared" si="101"/>
        <v>0</v>
      </c>
      <c r="J219" s="54">
        <f t="shared" si="102"/>
        <v>0</v>
      </c>
      <c r="K219" s="54">
        <f t="shared" si="103"/>
        <v>0</v>
      </c>
      <c r="L219" s="54">
        <f t="shared" si="104"/>
        <v>0</v>
      </c>
      <c r="M219" s="54">
        <f t="shared" si="105"/>
        <v>0</v>
      </c>
      <c r="N219" s="54">
        <f t="shared" si="125"/>
        <v>0</v>
      </c>
      <c r="O219" s="54">
        <f t="shared" si="106"/>
        <v>0</v>
      </c>
      <c r="P219" s="54">
        <f t="shared" si="107"/>
        <v>0</v>
      </c>
      <c r="Q219" s="54">
        <f t="shared" si="108"/>
        <v>0</v>
      </c>
      <c r="R219" s="54">
        <f t="shared" si="109"/>
        <v>0</v>
      </c>
      <c r="S219" s="54">
        <f t="shared" si="126"/>
        <v>0</v>
      </c>
      <c r="T219" s="54">
        <f t="shared" si="110"/>
        <v>0</v>
      </c>
      <c r="U219" s="54">
        <f t="shared" si="111"/>
        <v>0</v>
      </c>
      <c r="V219" s="54">
        <f t="shared" si="112"/>
        <v>0</v>
      </c>
      <c r="W219" s="54">
        <f t="shared" si="113"/>
        <v>0</v>
      </c>
      <c r="X219" s="54">
        <f t="shared" si="114"/>
        <v>0</v>
      </c>
      <c r="Y219" s="54">
        <f t="shared" si="115"/>
        <v>0</v>
      </c>
      <c r="Z219" s="54">
        <f t="shared" si="116"/>
        <v>0</v>
      </c>
      <c r="AA219" s="54">
        <f t="shared" si="117"/>
        <v>0</v>
      </c>
      <c r="AB219" s="54">
        <f t="shared" si="118"/>
        <v>0</v>
      </c>
      <c r="AC219" s="54">
        <f t="shared" si="119"/>
        <v>0</v>
      </c>
      <c r="AD219" s="54">
        <f t="shared" si="120"/>
        <v>0</v>
      </c>
      <c r="AE219" s="54">
        <f t="shared" si="121"/>
        <v>0</v>
      </c>
      <c r="AF219" s="54">
        <f t="shared" si="122"/>
        <v>0</v>
      </c>
      <c r="AG219" s="54">
        <f t="shared" si="123"/>
        <v>0</v>
      </c>
      <c r="AH219" s="56">
        <f t="shared" si="124"/>
        <v>0</v>
      </c>
    </row>
    <row r="220" spans="1:34" ht="16.5" hidden="1" thickBot="1" x14ac:dyDescent="0.3">
      <c r="A220" s="87" t="s">
        <v>14</v>
      </c>
      <c r="B220" s="51" t="s">
        <v>467</v>
      </c>
      <c r="C220" s="90" t="s">
        <v>468</v>
      </c>
      <c r="D220" s="53" t="s">
        <v>78</v>
      </c>
      <c r="E220" s="53" t="s">
        <v>278</v>
      </c>
      <c r="F220" s="54">
        <f t="shared" si="98"/>
        <v>0</v>
      </c>
      <c r="G220" s="54">
        <f t="shared" si="99"/>
        <v>0</v>
      </c>
      <c r="H220" s="54">
        <f t="shared" si="100"/>
        <v>0</v>
      </c>
      <c r="I220" s="54">
        <f t="shared" si="101"/>
        <v>0</v>
      </c>
      <c r="J220" s="54">
        <f t="shared" si="102"/>
        <v>0</v>
      </c>
      <c r="K220" s="54">
        <f t="shared" si="103"/>
        <v>0</v>
      </c>
      <c r="L220" s="54">
        <f t="shared" si="104"/>
        <v>0</v>
      </c>
      <c r="M220" s="54">
        <f t="shared" si="105"/>
        <v>0</v>
      </c>
      <c r="N220" s="54">
        <f t="shared" si="125"/>
        <v>0</v>
      </c>
      <c r="O220" s="54">
        <f t="shared" si="106"/>
        <v>0</v>
      </c>
      <c r="P220" s="54">
        <f t="shared" si="107"/>
        <v>0</v>
      </c>
      <c r="Q220" s="54">
        <f t="shared" si="108"/>
        <v>0</v>
      </c>
      <c r="R220" s="54">
        <f t="shared" si="109"/>
        <v>0</v>
      </c>
      <c r="S220" s="54">
        <f t="shared" si="126"/>
        <v>0</v>
      </c>
      <c r="T220" s="54">
        <f t="shared" si="110"/>
        <v>0</v>
      </c>
      <c r="U220" s="54">
        <f t="shared" si="111"/>
        <v>0</v>
      </c>
      <c r="V220" s="54">
        <f t="shared" si="112"/>
        <v>0</v>
      </c>
      <c r="W220" s="54">
        <f t="shared" si="113"/>
        <v>0</v>
      </c>
      <c r="X220" s="54">
        <f t="shared" si="114"/>
        <v>0</v>
      </c>
      <c r="Y220" s="54">
        <f t="shared" si="115"/>
        <v>0</v>
      </c>
      <c r="Z220" s="54">
        <f t="shared" si="116"/>
        <v>0</v>
      </c>
      <c r="AA220" s="54">
        <f t="shared" si="117"/>
        <v>0</v>
      </c>
      <c r="AB220" s="54">
        <f t="shared" si="118"/>
        <v>0</v>
      </c>
      <c r="AC220" s="54">
        <f t="shared" si="119"/>
        <v>0</v>
      </c>
      <c r="AD220" s="54">
        <f t="shared" si="120"/>
        <v>0</v>
      </c>
      <c r="AE220" s="54">
        <f t="shared" si="121"/>
        <v>0</v>
      </c>
      <c r="AF220" s="54">
        <f t="shared" si="122"/>
        <v>0</v>
      </c>
      <c r="AG220" s="54">
        <f t="shared" si="123"/>
        <v>0</v>
      </c>
      <c r="AH220" s="56">
        <f t="shared" si="124"/>
        <v>0</v>
      </c>
    </row>
    <row r="221" spans="1:34" ht="16.5" hidden="1" thickBot="1" x14ac:dyDescent="0.3">
      <c r="A221" s="83" t="s">
        <v>26</v>
      </c>
      <c r="B221" s="51" t="s">
        <v>467</v>
      </c>
      <c r="C221" s="90" t="s">
        <v>468</v>
      </c>
      <c r="D221" s="47" t="s">
        <v>78</v>
      </c>
      <c r="E221" s="47" t="s">
        <v>147</v>
      </c>
      <c r="F221" s="48">
        <v>4000</v>
      </c>
      <c r="G221" s="48">
        <v>5500</v>
      </c>
      <c r="H221" s="48">
        <v>7400</v>
      </c>
      <c r="I221" s="48">
        <v>9800</v>
      </c>
      <c r="J221" s="48">
        <v>12700</v>
      </c>
      <c r="K221" s="48">
        <v>16100</v>
      </c>
      <c r="L221" s="48">
        <v>19500</v>
      </c>
      <c r="M221" s="48">
        <v>22900</v>
      </c>
      <c r="N221" s="48">
        <v>26300</v>
      </c>
      <c r="O221" s="48">
        <v>29200</v>
      </c>
      <c r="P221" s="48">
        <v>31600</v>
      </c>
      <c r="Q221" s="48">
        <v>33500</v>
      </c>
      <c r="R221" s="48">
        <v>34900</v>
      </c>
      <c r="S221" s="48">
        <v>36300</v>
      </c>
      <c r="T221" s="48">
        <v>37700</v>
      </c>
      <c r="U221" s="48">
        <v>39100</v>
      </c>
      <c r="V221" s="48">
        <v>40500</v>
      </c>
      <c r="W221" s="48">
        <v>41900</v>
      </c>
      <c r="X221" s="48">
        <v>43300</v>
      </c>
      <c r="Y221" s="48">
        <v>44700</v>
      </c>
      <c r="Z221" s="48">
        <v>46100</v>
      </c>
      <c r="AA221" s="48">
        <v>47500</v>
      </c>
      <c r="AB221" s="48">
        <v>48900</v>
      </c>
      <c r="AC221" s="48">
        <v>50300</v>
      </c>
      <c r="AD221" s="48">
        <v>51700</v>
      </c>
      <c r="AE221" s="48">
        <v>52600</v>
      </c>
      <c r="AF221" s="48">
        <v>53500</v>
      </c>
      <c r="AG221" s="48">
        <v>54400</v>
      </c>
      <c r="AH221" s="50">
        <v>55300</v>
      </c>
    </row>
    <row r="222" spans="1:34" ht="16.5" hidden="1" thickBot="1" x14ac:dyDescent="0.3">
      <c r="A222" s="84" t="s">
        <v>26</v>
      </c>
      <c r="B222" s="51" t="s">
        <v>467</v>
      </c>
      <c r="C222" s="90" t="s">
        <v>468</v>
      </c>
      <c r="D222" s="53" t="s">
        <v>78</v>
      </c>
      <c r="E222" s="53" t="s">
        <v>278</v>
      </c>
      <c r="F222" s="54">
        <v>1600</v>
      </c>
      <c r="G222" s="54">
        <v>3200</v>
      </c>
      <c r="H222" s="54">
        <v>4800</v>
      </c>
      <c r="I222" s="54">
        <v>6400</v>
      </c>
      <c r="J222" s="54">
        <v>8000</v>
      </c>
      <c r="K222" s="54">
        <v>9600</v>
      </c>
      <c r="L222" s="54">
        <v>11200</v>
      </c>
      <c r="M222" s="54">
        <v>12800</v>
      </c>
      <c r="N222" s="54">
        <v>14700</v>
      </c>
      <c r="O222" s="54">
        <v>16900</v>
      </c>
      <c r="P222" s="54">
        <v>19400</v>
      </c>
      <c r="Q222" s="54">
        <v>22200</v>
      </c>
      <c r="R222" s="54">
        <v>25400</v>
      </c>
      <c r="S222" s="54">
        <v>28600</v>
      </c>
      <c r="T222" s="54">
        <v>31800</v>
      </c>
      <c r="U222" s="54">
        <v>35000</v>
      </c>
      <c r="V222" s="54">
        <v>38200</v>
      </c>
      <c r="W222" s="54">
        <v>41400</v>
      </c>
      <c r="X222" s="54">
        <v>44600</v>
      </c>
      <c r="Y222" s="54">
        <v>47800</v>
      </c>
      <c r="Z222" s="54">
        <v>49400</v>
      </c>
      <c r="AA222" s="54">
        <v>51000</v>
      </c>
      <c r="AB222" s="54">
        <v>52600</v>
      </c>
      <c r="AC222" s="54">
        <v>54200</v>
      </c>
      <c r="AD222" s="54">
        <v>55800</v>
      </c>
      <c r="AE222" s="54">
        <v>57400</v>
      </c>
      <c r="AF222" s="54">
        <v>59000</v>
      </c>
      <c r="AG222" s="54">
        <v>60600</v>
      </c>
      <c r="AH222" s="56">
        <v>62200</v>
      </c>
    </row>
    <row r="223" spans="1:34" ht="16.5" hidden="1" thickBot="1" x14ac:dyDescent="0.3">
      <c r="A223" s="86" t="s">
        <v>31</v>
      </c>
      <c r="B223" s="51" t="s">
        <v>467</v>
      </c>
      <c r="C223" s="90" t="s">
        <v>468</v>
      </c>
      <c r="D223" s="47" t="s">
        <v>78</v>
      </c>
      <c r="E223" s="47" t="s">
        <v>147</v>
      </c>
      <c r="F223" s="48">
        <v>1000</v>
      </c>
      <c r="G223" s="48">
        <v>2500</v>
      </c>
      <c r="H223" s="48">
        <v>5000</v>
      </c>
      <c r="I223" s="48">
        <v>8500</v>
      </c>
      <c r="J223" s="48">
        <v>12500</v>
      </c>
      <c r="K223" s="48">
        <v>16500</v>
      </c>
      <c r="L223" s="48">
        <v>20500</v>
      </c>
      <c r="M223" s="48">
        <v>24500</v>
      </c>
      <c r="N223" s="48">
        <v>28500</v>
      </c>
      <c r="O223" s="48">
        <v>32000</v>
      </c>
      <c r="P223" s="48">
        <v>35000</v>
      </c>
      <c r="Q223" s="48">
        <v>37500</v>
      </c>
      <c r="R223" s="48">
        <v>39500</v>
      </c>
      <c r="S223" s="48">
        <v>41000</v>
      </c>
      <c r="T223" s="48">
        <v>42500</v>
      </c>
      <c r="U223" s="48">
        <v>44000</v>
      </c>
      <c r="V223" s="48">
        <v>45500</v>
      </c>
      <c r="W223" s="48">
        <v>47000</v>
      </c>
      <c r="X223" s="48">
        <v>48500</v>
      </c>
      <c r="Y223" s="48">
        <v>50000</v>
      </c>
      <c r="Z223" s="48">
        <v>51500</v>
      </c>
      <c r="AA223" s="48">
        <v>53000</v>
      </c>
      <c r="AB223" s="48">
        <v>54500</v>
      </c>
      <c r="AC223" s="48">
        <v>56000</v>
      </c>
      <c r="AD223" s="48">
        <v>57500</v>
      </c>
      <c r="AE223" s="48">
        <v>59000</v>
      </c>
      <c r="AF223" s="48">
        <v>60500</v>
      </c>
      <c r="AG223" s="48">
        <v>62000</v>
      </c>
      <c r="AH223" s="50">
        <v>63500</v>
      </c>
    </row>
    <row r="224" spans="1:34" ht="16.5" hidden="1" thickBot="1" x14ac:dyDescent="0.3">
      <c r="A224" s="88" t="s">
        <v>31</v>
      </c>
      <c r="B224" s="51" t="s">
        <v>467</v>
      </c>
      <c r="C224" s="90" t="s">
        <v>468</v>
      </c>
      <c r="D224" s="60" t="s">
        <v>78</v>
      </c>
      <c r="E224" s="60" t="s">
        <v>278</v>
      </c>
      <c r="F224" s="61">
        <v>1600</v>
      </c>
      <c r="G224" s="61">
        <v>3400</v>
      </c>
      <c r="H224" s="61">
        <v>5400</v>
      </c>
      <c r="I224" s="61">
        <v>7400</v>
      </c>
      <c r="J224" s="61">
        <v>9400</v>
      </c>
      <c r="K224" s="61">
        <v>11400</v>
      </c>
      <c r="L224" s="61">
        <v>13400</v>
      </c>
      <c r="M224" s="61">
        <v>15400</v>
      </c>
      <c r="N224" s="61">
        <v>17800</v>
      </c>
      <c r="O224" s="61">
        <v>20600</v>
      </c>
      <c r="P224" s="61">
        <v>23900</v>
      </c>
      <c r="Q224" s="61">
        <v>27700</v>
      </c>
      <c r="R224" s="61">
        <v>31500</v>
      </c>
      <c r="S224" s="61">
        <v>35300</v>
      </c>
      <c r="T224" s="61">
        <v>39100</v>
      </c>
      <c r="U224" s="61">
        <v>42900</v>
      </c>
      <c r="V224" s="61">
        <v>46700</v>
      </c>
      <c r="W224" s="61">
        <v>50500</v>
      </c>
      <c r="X224" s="61">
        <v>54300</v>
      </c>
      <c r="Y224" s="61">
        <v>58100</v>
      </c>
      <c r="Z224" s="61">
        <v>61900</v>
      </c>
      <c r="AA224" s="61">
        <v>65700</v>
      </c>
      <c r="AB224" s="61">
        <v>69500</v>
      </c>
      <c r="AC224" s="61">
        <v>73300</v>
      </c>
      <c r="AD224" s="61">
        <v>77100</v>
      </c>
      <c r="AE224" s="61">
        <v>80900</v>
      </c>
      <c r="AF224" s="61">
        <v>84700</v>
      </c>
      <c r="AG224" s="61">
        <v>88500</v>
      </c>
      <c r="AH224" s="63">
        <v>92300</v>
      </c>
    </row>
    <row r="225" spans="1:34" ht="15.75" x14ac:dyDescent="0.25">
      <c r="A225" s="64" t="s">
        <v>677</v>
      </c>
      <c r="B225" s="45" t="s">
        <v>419</v>
      </c>
      <c r="C225" s="46" t="s">
        <v>419</v>
      </c>
      <c r="D225" s="89" t="s">
        <v>78</v>
      </c>
      <c r="E225" s="47" t="s">
        <v>147</v>
      </c>
      <c r="F225" s="48">
        <v>0</v>
      </c>
      <c r="G225" s="48">
        <v>0</v>
      </c>
      <c r="H225" s="48">
        <v>0</v>
      </c>
      <c r="I225" s="48">
        <v>0</v>
      </c>
      <c r="J225" s="48">
        <v>0</v>
      </c>
      <c r="K225" s="48">
        <v>0</v>
      </c>
      <c r="L225" s="48">
        <v>0</v>
      </c>
      <c r="M225" s="48">
        <v>0</v>
      </c>
      <c r="N225" s="48">
        <v>0</v>
      </c>
      <c r="O225" s="48">
        <v>0</v>
      </c>
      <c r="P225" s="48">
        <v>0</v>
      </c>
      <c r="Q225" s="48">
        <v>0</v>
      </c>
      <c r="R225" s="48">
        <v>0</v>
      </c>
      <c r="S225" s="48">
        <v>0</v>
      </c>
      <c r="T225" s="48">
        <v>0</v>
      </c>
      <c r="U225" s="48">
        <v>0</v>
      </c>
      <c r="V225" s="48">
        <v>0</v>
      </c>
      <c r="W225" s="48">
        <v>0</v>
      </c>
      <c r="X225" s="48">
        <v>0</v>
      </c>
      <c r="Y225" s="48">
        <v>0</v>
      </c>
      <c r="Z225" s="48">
        <v>0</v>
      </c>
      <c r="AA225" s="48">
        <v>0</v>
      </c>
      <c r="AB225" s="48">
        <v>0</v>
      </c>
      <c r="AC225" s="48">
        <v>0</v>
      </c>
      <c r="AD225" s="48">
        <v>0</v>
      </c>
      <c r="AE225" s="48">
        <v>0</v>
      </c>
      <c r="AF225" s="48">
        <v>0</v>
      </c>
      <c r="AG225" s="48">
        <v>0</v>
      </c>
      <c r="AH225" s="50">
        <v>0</v>
      </c>
    </row>
    <row r="226" spans="1:34" ht="15.75" x14ac:dyDescent="0.25">
      <c r="A226" s="44" t="str">
        <f t="shared" ref="A226:A234" si="127">A225</f>
        <v>TDP2022</v>
      </c>
      <c r="B226" s="51" t="s">
        <v>419</v>
      </c>
      <c r="C226" s="52" t="s">
        <v>419</v>
      </c>
      <c r="D226" s="90" t="s">
        <v>78</v>
      </c>
      <c r="E226" s="53" t="s">
        <v>278</v>
      </c>
      <c r="F226" s="54">
        <v>0</v>
      </c>
      <c r="G226" s="54">
        <v>0</v>
      </c>
      <c r="H226" s="54">
        <v>0</v>
      </c>
      <c r="I226" s="54">
        <v>0</v>
      </c>
      <c r="J226" s="54">
        <v>0</v>
      </c>
      <c r="K226" s="54">
        <v>0</v>
      </c>
      <c r="L226" s="54">
        <v>0</v>
      </c>
      <c r="M226" s="54">
        <v>0</v>
      </c>
      <c r="N226" s="54">
        <v>0</v>
      </c>
      <c r="O226" s="54">
        <v>0</v>
      </c>
      <c r="P226" s="54">
        <v>0</v>
      </c>
      <c r="Q226" s="54">
        <v>0</v>
      </c>
      <c r="R226" s="54">
        <v>0</v>
      </c>
      <c r="S226" s="54">
        <v>0</v>
      </c>
      <c r="T226" s="54">
        <v>0</v>
      </c>
      <c r="U226" s="54">
        <v>0</v>
      </c>
      <c r="V226" s="54">
        <v>0</v>
      </c>
      <c r="W226" s="54">
        <v>0</v>
      </c>
      <c r="X226" s="54">
        <v>0</v>
      </c>
      <c r="Y226" s="54">
        <v>0</v>
      </c>
      <c r="Z226" s="54">
        <v>0</v>
      </c>
      <c r="AA226" s="54">
        <v>0</v>
      </c>
      <c r="AB226" s="54">
        <v>0</v>
      </c>
      <c r="AC226" s="54">
        <v>0</v>
      </c>
      <c r="AD226" s="54">
        <v>0</v>
      </c>
      <c r="AE226" s="54">
        <v>0</v>
      </c>
      <c r="AF226" s="54">
        <v>0</v>
      </c>
      <c r="AG226" s="54">
        <v>0</v>
      </c>
      <c r="AH226" s="56">
        <v>0</v>
      </c>
    </row>
    <row r="227" spans="1:34" ht="15.75" x14ac:dyDescent="0.25">
      <c r="A227" s="44" t="str">
        <f t="shared" si="127"/>
        <v>TDP2022</v>
      </c>
      <c r="B227" s="51" t="s">
        <v>419</v>
      </c>
      <c r="C227" s="52" t="s">
        <v>419</v>
      </c>
      <c r="D227" s="90" t="s">
        <v>78</v>
      </c>
      <c r="E227" s="53" t="s">
        <v>421</v>
      </c>
      <c r="F227" s="54">
        <v>0</v>
      </c>
      <c r="G227" s="54">
        <v>0</v>
      </c>
      <c r="H227" s="54">
        <v>0</v>
      </c>
      <c r="I227" s="54">
        <v>0</v>
      </c>
      <c r="J227" s="54">
        <v>0</v>
      </c>
      <c r="K227" s="54">
        <v>0</v>
      </c>
      <c r="L227" s="54">
        <v>0</v>
      </c>
      <c r="M227" s="54">
        <v>0</v>
      </c>
      <c r="N227" s="54">
        <v>0</v>
      </c>
      <c r="O227" s="54">
        <v>0</v>
      </c>
      <c r="P227" s="54">
        <v>0</v>
      </c>
      <c r="Q227" s="54">
        <v>0</v>
      </c>
      <c r="R227" s="54">
        <v>0</v>
      </c>
      <c r="S227" s="54">
        <v>0</v>
      </c>
      <c r="T227" s="54">
        <v>0</v>
      </c>
      <c r="U227" s="54">
        <v>0</v>
      </c>
      <c r="V227" s="54">
        <v>0</v>
      </c>
      <c r="W227" s="54">
        <v>0</v>
      </c>
      <c r="X227" s="54">
        <v>0</v>
      </c>
      <c r="Y227" s="54">
        <v>0</v>
      </c>
      <c r="Z227" s="54">
        <v>0</v>
      </c>
      <c r="AA227" s="54">
        <v>0</v>
      </c>
      <c r="AB227" s="54">
        <v>0</v>
      </c>
      <c r="AC227" s="54">
        <v>0</v>
      </c>
      <c r="AD227" s="54">
        <v>0</v>
      </c>
      <c r="AE227" s="54">
        <v>0</v>
      </c>
      <c r="AF227" s="54">
        <v>0</v>
      </c>
      <c r="AG227" s="54">
        <v>0</v>
      </c>
      <c r="AH227" s="56">
        <v>0</v>
      </c>
    </row>
    <row r="228" spans="1:34" ht="15.75" x14ac:dyDescent="0.25">
      <c r="A228" s="44" t="str">
        <f t="shared" si="127"/>
        <v>TDP2022</v>
      </c>
      <c r="B228" s="51" t="s">
        <v>419</v>
      </c>
      <c r="C228" s="52" t="s">
        <v>419</v>
      </c>
      <c r="D228" s="90" t="s">
        <v>78</v>
      </c>
      <c r="E228" s="53" t="s">
        <v>124</v>
      </c>
      <c r="F228" s="54">
        <v>0</v>
      </c>
      <c r="G228" s="54">
        <v>0</v>
      </c>
      <c r="H228" s="54">
        <v>0</v>
      </c>
      <c r="I228" s="54">
        <v>0</v>
      </c>
      <c r="J228" s="54">
        <v>0</v>
      </c>
      <c r="K228" s="54">
        <v>0</v>
      </c>
      <c r="L228" s="54">
        <v>0</v>
      </c>
      <c r="M228" s="54">
        <v>0</v>
      </c>
      <c r="N228" s="54">
        <v>0</v>
      </c>
      <c r="O228" s="54">
        <v>0</v>
      </c>
      <c r="P228" s="54">
        <v>0</v>
      </c>
      <c r="Q228" s="54">
        <v>0</v>
      </c>
      <c r="R228" s="54">
        <v>0</v>
      </c>
      <c r="S228" s="54">
        <v>0</v>
      </c>
      <c r="T228" s="54">
        <v>0</v>
      </c>
      <c r="U228" s="54">
        <v>0</v>
      </c>
      <c r="V228" s="54">
        <v>0</v>
      </c>
      <c r="W228" s="54">
        <v>0</v>
      </c>
      <c r="X228" s="54">
        <v>0</v>
      </c>
      <c r="Y228" s="54">
        <v>0</v>
      </c>
      <c r="Z228" s="54">
        <v>0</v>
      </c>
      <c r="AA228" s="54">
        <v>0</v>
      </c>
      <c r="AB228" s="54">
        <v>0</v>
      </c>
      <c r="AC228" s="54">
        <v>0</v>
      </c>
      <c r="AD228" s="54">
        <v>0</v>
      </c>
      <c r="AE228" s="54">
        <v>0</v>
      </c>
      <c r="AF228" s="54">
        <v>0</v>
      </c>
      <c r="AG228" s="54">
        <v>0</v>
      </c>
      <c r="AH228" s="56">
        <v>0</v>
      </c>
    </row>
    <row r="229" spans="1:34" ht="15.75" x14ac:dyDescent="0.25">
      <c r="A229" s="44" t="str">
        <f t="shared" si="127"/>
        <v>TDP2022</v>
      </c>
      <c r="B229" s="51" t="s">
        <v>419</v>
      </c>
      <c r="C229" s="52" t="s">
        <v>419</v>
      </c>
      <c r="D229" s="90" t="s">
        <v>78</v>
      </c>
      <c r="E229" s="53" t="s">
        <v>422</v>
      </c>
      <c r="F229" s="54">
        <v>0</v>
      </c>
      <c r="G229" s="54">
        <v>0</v>
      </c>
      <c r="H229" s="54">
        <v>0</v>
      </c>
      <c r="I229" s="54">
        <v>0</v>
      </c>
      <c r="J229" s="54">
        <v>0</v>
      </c>
      <c r="K229" s="54">
        <v>0</v>
      </c>
      <c r="L229" s="54">
        <v>0</v>
      </c>
      <c r="M229" s="54">
        <v>0</v>
      </c>
      <c r="N229" s="54">
        <v>0</v>
      </c>
      <c r="O229" s="54">
        <v>0</v>
      </c>
      <c r="P229" s="54">
        <v>0</v>
      </c>
      <c r="Q229" s="54">
        <v>0</v>
      </c>
      <c r="R229" s="54">
        <v>0</v>
      </c>
      <c r="S229" s="54">
        <v>0</v>
      </c>
      <c r="T229" s="54">
        <v>0</v>
      </c>
      <c r="U229" s="54">
        <v>0</v>
      </c>
      <c r="V229" s="54">
        <v>0</v>
      </c>
      <c r="W229" s="54">
        <v>0</v>
      </c>
      <c r="X229" s="54">
        <v>0</v>
      </c>
      <c r="Y229" s="54">
        <v>0</v>
      </c>
      <c r="Z229" s="54">
        <v>0</v>
      </c>
      <c r="AA229" s="54">
        <v>0</v>
      </c>
      <c r="AB229" s="54">
        <v>0</v>
      </c>
      <c r="AC229" s="54">
        <v>0</v>
      </c>
      <c r="AD229" s="54">
        <v>0</v>
      </c>
      <c r="AE229" s="54">
        <v>0</v>
      </c>
      <c r="AF229" s="54">
        <v>0</v>
      </c>
      <c r="AG229" s="54">
        <v>0</v>
      </c>
      <c r="AH229" s="56">
        <v>0</v>
      </c>
    </row>
    <row r="230" spans="1:34" ht="15.75" x14ac:dyDescent="0.25">
      <c r="A230" s="44" t="str">
        <f t="shared" si="127"/>
        <v>TDP2022</v>
      </c>
      <c r="B230" s="51" t="s">
        <v>419</v>
      </c>
      <c r="C230" s="52" t="s">
        <v>419</v>
      </c>
      <c r="D230" s="90" t="s">
        <v>78</v>
      </c>
      <c r="E230" s="53" t="s">
        <v>77</v>
      </c>
      <c r="F230" s="54">
        <v>0</v>
      </c>
      <c r="G230" s="54">
        <v>0</v>
      </c>
      <c r="H230" s="54">
        <v>0</v>
      </c>
      <c r="I230" s="54">
        <v>0</v>
      </c>
      <c r="J230" s="54">
        <v>0</v>
      </c>
      <c r="K230" s="54">
        <v>0</v>
      </c>
      <c r="L230" s="54">
        <v>0</v>
      </c>
      <c r="M230" s="54">
        <v>0</v>
      </c>
      <c r="N230" s="54">
        <v>0</v>
      </c>
      <c r="O230" s="54">
        <v>0</v>
      </c>
      <c r="P230" s="54">
        <v>0</v>
      </c>
      <c r="Q230" s="54">
        <v>0</v>
      </c>
      <c r="R230" s="54">
        <v>0</v>
      </c>
      <c r="S230" s="54">
        <v>0</v>
      </c>
      <c r="T230" s="54">
        <v>0</v>
      </c>
      <c r="U230" s="54">
        <v>0</v>
      </c>
      <c r="V230" s="54">
        <v>0</v>
      </c>
      <c r="W230" s="54">
        <v>0</v>
      </c>
      <c r="X230" s="54">
        <v>0</v>
      </c>
      <c r="Y230" s="54">
        <v>0</v>
      </c>
      <c r="Z230" s="54">
        <v>0</v>
      </c>
      <c r="AA230" s="54">
        <v>0</v>
      </c>
      <c r="AB230" s="54">
        <v>0</v>
      </c>
      <c r="AC230" s="54">
        <v>0</v>
      </c>
      <c r="AD230" s="54">
        <v>0</v>
      </c>
      <c r="AE230" s="54">
        <v>0</v>
      </c>
      <c r="AF230" s="54">
        <v>0</v>
      </c>
      <c r="AG230" s="54">
        <v>0</v>
      </c>
      <c r="AH230" s="56">
        <v>0</v>
      </c>
    </row>
    <row r="231" spans="1:34" ht="15.75" x14ac:dyDescent="0.25">
      <c r="A231" s="44" t="str">
        <f t="shared" si="127"/>
        <v>TDP2022</v>
      </c>
      <c r="B231" s="51" t="s">
        <v>419</v>
      </c>
      <c r="C231" s="52" t="s">
        <v>419</v>
      </c>
      <c r="D231" s="90" t="s">
        <v>78</v>
      </c>
      <c r="E231" s="53" t="s">
        <v>112</v>
      </c>
      <c r="F231" s="54">
        <v>0</v>
      </c>
      <c r="G231" s="54">
        <v>0</v>
      </c>
      <c r="H231" s="54">
        <v>0</v>
      </c>
      <c r="I231" s="54">
        <v>0</v>
      </c>
      <c r="J231" s="54">
        <v>0</v>
      </c>
      <c r="K231" s="54">
        <v>0</v>
      </c>
      <c r="L231" s="54">
        <v>0</v>
      </c>
      <c r="M231" s="54">
        <v>0</v>
      </c>
      <c r="N231" s="54">
        <v>0</v>
      </c>
      <c r="O231" s="54">
        <v>0</v>
      </c>
      <c r="P231" s="54">
        <v>0</v>
      </c>
      <c r="Q231" s="54">
        <v>0</v>
      </c>
      <c r="R231" s="54">
        <v>0</v>
      </c>
      <c r="S231" s="54">
        <v>0</v>
      </c>
      <c r="T231" s="54">
        <v>0</v>
      </c>
      <c r="U231" s="54">
        <v>0</v>
      </c>
      <c r="V231" s="54">
        <v>0</v>
      </c>
      <c r="W231" s="54">
        <v>0</v>
      </c>
      <c r="X231" s="54">
        <v>0</v>
      </c>
      <c r="Y231" s="54">
        <v>0</v>
      </c>
      <c r="Z231" s="54">
        <v>0</v>
      </c>
      <c r="AA231" s="54">
        <v>0</v>
      </c>
      <c r="AB231" s="54">
        <v>0</v>
      </c>
      <c r="AC231" s="54">
        <v>0</v>
      </c>
      <c r="AD231" s="54">
        <v>0</v>
      </c>
      <c r="AE231" s="54">
        <v>0</v>
      </c>
      <c r="AF231" s="54">
        <v>0</v>
      </c>
      <c r="AG231" s="54">
        <v>0</v>
      </c>
      <c r="AH231" s="56">
        <v>0</v>
      </c>
    </row>
    <row r="232" spans="1:34" ht="15.75" x14ac:dyDescent="0.25">
      <c r="A232" s="44" t="str">
        <f t="shared" si="127"/>
        <v>TDP2022</v>
      </c>
      <c r="B232" s="51" t="s">
        <v>419</v>
      </c>
      <c r="C232" s="52" t="s">
        <v>419</v>
      </c>
      <c r="D232" s="90" t="s">
        <v>674</v>
      </c>
      <c r="E232" s="53" t="s">
        <v>726</v>
      </c>
      <c r="F232" s="54">
        <v>0</v>
      </c>
      <c r="G232" s="54">
        <v>0</v>
      </c>
      <c r="H232" s="54">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0</v>
      </c>
      <c r="AC232" s="54">
        <v>0</v>
      </c>
      <c r="AD232" s="54">
        <v>0</v>
      </c>
      <c r="AE232" s="54">
        <v>0</v>
      </c>
      <c r="AF232" s="54">
        <v>0</v>
      </c>
      <c r="AG232" s="54">
        <v>0</v>
      </c>
      <c r="AH232" s="54">
        <v>0</v>
      </c>
    </row>
    <row r="233" spans="1:34" ht="15.75" x14ac:dyDescent="0.25">
      <c r="A233" s="44" t="str">
        <f>A231</f>
        <v>TDP2022</v>
      </c>
      <c r="B233" s="51" t="s">
        <v>419</v>
      </c>
      <c r="C233" s="52" t="s">
        <v>419</v>
      </c>
      <c r="D233" s="90" t="s">
        <v>115</v>
      </c>
      <c r="E233" s="53" t="s">
        <v>114</v>
      </c>
      <c r="F233" s="54">
        <v>0</v>
      </c>
      <c r="G233" s="54">
        <v>0</v>
      </c>
      <c r="H233" s="54">
        <v>0</v>
      </c>
      <c r="I233" s="54">
        <v>0</v>
      </c>
      <c r="J233" s="54">
        <v>0</v>
      </c>
      <c r="K233" s="54">
        <v>0</v>
      </c>
      <c r="L233" s="54">
        <v>0</v>
      </c>
      <c r="M233" s="54">
        <v>0</v>
      </c>
      <c r="N233" s="54">
        <v>0</v>
      </c>
      <c r="O233" s="54">
        <v>0</v>
      </c>
      <c r="P233" s="54">
        <v>0</v>
      </c>
      <c r="Q233" s="54">
        <v>0</v>
      </c>
      <c r="R233" s="54">
        <v>0</v>
      </c>
      <c r="S233" s="54">
        <v>0</v>
      </c>
      <c r="T233" s="54">
        <v>0</v>
      </c>
      <c r="U233" s="54">
        <v>0</v>
      </c>
      <c r="V233" s="54">
        <v>0</v>
      </c>
      <c r="W233" s="54">
        <v>0</v>
      </c>
      <c r="X233" s="54">
        <v>0</v>
      </c>
      <c r="Y233" s="54">
        <v>0</v>
      </c>
      <c r="Z233" s="54">
        <v>0</v>
      </c>
      <c r="AA233" s="54">
        <v>0</v>
      </c>
      <c r="AB233" s="54">
        <v>0</v>
      </c>
      <c r="AC233" s="54">
        <v>0</v>
      </c>
      <c r="AD233" s="54">
        <v>0</v>
      </c>
      <c r="AE233" s="54">
        <v>0</v>
      </c>
      <c r="AF233" s="54">
        <v>0</v>
      </c>
      <c r="AG233" s="54">
        <v>0</v>
      </c>
      <c r="AH233" s="56">
        <v>0</v>
      </c>
    </row>
    <row r="234" spans="1:34" ht="16.5" thickBot="1" x14ac:dyDescent="0.3">
      <c r="A234" s="57" t="str">
        <f t="shared" si="127"/>
        <v>TDP2022</v>
      </c>
      <c r="B234" s="58" t="s">
        <v>419</v>
      </c>
      <c r="C234" s="59" t="s">
        <v>419</v>
      </c>
      <c r="D234" s="91" t="s">
        <v>115</v>
      </c>
      <c r="E234" s="53" t="s">
        <v>423</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3">
        <v>0</v>
      </c>
    </row>
    <row r="235" spans="1:34" ht="15.75" x14ac:dyDescent="0.25">
      <c r="A235" s="64" t="s">
        <v>710</v>
      </c>
      <c r="B235" s="45" t="s">
        <v>419</v>
      </c>
      <c r="C235" s="46" t="s">
        <v>419</v>
      </c>
      <c r="D235" s="89" t="s">
        <v>78</v>
      </c>
      <c r="E235" s="47" t="s">
        <v>147</v>
      </c>
      <c r="F235" s="48">
        <v>0</v>
      </c>
      <c r="G235" s="48">
        <v>0</v>
      </c>
      <c r="H235" s="48">
        <v>0</v>
      </c>
      <c r="I235" s="48">
        <v>0</v>
      </c>
      <c r="J235" s="48">
        <v>0</v>
      </c>
      <c r="K235" s="48">
        <v>0</v>
      </c>
      <c r="L235" s="48">
        <v>0</v>
      </c>
      <c r="M235" s="48">
        <v>0</v>
      </c>
      <c r="N235" s="48">
        <v>0</v>
      </c>
      <c r="O235" s="48">
        <v>0</v>
      </c>
      <c r="P235" s="48">
        <v>0</v>
      </c>
      <c r="Q235" s="48">
        <v>0</v>
      </c>
      <c r="R235" s="48">
        <v>0</v>
      </c>
      <c r="S235" s="48">
        <v>0</v>
      </c>
      <c r="T235" s="48">
        <v>0</v>
      </c>
      <c r="U235" s="48">
        <v>0</v>
      </c>
      <c r="V235" s="48">
        <v>0</v>
      </c>
      <c r="W235" s="48">
        <v>0</v>
      </c>
      <c r="X235" s="48">
        <v>0</v>
      </c>
      <c r="Y235" s="48">
        <v>0</v>
      </c>
      <c r="Z235" s="48">
        <v>0</v>
      </c>
      <c r="AA235" s="48">
        <v>0</v>
      </c>
      <c r="AB235" s="48">
        <v>0</v>
      </c>
      <c r="AC235" s="48">
        <v>0</v>
      </c>
      <c r="AD235" s="48">
        <v>0</v>
      </c>
      <c r="AE235" s="48">
        <v>0</v>
      </c>
      <c r="AF235" s="48">
        <v>0</v>
      </c>
      <c r="AG235" s="48">
        <v>0</v>
      </c>
      <c r="AH235" s="50">
        <v>0</v>
      </c>
    </row>
    <row r="236" spans="1:34" ht="15.75" x14ac:dyDescent="0.25">
      <c r="A236" s="44" t="str">
        <f t="shared" ref="A236:A241" si="128">A235</f>
        <v>unc_res</v>
      </c>
      <c r="B236" s="51" t="s">
        <v>419</v>
      </c>
      <c r="C236" s="52" t="s">
        <v>419</v>
      </c>
      <c r="D236" s="90" t="s">
        <v>78</v>
      </c>
      <c r="E236" s="53" t="s">
        <v>278</v>
      </c>
      <c r="F236" s="54">
        <v>0</v>
      </c>
      <c r="G236" s="54">
        <v>0</v>
      </c>
      <c r="H236" s="54">
        <v>0</v>
      </c>
      <c r="I236" s="54">
        <v>0</v>
      </c>
      <c r="J236" s="54">
        <v>0</v>
      </c>
      <c r="K236" s="54">
        <v>0</v>
      </c>
      <c r="L236" s="54">
        <v>0</v>
      </c>
      <c r="M236" s="54">
        <v>0</v>
      </c>
      <c r="N236" s="54">
        <v>0</v>
      </c>
      <c r="O236" s="54">
        <v>0</v>
      </c>
      <c r="P236" s="54">
        <v>0</v>
      </c>
      <c r="Q236" s="54">
        <v>0</v>
      </c>
      <c r="R236" s="54">
        <v>0</v>
      </c>
      <c r="S236" s="54">
        <v>0</v>
      </c>
      <c r="T236" s="54">
        <v>0</v>
      </c>
      <c r="U236" s="54">
        <v>0</v>
      </c>
      <c r="V236" s="54">
        <v>0</v>
      </c>
      <c r="W236" s="54">
        <v>0</v>
      </c>
      <c r="X236" s="54">
        <v>0</v>
      </c>
      <c r="Y236" s="54">
        <v>0</v>
      </c>
      <c r="Z236" s="54">
        <v>0</v>
      </c>
      <c r="AA236" s="54">
        <v>0</v>
      </c>
      <c r="AB236" s="54">
        <v>0</v>
      </c>
      <c r="AC236" s="54">
        <v>0</v>
      </c>
      <c r="AD236" s="54">
        <v>0</v>
      </c>
      <c r="AE236" s="54">
        <v>0</v>
      </c>
      <c r="AF236" s="54">
        <v>0</v>
      </c>
      <c r="AG236" s="54">
        <v>0</v>
      </c>
      <c r="AH236" s="56">
        <v>0</v>
      </c>
    </row>
    <row r="237" spans="1:34" ht="15.75" x14ac:dyDescent="0.25">
      <c r="A237" s="44" t="str">
        <f t="shared" si="128"/>
        <v>unc_res</v>
      </c>
      <c r="B237" s="51" t="s">
        <v>419</v>
      </c>
      <c r="C237" s="52" t="s">
        <v>419</v>
      </c>
      <c r="D237" s="90" t="s">
        <v>78</v>
      </c>
      <c r="E237" s="53" t="s">
        <v>422</v>
      </c>
      <c r="F237" s="54">
        <v>0</v>
      </c>
      <c r="G237" s="54">
        <v>0</v>
      </c>
      <c r="H237" s="54">
        <v>0</v>
      </c>
      <c r="I237" s="54">
        <v>0</v>
      </c>
      <c r="J237" s="54">
        <v>0</v>
      </c>
      <c r="K237" s="54">
        <v>0</v>
      </c>
      <c r="L237" s="54">
        <v>0</v>
      </c>
      <c r="M237" s="54">
        <v>0</v>
      </c>
      <c r="N237" s="54">
        <v>0</v>
      </c>
      <c r="O237" s="54">
        <v>0</v>
      </c>
      <c r="P237" s="54">
        <v>0</v>
      </c>
      <c r="Q237" s="54">
        <v>0</v>
      </c>
      <c r="R237" s="54">
        <v>0</v>
      </c>
      <c r="S237" s="54">
        <v>0</v>
      </c>
      <c r="T237" s="54">
        <v>0</v>
      </c>
      <c r="U237" s="54">
        <v>0</v>
      </c>
      <c r="V237" s="54">
        <v>0</v>
      </c>
      <c r="W237" s="54">
        <v>0</v>
      </c>
      <c r="X237" s="54">
        <v>0</v>
      </c>
      <c r="Y237" s="54">
        <v>0</v>
      </c>
      <c r="Z237" s="54">
        <v>0</v>
      </c>
      <c r="AA237" s="54">
        <v>0</v>
      </c>
      <c r="AB237" s="54">
        <v>0</v>
      </c>
      <c r="AC237" s="54">
        <v>0</v>
      </c>
      <c r="AD237" s="54">
        <v>0</v>
      </c>
      <c r="AE237" s="54">
        <v>0</v>
      </c>
      <c r="AF237" s="54">
        <v>0</v>
      </c>
      <c r="AG237" s="54">
        <v>0</v>
      </c>
      <c r="AH237" s="56">
        <v>0</v>
      </c>
    </row>
    <row r="238" spans="1:34" ht="15.75" x14ac:dyDescent="0.25">
      <c r="A238" s="44" t="str">
        <f t="shared" si="128"/>
        <v>unc_res</v>
      </c>
      <c r="B238" s="51" t="s">
        <v>419</v>
      </c>
      <c r="C238" s="52" t="s">
        <v>419</v>
      </c>
      <c r="D238" s="90" t="s">
        <v>78</v>
      </c>
      <c r="E238" s="53" t="s">
        <v>77</v>
      </c>
      <c r="F238" s="54">
        <v>0</v>
      </c>
      <c r="G238" s="54">
        <v>0</v>
      </c>
      <c r="H238" s="54">
        <v>0</v>
      </c>
      <c r="I238" s="54">
        <v>0</v>
      </c>
      <c r="J238" s="54">
        <v>0</v>
      </c>
      <c r="K238" s="54">
        <v>0</v>
      </c>
      <c r="L238" s="54">
        <v>0</v>
      </c>
      <c r="M238" s="54">
        <v>0</v>
      </c>
      <c r="N238" s="54">
        <v>0</v>
      </c>
      <c r="O238" s="54">
        <v>0</v>
      </c>
      <c r="P238" s="54">
        <v>0</v>
      </c>
      <c r="Q238" s="54">
        <v>0</v>
      </c>
      <c r="R238" s="54">
        <v>0</v>
      </c>
      <c r="S238" s="54">
        <v>0</v>
      </c>
      <c r="T238" s="54">
        <v>0</v>
      </c>
      <c r="U238" s="54">
        <v>0</v>
      </c>
      <c r="V238" s="54">
        <v>0</v>
      </c>
      <c r="W238" s="54">
        <v>0</v>
      </c>
      <c r="X238" s="54">
        <v>0</v>
      </c>
      <c r="Y238" s="54">
        <v>0</v>
      </c>
      <c r="Z238" s="54">
        <v>0</v>
      </c>
      <c r="AA238" s="54">
        <v>0</v>
      </c>
      <c r="AB238" s="54">
        <v>0</v>
      </c>
      <c r="AC238" s="54">
        <v>0</v>
      </c>
      <c r="AD238" s="54">
        <v>0</v>
      </c>
      <c r="AE238" s="54">
        <v>0</v>
      </c>
      <c r="AF238" s="54">
        <v>0</v>
      </c>
      <c r="AG238" s="54">
        <v>0</v>
      </c>
      <c r="AH238" s="56">
        <v>0</v>
      </c>
    </row>
    <row r="239" spans="1:34" ht="15.75" x14ac:dyDescent="0.25">
      <c r="A239" s="44" t="str">
        <f t="shared" si="128"/>
        <v>unc_res</v>
      </c>
      <c r="B239" s="51" t="s">
        <v>419</v>
      </c>
      <c r="C239" s="52" t="s">
        <v>419</v>
      </c>
      <c r="D239" s="90" t="s">
        <v>78</v>
      </c>
      <c r="E239" s="53" t="s">
        <v>112</v>
      </c>
      <c r="F239" s="54">
        <v>0</v>
      </c>
      <c r="G239" s="54">
        <v>0</v>
      </c>
      <c r="H239" s="54">
        <v>0</v>
      </c>
      <c r="I239" s="54">
        <v>0</v>
      </c>
      <c r="J239" s="54">
        <v>0</v>
      </c>
      <c r="K239" s="54">
        <v>0</v>
      </c>
      <c r="L239" s="54">
        <v>0</v>
      </c>
      <c r="M239" s="54">
        <v>0</v>
      </c>
      <c r="N239" s="54">
        <v>0</v>
      </c>
      <c r="O239" s="54">
        <v>0</v>
      </c>
      <c r="P239" s="54">
        <v>0</v>
      </c>
      <c r="Q239" s="54">
        <v>0</v>
      </c>
      <c r="R239" s="54">
        <v>0</v>
      </c>
      <c r="S239" s="54">
        <v>0</v>
      </c>
      <c r="T239" s="54">
        <v>0</v>
      </c>
      <c r="U239" s="54">
        <v>0</v>
      </c>
      <c r="V239" s="54">
        <v>0</v>
      </c>
      <c r="W239" s="54">
        <v>0</v>
      </c>
      <c r="X239" s="54">
        <v>0</v>
      </c>
      <c r="Y239" s="54">
        <v>0</v>
      </c>
      <c r="Z239" s="54">
        <v>0</v>
      </c>
      <c r="AA239" s="54">
        <v>0</v>
      </c>
      <c r="AB239" s="54">
        <v>0</v>
      </c>
      <c r="AC239" s="54">
        <v>0</v>
      </c>
      <c r="AD239" s="54">
        <v>0</v>
      </c>
      <c r="AE239" s="54">
        <v>0</v>
      </c>
      <c r="AF239" s="54">
        <v>0</v>
      </c>
      <c r="AG239" s="54">
        <v>0</v>
      </c>
      <c r="AH239" s="56">
        <v>0</v>
      </c>
    </row>
    <row r="240" spans="1:34" ht="15.75" x14ac:dyDescent="0.25">
      <c r="A240" s="44" t="str">
        <f>A239</f>
        <v>unc_res</v>
      </c>
      <c r="B240" s="51" t="s">
        <v>419</v>
      </c>
      <c r="C240" s="52" t="s">
        <v>419</v>
      </c>
      <c r="D240" s="90" t="s">
        <v>115</v>
      </c>
      <c r="E240" s="53" t="s">
        <v>114</v>
      </c>
      <c r="F240" s="54">
        <v>0</v>
      </c>
      <c r="G240" s="54">
        <v>0</v>
      </c>
      <c r="H240" s="54">
        <v>0</v>
      </c>
      <c r="I240" s="54">
        <v>0</v>
      </c>
      <c r="J240" s="54">
        <v>0</v>
      </c>
      <c r="K240" s="54">
        <v>0</v>
      </c>
      <c r="L240" s="54">
        <v>0</v>
      </c>
      <c r="M240" s="54">
        <v>0</v>
      </c>
      <c r="N240" s="54">
        <v>0</v>
      </c>
      <c r="O240" s="54">
        <v>0</v>
      </c>
      <c r="P240" s="54">
        <v>0</v>
      </c>
      <c r="Q240" s="54">
        <v>0</v>
      </c>
      <c r="R240" s="54">
        <v>0</v>
      </c>
      <c r="S240" s="54">
        <v>0</v>
      </c>
      <c r="T240" s="54">
        <v>0</v>
      </c>
      <c r="U240" s="54">
        <v>0</v>
      </c>
      <c r="V240" s="54">
        <v>0</v>
      </c>
      <c r="W240" s="54">
        <v>0</v>
      </c>
      <c r="X240" s="54">
        <v>0</v>
      </c>
      <c r="Y240" s="54">
        <v>0</v>
      </c>
      <c r="Z240" s="54">
        <v>0</v>
      </c>
      <c r="AA240" s="54">
        <v>0</v>
      </c>
      <c r="AB240" s="54">
        <v>0</v>
      </c>
      <c r="AC240" s="54">
        <v>0</v>
      </c>
      <c r="AD240" s="54">
        <v>0</v>
      </c>
      <c r="AE240" s="54">
        <v>0</v>
      </c>
      <c r="AF240" s="54">
        <v>0</v>
      </c>
      <c r="AG240" s="54">
        <v>0</v>
      </c>
      <c r="AH240" s="56">
        <v>0</v>
      </c>
    </row>
    <row r="241" spans="1:34" ht="16.5" thickBot="1" x14ac:dyDescent="0.3">
      <c r="A241" s="44" t="str">
        <f t="shared" si="128"/>
        <v>unc_res</v>
      </c>
      <c r="B241" s="58" t="s">
        <v>419</v>
      </c>
      <c r="C241" s="59" t="s">
        <v>419</v>
      </c>
      <c r="D241" s="91" t="s">
        <v>115</v>
      </c>
      <c r="E241" s="53" t="s">
        <v>423</v>
      </c>
      <c r="F241" s="61">
        <v>0</v>
      </c>
      <c r="G241" s="61">
        <v>0</v>
      </c>
      <c r="H241" s="61">
        <v>0</v>
      </c>
      <c r="I241" s="61">
        <v>0</v>
      </c>
      <c r="J241" s="61">
        <v>0</v>
      </c>
      <c r="K241" s="61">
        <v>0</v>
      </c>
      <c r="L241" s="61">
        <v>0</v>
      </c>
      <c r="M241" s="61">
        <v>0</v>
      </c>
      <c r="N241" s="61">
        <v>0</v>
      </c>
      <c r="O241" s="61">
        <v>0</v>
      </c>
      <c r="P241" s="61">
        <v>0</v>
      </c>
      <c r="Q241" s="61">
        <v>0</v>
      </c>
      <c r="R241" s="61">
        <v>0</v>
      </c>
      <c r="S241" s="61">
        <v>0</v>
      </c>
      <c r="T241" s="61">
        <v>0</v>
      </c>
      <c r="U241" s="61">
        <v>0</v>
      </c>
      <c r="V241" s="61">
        <v>0</v>
      </c>
      <c r="W241" s="61">
        <v>0</v>
      </c>
      <c r="X241" s="61">
        <v>0</v>
      </c>
      <c r="Y241" s="61">
        <v>0</v>
      </c>
      <c r="Z241" s="61">
        <v>0</v>
      </c>
      <c r="AA241" s="61">
        <v>0</v>
      </c>
      <c r="AB241" s="61">
        <v>0</v>
      </c>
      <c r="AC241" s="61">
        <v>0</v>
      </c>
      <c r="AD241" s="61">
        <v>0</v>
      </c>
      <c r="AE241" s="61">
        <v>0</v>
      </c>
      <c r="AF241" s="61">
        <v>0</v>
      </c>
      <c r="AG241" s="61">
        <v>0</v>
      </c>
      <c r="AH241" s="63">
        <v>0</v>
      </c>
    </row>
    <row r="242" spans="1:34" ht="15.75" x14ac:dyDescent="0.25">
      <c r="A242" s="64" t="s">
        <v>736</v>
      </c>
      <c r="B242" s="45" t="s">
        <v>419</v>
      </c>
      <c r="C242" s="46" t="s">
        <v>419</v>
      </c>
      <c r="D242" s="89" t="s">
        <v>78</v>
      </c>
      <c r="E242" s="47" t="s">
        <v>147</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50">
        <v>0</v>
      </c>
    </row>
    <row r="243" spans="1:34" ht="15.75" x14ac:dyDescent="0.25">
      <c r="A243" s="44" t="str">
        <f t="shared" ref="A243:A248" si="129">A242</f>
        <v>unc_res_h2</v>
      </c>
      <c r="B243" s="51" t="s">
        <v>419</v>
      </c>
      <c r="C243" s="52" t="s">
        <v>419</v>
      </c>
      <c r="D243" s="90" t="s">
        <v>78</v>
      </c>
      <c r="E243" s="53" t="s">
        <v>278</v>
      </c>
      <c r="F243" s="54">
        <v>0</v>
      </c>
      <c r="G243" s="54">
        <v>0</v>
      </c>
      <c r="H243" s="54">
        <v>0</v>
      </c>
      <c r="I243" s="54">
        <v>0</v>
      </c>
      <c r="J243" s="54">
        <v>0</v>
      </c>
      <c r="K243" s="54">
        <v>0</v>
      </c>
      <c r="L243" s="54">
        <v>0</v>
      </c>
      <c r="M243" s="54">
        <v>0</v>
      </c>
      <c r="N243" s="54">
        <v>0</v>
      </c>
      <c r="O243" s="54">
        <v>0</v>
      </c>
      <c r="P243" s="54">
        <v>0</v>
      </c>
      <c r="Q243" s="54">
        <v>0</v>
      </c>
      <c r="R243" s="54">
        <v>0</v>
      </c>
      <c r="S243" s="54">
        <v>0</v>
      </c>
      <c r="T243" s="54">
        <v>0</v>
      </c>
      <c r="U243" s="54">
        <v>0</v>
      </c>
      <c r="V243" s="54">
        <v>0</v>
      </c>
      <c r="W243" s="54">
        <v>0</v>
      </c>
      <c r="X243" s="54">
        <v>0</v>
      </c>
      <c r="Y243" s="54">
        <v>0</v>
      </c>
      <c r="Z243" s="54">
        <v>0</v>
      </c>
      <c r="AA243" s="54">
        <v>0</v>
      </c>
      <c r="AB243" s="54">
        <v>0</v>
      </c>
      <c r="AC243" s="54">
        <v>0</v>
      </c>
      <c r="AD243" s="54">
        <v>0</v>
      </c>
      <c r="AE243" s="54">
        <v>0</v>
      </c>
      <c r="AF243" s="54">
        <v>0</v>
      </c>
      <c r="AG243" s="54">
        <v>0</v>
      </c>
      <c r="AH243" s="56">
        <v>0</v>
      </c>
    </row>
    <row r="244" spans="1:34" ht="15.75" x14ac:dyDescent="0.25">
      <c r="A244" s="44" t="str">
        <f t="shared" si="129"/>
        <v>unc_res_h2</v>
      </c>
      <c r="B244" s="51" t="s">
        <v>419</v>
      </c>
      <c r="C244" s="52" t="s">
        <v>419</v>
      </c>
      <c r="D244" s="90" t="s">
        <v>78</v>
      </c>
      <c r="E244" s="53" t="s">
        <v>422</v>
      </c>
      <c r="F244" s="54">
        <v>0</v>
      </c>
      <c r="G244" s="54">
        <v>0</v>
      </c>
      <c r="H244" s="54">
        <v>0</v>
      </c>
      <c r="I244" s="54">
        <v>0</v>
      </c>
      <c r="J244" s="54">
        <v>0</v>
      </c>
      <c r="K244" s="54">
        <v>0</v>
      </c>
      <c r="L244" s="54">
        <v>0</v>
      </c>
      <c r="M244" s="54">
        <v>0</v>
      </c>
      <c r="N244" s="54">
        <v>0</v>
      </c>
      <c r="O244" s="54">
        <v>0</v>
      </c>
      <c r="P244" s="54">
        <v>0</v>
      </c>
      <c r="Q244" s="54">
        <v>0</v>
      </c>
      <c r="R244" s="54">
        <v>0</v>
      </c>
      <c r="S244" s="54">
        <v>0</v>
      </c>
      <c r="T244" s="54">
        <v>0</v>
      </c>
      <c r="U244" s="54">
        <v>0</v>
      </c>
      <c r="V244" s="54">
        <v>0</v>
      </c>
      <c r="W244" s="54">
        <v>0</v>
      </c>
      <c r="X244" s="54">
        <v>0</v>
      </c>
      <c r="Y244" s="54">
        <v>0</v>
      </c>
      <c r="Z244" s="54">
        <v>0</v>
      </c>
      <c r="AA244" s="54">
        <v>0</v>
      </c>
      <c r="AB244" s="54">
        <v>0</v>
      </c>
      <c r="AC244" s="54">
        <v>0</v>
      </c>
      <c r="AD244" s="54">
        <v>0</v>
      </c>
      <c r="AE244" s="54">
        <v>0</v>
      </c>
      <c r="AF244" s="54">
        <v>0</v>
      </c>
      <c r="AG244" s="54">
        <v>0</v>
      </c>
      <c r="AH244" s="56">
        <v>0</v>
      </c>
    </row>
    <row r="245" spans="1:34" ht="15.75" x14ac:dyDescent="0.25">
      <c r="A245" s="44" t="str">
        <f t="shared" si="129"/>
        <v>unc_res_h2</v>
      </c>
      <c r="B245" s="51" t="s">
        <v>419</v>
      </c>
      <c r="C245" s="52" t="s">
        <v>419</v>
      </c>
      <c r="D245" s="90" t="s">
        <v>78</v>
      </c>
      <c r="E245" s="53" t="s">
        <v>77</v>
      </c>
      <c r="F245" s="54">
        <v>0</v>
      </c>
      <c r="G245" s="54">
        <v>0</v>
      </c>
      <c r="H245" s="54">
        <v>0</v>
      </c>
      <c r="I245" s="54">
        <v>0</v>
      </c>
      <c r="J245" s="54">
        <v>0</v>
      </c>
      <c r="K245" s="54">
        <v>0</v>
      </c>
      <c r="L245" s="54">
        <v>0</v>
      </c>
      <c r="M245" s="54">
        <v>0</v>
      </c>
      <c r="N245" s="54">
        <v>0</v>
      </c>
      <c r="O245" s="54">
        <v>0</v>
      </c>
      <c r="P245" s="54">
        <v>0</v>
      </c>
      <c r="Q245" s="54">
        <v>0</v>
      </c>
      <c r="R245" s="54">
        <v>0</v>
      </c>
      <c r="S245" s="54">
        <v>0</v>
      </c>
      <c r="T245" s="54">
        <v>0</v>
      </c>
      <c r="U245" s="54">
        <v>0</v>
      </c>
      <c r="V245" s="54">
        <v>0</v>
      </c>
      <c r="W245" s="54">
        <v>0</v>
      </c>
      <c r="X245" s="54">
        <v>0</v>
      </c>
      <c r="Y245" s="54">
        <v>0</v>
      </c>
      <c r="Z245" s="54">
        <v>0</v>
      </c>
      <c r="AA245" s="54">
        <v>0</v>
      </c>
      <c r="AB245" s="54">
        <v>0</v>
      </c>
      <c r="AC245" s="54">
        <v>0</v>
      </c>
      <c r="AD245" s="54">
        <v>0</v>
      </c>
      <c r="AE245" s="54">
        <v>0</v>
      </c>
      <c r="AF245" s="54">
        <v>0</v>
      </c>
      <c r="AG245" s="54">
        <v>0</v>
      </c>
      <c r="AH245" s="56">
        <v>0</v>
      </c>
    </row>
    <row r="246" spans="1:34" ht="15.75" x14ac:dyDescent="0.25">
      <c r="A246" s="44" t="str">
        <f t="shared" si="129"/>
        <v>unc_res_h2</v>
      </c>
      <c r="B246" s="51" t="s">
        <v>419</v>
      </c>
      <c r="C246" s="52" t="s">
        <v>419</v>
      </c>
      <c r="D246" s="90" t="s">
        <v>78</v>
      </c>
      <c r="E246" s="53" t="s">
        <v>112</v>
      </c>
      <c r="F246" s="54">
        <v>0</v>
      </c>
      <c r="G246" s="54">
        <v>0</v>
      </c>
      <c r="H246" s="54">
        <v>0</v>
      </c>
      <c r="I246" s="54">
        <v>0</v>
      </c>
      <c r="J246" s="54">
        <v>0</v>
      </c>
      <c r="K246" s="54">
        <v>0</v>
      </c>
      <c r="L246" s="54">
        <v>0</v>
      </c>
      <c r="M246" s="54">
        <v>0</v>
      </c>
      <c r="N246" s="54">
        <v>0</v>
      </c>
      <c r="O246" s="54">
        <v>0</v>
      </c>
      <c r="P246" s="54">
        <v>0</v>
      </c>
      <c r="Q246" s="54">
        <v>0</v>
      </c>
      <c r="R246" s="54">
        <v>0</v>
      </c>
      <c r="S246" s="54">
        <v>0</v>
      </c>
      <c r="T246" s="54">
        <v>0</v>
      </c>
      <c r="U246" s="54">
        <v>0</v>
      </c>
      <c r="V246" s="54">
        <v>0</v>
      </c>
      <c r="W246" s="54">
        <v>0</v>
      </c>
      <c r="X246" s="54">
        <v>0</v>
      </c>
      <c r="Y246" s="54">
        <v>0</v>
      </c>
      <c r="Z246" s="54">
        <v>0</v>
      </c>
      <c r="AA246" s="54">
        <v>0</v>
      </c>
      <c r="AB246" s="54">
        <v>0</v>
      </c>
      <c r="AC246" s="54">
        <v>0</v>
      </c>
      <c r="AD246" s="54">
        <v>0</v>
      </c>
      <c r="AE246" s="54">
        <v>0</v>
      </c>
      <c r="AF246" s="54">
        <v>0</v>
      </c>
      <c r="AG246" s="54">
        <v>0</v>
      </c>
      <c r="AH246" s="56">
        <v>0</v>
      </c>
    </row>
    <row r="247" spans="1:34" ht="15.75" x14ac:dyDescent="0.25">
      <c r="A247" s="44" t="str">
        <f>A246</f>
        <v>unc_res_h2</v>
      </c>
      <c r="B247" s="51" t="s">
        <v>419</v>
      </c>
      <c r="C247" s="52" t="s">
        <v>419</v>
      </c>
      <c r="D247" s="90" t="s">
        <v>115</v>
      </c>
      <c r="E247" s="53" t="s">
        <v>114</v>
      </c>
      <c r="F247" s="54">
        <v>0</v>
      </c>
      <c r="G247" s="54">
        <v>0</v>
      </c>
      <c r="H247" s="54">
        <v>0</v>
      </c>
      <c r="I247" s="54">
        <v>0</v>
      </c>
      <c r="J247" s="54">
        <v>0</v>
      </c>
      <c r="K247" s="54">
        <v>0</v>
      </c>
      <c r="L247" s="54">
        <v>0</v>
      </c>
      <c r="M247" s="54">
        <v>0</v>
      </c>
      <c r="N247" s="54">
        <v>0</v>
      </c>
      <c r="O247" s="54">
        <v>0</v>
      </c>
      <c r="P247" s="54">
        <v>0</v>
      </c>
      <c r="Q247" s="54">
        <v>0</v>
      </c>
      <c r="R247" s="54">
        <v>0</v>
      </c>
      <c r="S247" s="54">
        <v>0</v>
      </c>
      <c r="T247" s="54">
        <v>0</v>
      </c>
      <c r="U247" s="54">
        <v>0</v>
      </c>
      <c r="V247" s="54">
        <v>0</v>
      </c>
      <c r="W247" s="54">
        <v>0</v>
      </c>
      <c r="X247" s="54">
        <v>0</v>
      </c>
      <c r="Y247" s="54">
        <v>0</v>
      </c>
      <c r="Z247" s="54">
        <v>0</v>
      </c>
      <c r="AA247" s="54">
        <v>0</v>
      </c>
      <c r="AB247" s="54">
        <v>0</v>
      </c>
      <c r="AC247" s="54">
        <v>0</v>
      </c>
      <c r="AD247" s="54">
        <v>0</v>
      </c>
      <c r="AE247" s="54">
        <v>0</v>
      </c>
      <c r="AF247" s="54">
        <v>0</v>
      </c>
      <c r="AG247" s="54">
        <v>0</v>
      </c>
      <c r="AH247" s="56">
        <v>0</v>
      </c>
    </row>
    <row r="248" spans="1:34" ht="16.5" thickBot="1" x14ac:dyDescent="0.3">
      <c r="A248" s="44" t="str">
        <f t="shared" si="129"/>
        <v>unc_res_h2</v>
      </c>
      <c r="B248" s="58" t="s">
        <v>419</v>
      </c>
      <c r="C248" s="59" t="s">
        <v>419</v>
      </c>
      <c r="D248" s="91" t="s">
        <v>115</v>
      </c>
      <c r="E248" s="53" t="s">
        <v>423</v>
      </c>
      <c r="F248" s="61">
        <v>0</v>
      </c>
      <c r="G248" s="61">
        <v>0</v>
      </c>
      <c r="H248" s="61">
        <v>0</v>
      </c>
      <c r="I248" s="61">
        <v>0</v>
      </c>
      <c r="J248" s="61">
        <v>0</v>
      </c>
      <c r="K248" s="61">
        <v>0</v>
      </c>
      <c r="L248" s="61">
        <v>0</v>
      </c>
      <c r="M248" s="61">
        <v>0</v>
      </c>
      <c r="N248" s="61">
        <v>0</v>
      </c>
      <c r="O248" s="61">
        <v>0</v>
      </c>
      <c r="P248" s="61">
        <v>0</v>
      </c>
      <c r="Q248" s="61">
        <v>0</v>
      </c>
      <c r="R248" s="61">
        <v>0</v>
      </c>
      <c r="S248" s="61">
        <v>0</v>
      </c>
      <c r="T248" s="61">
        <v>0</v>
      </c>
      <c r="U248" s="61">
        <v>0</v>
      </c>
      <c r="V248" s="61">
        <v>0</v>
      </c>
      <c r="W248" s="61">
        <v>0</v>
      </c>
      <c r="X248" s="61">
        <v>0</v>
      </c>
      <c r="Y248" s="61">
        <v>0</v>
      </c>
      <c r="Z248" s="61">
        <v>0</v>
      </c>
      <c r="AA248" s="61">
        <v>0</v>
      </c>
      <c r="AB248" s="61">
        <v>0</v>
      </c>
      <c r="AC248" s="61">
        <v>0</v>
      </c>
      <c r="AD248" s="61">
        <v>0</v>
      </c>
      <c r="AE248" s="61">
        <v>0</v>
      </c>
      <c r="AF248" s="61">
        <v>0</v>
      </c>
      <c r="AG248" s="61">
        <v>0</v>
      </c>
      <c r="AH248" s="63">
        <v>0</v>
      </c>
    </row>
    <row r="249" spans="1:34" ht="15.75" x14ac:dyDescent="0.25">
      <c r="A249" s="64" t="s">
        <v>710</v>
      </c>
      <c r="B249" s="65" t="s">
        <v>424</v>
      </c>
      <c r="C249" s="66" t="s">
        <v>425</v>
      </c>
      <c r="D249" s="47" t="s">
        <v>78</v>
      </c>
      <c r="E249" s="47" t="s">
        <v>147</v>
      </c>
      <c r="F249" s="48">
        <v>0</v>
      </c>
      <c r="G249" s="48">
        <v>0</v>
      </c>
      <c r="H249" s="48">
        <v>0</v>
      </c>
      <c r="I249" s="48">
        <v>0</v>
      </c>
      <c r="J249" s="48">
        <v>0</v>
      </c>
      <c r="K249" s="48">
        <v>0</v>
      </c>
      <c r="L249" s="48">
        <v>0</v>
      </c>
      <c r="M249" s="48">
        <v>0</v>
      </c>
      <c r="N249" s="48">
        <v>0</v>
      </c>
      <c r="O249" s="48">
        <v>0</v>
      </c>
      <c r="P249" s="48">
        <v>0</v>
      </c>
      <c r="Q249" s="48">
        <v>0</v>
      </c>
      <c r="R249" s="48">
        <v>0</v>
      </c>
      <c r="S249" s="48">
        <v>0</v>
      </c>
      <c r="T249" s="48">
        <v>0</v>
      </c>
      <c r="U249" s="48">
        <v>0</v>
      </c>
      <c r="V249" s="48">
        <v>0</v>
      </c>
      <c r="W249" s="48">
        <v>0</v>
      </c>
      <c r="X249" s="48">
        <v>0</v>
      </c>
      <c r="Y249" s="48">
        <v>0</v>
      </c>
      <c r="Z249" s="48">
        <v>0</v>
      </c>
      <c r="AA249" s="48">
        <v>0</v>
      </c>
      <c r="AB249" s="48">
        <v>0</v>
      </c>
      <c r="AC249" s="48">
        <v>0</v>
      </c>
      <c r="AD249" s="48">
        <v>0</v>
      </c>
      <c r="AE249" s="48">
        <v>0</v>
      </c>
      <c r="AF249" s="48">
        <v>0</v>
      </c>
      <c r="AG249" s="48">
        <v>0</v>
      </c>
      <c r="AH249">
        <v>0</v>
      </c>
    </row>
    <row r="250" spans="1:34" ht="15.75" x14ac:dyDescent="0.25">
      <c r="A250" s="44" t="str">
        <f t="shared" ref="A250:A297" si="130">A249</f>
        <v>unc_res</v>
      </c>
      <c r="B250" s="67" t="s">
        <v>424</v>
      </c>
      <c r="C250" s="68" t="s">
        <v>425</v>
      </c>
      <c r="D250" s="53" t="s">
        <v>78</v>
      </c>
      <c r="E250" s="53" t="s">
        <v>278</v>
      </c>
      <c r="F250" s="54">
        <f t="shared" ref="F250:H251" si="131">F249</f>
        <v>0</v>
      </c>
      <c r="G250" s="54">
        <f t="shared" si="131"/>
        <v>0</v>
      </c>
      <c r="H250" s="54">
        <f t="shared" si="131"/>
        <v>0</v>
      </c>
      <c r="I250" s="54">
        <v>0</v>
      </c>
      <c r="J250" s="54">
        <f t="shared" ref="J250:AH251" si="132">J249</f>
        <v>0</v>
      </c>
      <c r="K250" s="54">
        <f t="shared" si="132"/>
        <v>0</v>
      </c>
      <c r="L250" s="54">
        <f t="shared" si="132"/>
        <v>0</v>
      </c>
      <c r="M250" s="54">
        <f t="shared" si="132"/>
        <v>0</v>
      </c>
      <c r="N250" s="54">
        <f t="shared" si="132"/>
        <v>0</v>
      </c>
      <c r="O250" s="54">
        <f t="shared" si="132"/>
        <v>0</v>
      </c>
      <c r="P250" s="54">
        <f t="shared" si="132"/>
        <v>0</v>
      </c>
      <c r="Q250" s="54">
        <f t="shared" si="132"/>
        <v>0</v>
      </c>
      <c r="R250" s="54">
        <f t="shared" si="132"/>
        <v>0</v>
      </c>
      <c r="S250" s="54">
        <f t="shared" si="132"/>
        <v>0</v>
      </c>
      <c r="T250" s="54">
        <f t="shared" si="132"/>
        <v>0</v>
      </c>
      <c r="U250" s="54">
        <f t="shared" si="132"/>
        <v>0</v>
      </c>
      <c r="V250" s="54">
        <f t="shared" si="132"/>
        <v>0</v>
      </c>
      <c r="W250" s="54">
        <f t="shared" si="132"/>
        <v>0</v>
      </c>
      <c r="X250" s="54">
        <f t="shared" si="132"/>
        <v>0</v>
      </c>
      <c r="Y250" s="54">
        <f t="shared" si="132"/>
        <v>0</v>
      </c>
      <c r="Z250" s="54">
        <f t="shared" si="132"/>
        <v>0</v>
      </c>
      <c r="AA250" s="54">
        <f t="shared" si="132"/>
        <v>0</v>
      </c>
      <c r="AB250" s="54">
        <f t="shared" si="132"/>
        <v>0</v>
      </c>
      <c r="AC250" s="54">
        <f t="shared" si="132"/>
        <v>0</v>
      </c>
      <c r="AD250" s="54">
        <f t="shared" si="132"/>
        <v>0</v>
      </c>
      <c r="AE250" s="54">
        <f t="shared" si="132"/>
        <v>0</v>
      </c>
      <c r="AF250" s="54">
        <f t="shared" si="132"/>
        <v>0</v>
      </c>
      <c r="AG250" s="54">
        <f t="shared" si="132"/>
        <v>0</v>
      </c>
      <c r="AH250">
        <v>0</v>
      </c>
    </row>
    <row r="251" spans="1:34" ht="15.75" x14ac:dyDescent="0.25">
      <c r="A251" s="44" t="str">
        <f t="shared" si="130"/>
        <v>unc_res</v>
      </c>
      <c r="B251" s="67" t="s">
        <v>424</v>
      </c>
      <c r="C251" s="68" t="s">
        <v>425</v>
      </c>
      <c r="D251" s="53" t="s">
        <v>674</v>
      </c>
      <c r="E251" s="53" t="s">
        <v>726</v>
      </c>
      <c r="F251" s="54">
        <f t="shared" si="131"/>
        <v>0</v>
      </c>
      <c r="G251" s="54">
        <f t="shared" si="131"/>
        <v>0</v>
      </c>
      <c r="H251" s="54">
        <f t="shared" si="131"/>
        <v>0</v>
      </c>
      <c r="I251" s="54">
        <v>0</v>
      </c>
      <c r="J251" s="54">
        <f t="shared" si="132"/>
        <v>0</v>
      </c>
      <c r="K251" s="54">
        <f t="shared" si="132"/>
        <v>0</v>
      </c>
      <c r="L251" s="54">
        <f t="shared" si="132"/>
        <v>0</v>
      </c>
      <c r="M251" s="54">
        <f t="shared" si="132"/>
        <v>0</v>
      </c>
      <c r="N251" s="54">
        <f t="shared" si="132"/>
        <v>0</v>
      </c>
      <c r="O251" s="54">
        <f t="shared" si="132"/>
        <v>0</v>
      </c>
      <c r="P251" s="54">
        <f t="shared" si="132"/>
        <v>0</v>
      </c>
      <c r="Q251" s="54">
        <f t="shared" si="132"/>
        <v>0</v>
      </c>
      <c r="R251" s="54">
        <f t="shared" si="132"/>
        <v>0</v>
      </c>
      <c r="S251" s="54">
        <f t="shared" si="132"/>
        <v>0</v>
      </c>
      <c r="T251" s="54">
        <f t="shared" si="132"/>
        <v>0</v>
      </c>
      <c r="U251" s="54">
        <f t="shared" si="132"/>
        <v>0</v>
      </c>
      <c r="V251" s="54">
        <f t="shared" si="132"/>
        <v>0</v>
      </c>
      <c r="W251" s="54">
        <f t="shared" si="132"/>
        <v>0</v>
      </c>
      <c r="X251" s="54">
        <f t="shared" si="132"/>
        <v>0</v>
      </c>
      <c r="Y251" s="54">
        <f t="shared" si="132"/>
        <v>0</v>
      </c>
      <c r="Z251" s="54">
        <f t="shared" si="132"/>
        <v>0</v>
      </c>
      <c r="AA251" s="54">
        <f t="shared" si="132"/>
        <v>0</v>
      </c>
      <c r="AB251" s="54">
        <f t="shared" si="132"/>
        <v>0</v>
      </c>
      <c r="AC251" s="54">
        <f t="shared" si="132"/>
        <v>0</v>
      </c>
      <c r="AD251" s="54">
        <f t="shared" si="132"/>
        <v>0</v>
      </c>
      <c r="AE251" s="54">
        <f t="shared" si="132"/>
        <v>0</v>
      </c>
      <c r="AF251" s="54">
        <f t="shared" si="132"/>
        <v>0</v>
      </c>
      <c r="AG251" s="54">
        <f t="shared" si="132"/>
        <v>0</v>
      </c>
      <c r="AH251" s="54">
        <f t="shared" si="132"/>
        <v>0</v>
      </c>
    </row>
    <row r="252" spans="1:34" ht="16.5" thickBot="1" x14ac:dyDescent="0.3">
      <c r="A252" s="44" t="str">
        <f>A250</f>
        <v>unc_res</v>
      </c>
      <c r="B252" s="67" t="s">
        <v>424</v>
      </c>
      <c r="C252" s="68" t="s">
        <v>425</v>
      </c>
      <c r="D252" s="53" t="s">
        <v>115</v>
      </c>
      <c r="E252" s="53" t="s">
        <v>423</v>
      </c>
      <c r="F252" s="54">
        <v>0</v>
      </c>
      <c r="G252" s="54">
        <v>0</v>
      </c>
      <c r="H252" s="54">
        <v>0</v>
      </c>
      <c r="I252" s="54">
        <v>0</v>
      </c>
      <c r="J252" s="54">
        <v>0</v>
      </c>
      <c r="K252" s="54">
        <v>0</v>
      </c>
      <c r="L252" s="54">
        <v>0</v>
      </c>
      <c r="M252" s="54">
        <v>0</v>
      </c>
      <c r="N252" s="54">
        <v>0</v>
      </c>
      <c r="O252" s="54">
        <v>0</v>
      </c>
      <c r="P252" s="54">
        <v>0</v>
      </c>
      <c r="Q252" s="54">
        <v>0</v>
      </c>
      <c r="R252" s="54">
        <v>0</v>
      </c>
      <c r="S252" s="54">
        <v>0</v>
      </c>
      <c r="T252" s="54">
        <v>0</v>
      </c>
      <c r="U252" s="54">
        <v>0</v>
      </c>
      <c r="V252" s="54">
        <v>0</v>
      </c>
      <c r="W252" s="54">
        <v>0</v>
      </c>
      <c r="X252" s="54">
        <v>0</v>
      </c>
      <c r="Y252" s="54">
        <v>0</v>
      </c>
      <c r="Z252" s="54">
        <v>0</v>
      </c>
      <c r="AA252" s="54">
        <v>0</v>
      </c>
      <c r="AB252" s="54">
        <v>0</v>
      </c>
      <c r="AC252" s="54">
        <v>0</v>
      </c>
      <c r="AD252" s="54">
        <v>0</v>
      </c>
      <c r="AE252" s="54">
        <v>0</v>
      </c>
      <c r="AF252" s="54">
        <v>0</v>
      </c>
      <c r="AG252" s="54">
        <v>0</v>
      </c>
      <c r="AH252">
        <v>0</v>
      </c>
    </row>
    <row r="253" spans="1:34" ht="15.75" x14ac:dyDescent="0.25">
      <c r="A253" s="44" t="str">
        <f t="shared" si="130"/>
        <v>unc_res</v>
      </c>
      <c r="B253" s="67" t="s">
        <v>424</v>
      </c>
      <c r="C253" s="46" t="s">
        <v>426</v>
      </c>
      <c r="D253" s="47" t="s">
        <v>78</v>
      </c>
      <c r="E253" s="47" t="s">
        <v>147</v>
      </c>
      <c r="F253" s="54">
        <f t="shared" ref="F253:H253" si="133">F252</f>
        <v>0</v>
      </c>
      <c r="G253" s="54">
        <f t="shared" si="133"/>
        <v>0</v>
      </c>
      <c r="H253" s="54">
        <f t="shared" si="133"/>
        <v>0</v>
      </c>
      <c r="I253" s="54">
        <v>0</v>
      </c>
      <c r="J253" s="54">
        <f t="shared" ref="J253:AG253" si="134">J252</f>
        <v>0</v>
      </c>
      <c r="K253" s="54">
        <f t="shared" si="134"/>
        <v>0</v>
      </c>
      <c r="L253" s="54">
        <f t="shared" si="134"/>
        <v>0</v>
      </c>
      <c r="M253" s="54">
        <f t="shared" si="134"/>
        <v>0</v>
      </c>
      <c r="N253" s="54">
        <f t="shared" si="134"/>
        <v>0</v>
      </c>
      <c r="O253" s="54">
        <f t="shared" si="134"/>
        <v>0</v>
      </c>
      <c r="P253" s="54">
        <f t="shared" si="134"/>
        <v>0</v>
      </c>
      <c r="Q253" s="54">
        <f t="shared" si="134"/>
        <v>0</v>
      </c>
      <c r="R253" s="54">
        <f t="shared" si="134"/>
        <v>0</v>
      </c>
      <c r="S253" s="54">
        <f t="shared" si="134"/>
        <v>0</v>
      </c>
      <c r="T253" s="54">
        <f t="shared" si="134"/>
        <v>0</v>
      </c>
      <c r="U253" s="54">
        <f t="shared" si="134"/>
        <v>0</v>
      </c>
      <c r="V253" s="54">
        <f t="shared" si="134"/>
        <v>0</v>
      </c>
      <c r="W253" s="54">
        <f t="shared" si="134"/>
        <v>0</v>
      </c>
      <c r="X253" s="54">
        <f t="shared" si="134"/>
        <v>0</v>
      </c>
      <c r="Y253" s="54">
        <f t="shared" si="134"/>
        <v>0</v>
      </c>
      <c r="Z253" s="54">
        <f t="shared" si="134"/>
        <v>0</v>
      </c>
      <c r="AA253" s="54">
        <f t="shared" si="134"/>
        <v>0</v>
      </c>
      <c r="AB253" s="54">
        <f t="shared" si="134"/>
        <v>0</v>
      </c>
      <c r="AC253" s="54">
        <f t="shared" si="134"/>
        <v>0</v>
      </c>
      <c r="AD253" s="54">
        <f t="shared" si="134"/>
        <v>0</v>
      </c>
      <c r="AE253" s="54">
        <f t="shared" si="134"/>
        <v>0</v>
      </c>
      <c r="AF253" s="54">
        <f t="shared" si="134"/>
        <v>0</v>
      </c>
      <c r="AG253" s="54">
        <f t="shared" si="134"/>
        <v>0</v>
      </c>
      <c r="AH253">
        <v>0</v>
      </c>
    </row>
    <row r="254" spans="1:34" ht="15.75" x14ac:dyDescent="0.25">
      <c r="A254" s="44" t="str">
        <f t="shared" si="130"/>
        <v>unc_res</v>
      </c>
      <c r="B254" s="67" t="s">
        <v>424</v>
      </c>
      <c r="C254" s="52" t="s">
        <v>426</v>
      </c>
      <c r="D254" s="53" t="s">
        <v>78</v>
      </c>
      <c r="E254" s="53" t="s">
        <v>278</v>
      </c>
      <c r="F254" s="54">
        <f t="shared" ref="F254:H254" si="135">F253</f>
        <v>0</v>
      </c>
      <c r="G254" s="54">
        <f t="shared" si="135"/>
        <v>0</v>
      </c>
      <c r="H254" s="54">
        <f t="shared" si="135"/>
        <v>0</v>
      </c>
      <c r="I254" s="54">
        <v>0</v>
      </c>
      <c r="J254" s="54">
        <f t="shared" ref="J254:AG254" si="136">J253</f>
        <v>0</v>
      </c>
      <c r="K254" s="54">
        <f t="shared" si="136"/>
        <v>0</v>
      </c>
      <c r="L254" s="54">
        <f t="shared" si="136"/>
        <v>0</v>
      </c>
      <c r="M254" s="54">
        <f t="shared" si="136"/>
        <v>0</v>
      </c>
      <c r="N254" s="54">
        <f t="shared" si="136"/>
        <v>0</v>
      </c>
      <c r="O254" s="54">
        <f t="shared" si="136"/>
        <v>0</v>
      </c>
      <c r="P254" s="54">
        <f t="shared" si="136"/>
        <v>0</v>
      </c>
      <c r="Q254" s="54">
        <f t="shared" si="136"/>
        <v>0</v>
      </c>
      <c r="R254" s="54">
        <f t="shared" si="136"/>
        <v>0</v>
      </c>
      <c r="S254" s="54">
        <f t="shared" si="136"/>
        <v>0</v>
      </c>
      <c r="T254" s="54">
        <f t="shared" si="136"/>
        <v>0</v>
      </c>
      <c r="U254" s="54">
        <f t="shared" si="136"/>
        <v>0</v>
      </c>
      <c r="V254" s="54">
        <f t="shared" si="136"/>
        <v>0</v>
      </c>
      <c r="W254" s="54">
        <f t="shared" si="136"/>
        <v>0</v>
      </c>
      <c r="X254" s="54">
        <f t="shared" si="136"/>
        <v>0</v>
      </c>
      <c r="Y254" s="54">
        <f t="shared" si="136"/>
        <v>0</v>
      </c>
      <c r="Z254" s="54">
        <f t="shared" si="136"/>
        <v>0</v>
      </c>
      <c r="AA254" s="54">
        <f t="shared" si="136"/>
        <v>0</v>
      </c>
      <c r="AB254" s="54">
        <f t="shared" si="136"/>
        <v>0</v>
      </c>
      <c r="AC254" s="54">
        <f t="shared" si="136"/>
        <v>0</v>
      </c>
      <c r="AD254" s="54">
        <f t="shared" si="136"/>
        <v>0</v>
      </c>
      <c r="AE254" s="54">
        <f t="shared" si="136"/>
        <v>0</v>
      </c>
      <c r="AF254" s="54">
        <f t="shared" si="136"/>
        <v>0</v>
      </c>
      <c r="AG254" s="54">
        <f t="shared" si="136"/>
        <v>0</v>
      </c>
      <c r="AH254">
        <v>0</v>
      </c>
    </row>
    <row r="255" spans="1:34" ht="15.75" x14ac:dyDescent="0.25">
      <c r="A255" s="44" t="s">
        <v>710</v>
      </c>
      <c r="B255" s="67" t="s">
        <v>424</v>
      </c>
      <c r="C255" s="52" t="s">
        <v>426</v>
      </c>
      <c r="D255" s="53" t="s">
        <v>674</v>
      </c>
      <c r="E255" s="53" t="s">
        <v>726</v>
      </c>
      <c r="F255" s="54">
        <v>0</v>
      </c>
      <c r="G255" s="54">
        <v>0</v>
      </c>
      <c r="H255" s="54">
        <v>0</v>
      </c>
      <c r="I255" s="54">
        <v>0</v>
      </c>
      <c r="J255" s="54">
        <v>0</v>
      </c>
      <c r="K255" s="54">
        <v>0</v>
      </c>
      <c r="L255" s="54">
        <v>0</v>
      </c>
      <c r="M255" s="54">
        <v>0</v>
      </c>
      <c r="N255" s="54">
        <v>0</v>
      </c>
      <c r="O255" s="54">
        <v>0</v>
      </c>
      <c r="P255" s="54">
        <v>0</v>
      </c>
      <c r="Q255" s="54">
        <v>0</v>
      </c>
      <c r="R255" s="54">
        <v>0</v>
      </c>
      <c r="S255" s="54">
        <v>0</v>
      </c>
      <c r="T255" s="54">
        <v>0</v>
      </c>
      <c r="U255" s="54">
        <v>0</v>
      </c>
      <c r="V255" s="54">
        <v>0</v>
      </c>
      <c r="W255" s="54">
        <v>0</v>
      </c>
      <c r="X255" s="54">
        <v>0</v>
      </c>
      <c r="Y255" s="54">
        <v>0</v>
      </c>
      <c r="Z255" s="54">
        <v>0</v>
      </c>
      <c r="AA255" s="54">
        <v>0</v>
      </c>
      <c r="AB255" s="54">
        <v>0</v>
      </c>
      <c r="AC255" s="54">
        <v>0</v>
      </c>
      <c r="AD255" s="54">
        <v>0</v>
      </c>
      <c r="AE255" s="54">
        <v>0</v>
      </c>
      <c r="AF255" s="54">
        <v>0</v>
      </c>
      <c r="AG255" s="54">
        <v>0</v>
      </c>
      <c r="AH255" s="54">
        <v>0</v>
      </c>
    </row>
    <row r="256" spans="1:34" ht="16.5" thickBot="1" x14ac:dyDescent="0.3">
      <c r="A256" s="44" t="str">
        <f>A254</f>
        <v>unc_res</v>
      </c>
      <c r="B256" s="67" t="s">
        <v>424</v>
      </c>
      <c r="C256" s="59" t="s">
        <v>426</v>
      </c>
      <c r="D256" s="60" t="s">
        <v>115</v>
      </c>
      <c r="E256" s="60" t="s">
        <v>423</v>
      </c>
      <c r="F256" s="54">
        <f t="shared" ref="F256:H256" si="137">F254</f>
        <v>0</v>
      </c>
      <c r="G256" s="54">
        <f t="shared" si="137"/>
        <v>0</v>
      </c>
      <c r="H256" s="54">
        <f t="shared" si="137"/>
        <v>0</v>
      </c>
      <c r="I256" s="54">
        <v>0</v>
      </c>
      <c r="J256" s="54">
        <f t="shared" ref="J256:AE256" si="138">J254</f>
        <v>0</v>
      </c>
      <c r="K256" s="54">
        <f t="shared" si="138"/>
        <v>0</v>
      </c>
      <c r="L256" s="54">
        <f t="shared" si="138"/>
        <v>0</v>
      </c>
      <c r="M256" s="54">
        <f t="shared" si="138"/>
        <v>0</v>
      </c>
      <c r="N256" s="54">
        <f t="shared" si="138"/>
        <v>0</v>
      </c>
      <c r="O256" s="54">
        <f t="shared" si="138"/>
        <v>0</v>
      </c>
      <c r="P256" s="54">
        <f t="shared" si="138"/>
        <v>0</v>
      </c>
      <c r="Q256" s="54">
        <f t="shared" si="138"/>
        <v>0</v>
      </c>
      <c r="R256" s="54">
        <f t="shared" si="138"/>
        <v>0</v>
      </c>
      <c r="S256" s="54">
        <f t="shared" si="138"/>
        <v>0</v>
      </c>
      <c r="T256" s="54">
        <f t="shared" si="138"/>
        <v>0</v>
      </c>
      <c r="U256" s="54">
        <f t="shared" si="138"/>
        <v>0</v>
      </c>
      <c r="V256" s="54">
        <f t="shared" si="138"/>
        <v>0</v>
      </c>
      <c r="W256" s="54">
        <f t="shared" si="138"/>
        <v>0</v>
      </c>
      <c r="X256" s="54">
        <f t="shared" si="138"/>
        <v>0</v>
      </c>
      <c r="Y256" s="54">
        <f t="shared" si="138"/>
        <v>0</v>
      </c>
      <c r="Z256" s="54">
        <f t="shared" si="138"/>
        <v>0</v>
      </c>
      <c r="AA256" s="54">
        <f t="shared" si="138"/>
        <v>0</v>
      </c>
      <c r="AB256" s="54">
        <f t="shared" si="138"/>
        <v>0</v>
      </c>
      <c r="AC256" s="54">
        <f t="shared" si="138"/>
        <v>0</v>
      </c>
      <c r="AD256" s="54">
        <f t="shared" si="138"/>
        <v>0</v>
      </c>
      <c r="AE256" s="54">
        <f t="shared" si="138"/>
        <v>0</v>
      </c>
      <c r="AF256" s="54">
        <f t="shared" ref="AF256:AG256" si="139">AF254</f>
        <v>0</v>
      </c>
      <c r="AG256" s="54">
        <f t="shared" si="139"/>
        <v>0</v>
      </c>
      <c r="AH256">
        <v>0</v>
      </c>
    </row>
    <row r="257" spans="1:34" ht="15.75" x14ac:dyDescent="0.25">
      <c r="A257" s="44" t="str">
        <f t="shared" si="130"/>
        <v>unc_res</v>
      </c>
      <c r="B257" s="67" t="s">
        <v>424</v>
      </c>
      <c r="C257" s="68" t="s">
        <v>427</v>
      </c>
      <c r="D257" s="53" t="s">
        <v>78</v>
      </c>
      <c r="E257" s="53" t="s">
        <v>147</v>
      </c>
      <c r="F257" s="54">
        <f t="shared" ref="F257:H257" si="140">F256</f>
        <v>0</v>
      </c>
      <c r="G257" s="54">
        <f t="shared" si="140"/>
        <v>0</v>
      </c>
      <c r="H257" s="54">
        <f t="shared" si="140"/>
        <v>0</v>
      </c>
      <c r="I257" s="54">
        <v>0</v>
      </c>
      <c r="J257" s="54">
        <f t="shared" ref="J257:AE257" si="141">J256</f>
        <v>0</v>
      </c>
      <c r="K257" s="54">
        <f t="shared" si="141"/>
        <v>0</v>
      </c>
      <c r="L257" s="54">
        <f t="shared" si="141"/>
        <v>0</v>
      </c>
      <c r="M257" s="54">
        <f t="shared" si="141"/>
        <v>0</v>
      </c>
      <c r="N257" s="54">
        <f t="shared" si="141"/>
        <v>0</v>
      </c>
      <c r="O257" s="54">
        <f t="shared" si="141"/>
        <v>0</v>
      </c>
      <c r="P257" s="54">
        <f t="shared" si="141"/>
        <v>0</v>
      </c>
      <c r="Q257" s="54">
        <f t="shared" si="141"/>
        <v>0</v>
      </c>
      <c r="R257" s="54">
        <f t="shared" si="141"/>
        <v>0</v>
      </c>
      <c r="S257" s="54">
        <f t="shared" si="141"/>
        <v>0</v>
      </c>
      <c r="T257" s="54">
        <f t="shared" si="141"/>
        <v>0</v>
      </c>
      <c r="U257" s="54">
        <f t="shared" si="141"/>
        <v>0</v>
      </c>
      <c r="V257" s="54">
        <f t="shared" si="141"/>
        <v>0</v>
      </c>
      <c r="W257" s="54">
        <f t="shared" si="141"/>
        <v>0</v>
      </c>
      <c r="X257" s="54">
        <f t="shared" si="141"/>
        <v>0</v>
      </c>
      <c r="Y257" s="54">
        <f t="shared" si="141"/>
        <v>0</v>
      </c>
      <c r="Z257" s="54">
        <f t="shared" si="141"/>
        <v>0</v>
      </c>
      <c r="AA257" s="54">
        <f t="shared" si="141"/>
        <v>0</v>
      </c>
      <c r="AB257" s="54">
        <f t="shared" si="141"/>
        <v>0</v>
      </c>
      <c r="AC257" s="54">
        <f t="shared" si="141"/>
        <v>0</v>
      </c>
      <c r="AD257" s="54">
        <f t="shared" si="141"/>
        <v>0</v>
      </c>
      <c r="AE257" s="54">
        <f t="shared" si="141"/>
        <v>0</v>
      </c>
      <c r="AF257" s="54">
        <f t="shared" ref="AF257:AG257" si="142">AF256</f>
        <v>0</v>
      </c>
      <c r="AG257" s="54">
        <f t="shared" si="142"/>
        <v>0</v>
      </c>
      <c r="AH257">
        <v>0</v>
      </c>
    </row>
    <row r="258" spans="1:34" ht="15.75" x14ac:dyDescent="0.25">
      <c r="A258" s="44" t="str">
        <f t="shared" si="130"/>
        <v>unc_res</v>
      </c>
      <c r="B258" s="67" t="s">
        <v>424</v>
      </c>
      <c r="C258" s="68" t="s">
        <v>427</v>
      </c>
      <c r="D258" s="53" t="s">
        <v>78</v>
      </c>
      <c r="E258" s="53" t="s">
        <v>278</v>
      </c>
      <c r="F258" s="54">
        <f t="shared" ref="F258:H263" si="143">F257</f>
        <v>0</v>
      </c>
      <c r="G258" s="54">
        <f t="shared" si="143"/>
        <v>0</v>
      </c>
      <c r="H258" s="54">
        <f t="shared" si="143"/>
        <v>0</v>
      </c>
      <c r="I258" s="54">
        <v>0</v>
      </c>
      <c r="J258" s="54">
        <f t="shared" ref="J258:AE258" si="144">J257</f>
        <v>0</v>
      </c>
      <c r="K258" s="54">
        <f t="shared" si="144"/>
        <v>0</v>
      </c>
      <c r="L258" s="54">
        <f t="shared" si="144"/>
        <v>0</v>
      </c>
      <c r="M258" s="54">
        <f t="shared" si="144"/>
        <v>0</v>
      </c>
      <c r="N258" s="54">
        <f t="shared" si="144"/>
        <v>0</v>
      </c>
      <c r="O258" s="54">
        <f t="shared" si="144"/>
        <v>0</v>
      </c>
      <c r="P258" s="54">
        <f t="shared" si="144"/>
        <v>0</v>
      </c>
      <c r="Q258" s="54">
        <f t="shared" si="144"/>
        <v>0</v>
      </c>
      <c r="R258" s="54">
        <f t="shared" si="144"/>
        <v>0</v>
      </c>
      <c r="S258" s="54">
        <f t="shared" si="144"/>
        <v>0</v>
      </c>
      <c r="T258" s="54">
        <f t="shared" si="144"/>
        <v>0</v>
      </c>
      <c r="U258" s="54">
        <f t="shared" si="144"/>
        <v>0</v>
      </c>
      <c r="V258" s="54">
        <f t="shared" si="144"/>
        <v>0</v>
      </c>
      <c r="W258" s="54">
        <f t="shared" si="144"/>
        <v>0</v>
      </c>
      <c r="X258" s="54">
        <f t="shared" si="144"/>
        <v>0</v>
      </c>
      <c r="Y258" s="54">
        <f t="shared" si="144"/>
        <v>0</v>
      </c>
      <c r="Z258" s="54">
        <f t="shared" si="144"/>
        <v>0</v>
      </c>
      <c r="AA258" s="54">
        <f t="shared" si="144"/>
        <v>0</v>
      </c>
      <c r="AB258" s="54">
        <f t="shared" si="144"/>
        <v>0</v>
      </c>
      <c r="AC258" s="54">
        <f t="shared" si="144"/>
        <v>0</v>
      </c>
      <c r="AD258" s="54">
        <f t="shared" si="144"/>
        <v>0</v>
      </c>
      <c r="AE258" s="54">
        <f t="shared" si="144"/>
        <v>0</v>
      </c>
      <c r="AF258" s="54">
        <f t="shared" ref="AF258:AG258" si="145">AF257</f>
        <v>0</v>
      </c>
      <c r="AG258" s="54">
        <f t="shared" si="145"/>
        <v>0</v>
      </c>
      <c r="AH258">
        <v>0</v>
      </c>
    </row>
    <row r="259" spans="1:34" ht="15.75" x14ac:dyDescent="0.25">
      <c r="A259" s="44" t="str">
        <f t="shared" si="130"/>
        <v>unc_res</v>
      </c>
      <c r="B259" s="67" t="s">
        <v>424</v>
      </c>
      <c r="C259" s="68" t="s">
        <v>427</v>
      </c>
      <c r="D259" s="53" t="s">
        <v>674</v>
      </c>
      <c r="E259" s="53" t="s">
        <v>726</v>
      </c>
      <c r="F259" s="54">
        <v>0</v>
      </c>
      <c r="G259" s="54">
        <v>0</v>
      </c>
      <c r="H259" s="54">
        <v>0</v>
      </c>
      <c r="I259" s="54">
        <v>0</v>
      </c>
      <c r="J259" s="54">
        <v>0</v>
      </c>
      <c r="K259" s="54">
        <v>0</v>
      </c>
      <c r="L259" s="54">
        <v>0</v>
      </c>
      <c r="M259" s="54">
        <v>0</v>
      </c>
      <c r="N259" s="54">
        <v>0</v>
      </c>
      <c r="O259" s="54">
        <v>0</v>
      </c>
      <c r="P259" s="54">
        <v>0</v>
      </c>
      <c r="Q259" s="54">
        <v>0</v>
      </c>
      <c r="R259" s="54">
        <v>0</v>
      </c>
      <c r="S259" s="54">
        <v>0</v>
      </c>
      <c r="T259" s="54">
        <v>0</v>
      </c>
      <c r="U259" s="54">
        <v>0</v>
      </c>
      <c r="V259" s="54">
        <v>0</v>
      </c>
      <c r="W259" s="54">
        <v>0</v>
      </c>
      <c r="X259" s="54">
        <v>0</v>
      </c>
      <c r="Y259" s="54">
        <v>0</v>
      </c>
      <c r="Z259" s="54">
        <v>0</v>
      </c>
      <c r="AA259" s="54">
        <v>0</v>
      </c>
      <c r="AB259" s="54">
        <v>0</v>
      </c>
      <c r="AC259" s="54">
        <v>0</v>
      </c>
      <c r="AD259" s="54">
        <v>0</v>
      </c>
      <c r="AE259" s="54">
        <v>0</v>
      </c>
      <c r="AF259" s="54">
        <v>0</v>
      </c>
      <c r="AG259" s="54">
        <v>0</v>
      </c>
      <c r="AH259" s="54">
        <v>0</v>
      </c>
    </row>
    <row r="260" spans="1:34" ht="15.75" x14ac:dyDescent="0.25">
      <c r="A260" s="44" t="str">
        <f>A258</f>
        <v>unc_res</v>
      </c>
      <c r="B260" s="67" t="s">
        <v>424</v>
      </c>
      <c r="C260" s="68" t="s">
        <v>427</v>
      </c>
      <c r="D260" s="53" t="s">
        <v>78</v>
      </c>
      <c r="E260" s="53" t="s">
        <v>112</v>
      </c>
      <c r="F260" s="54">
        <f t="shared" ref="F260:H260" si="146">F258</f>
        <v>0</v>
      </c>
      <c r="G260" s="54">
        <f t="shared" si="146"/>
        <v>0</v>
      </c>
      <c r="H260" s="54">
        <f t="shared" si="146"/>
        <v>0</v>
      </c>
      <c r="I260" s="54">
        <v>0</v>
      </c>
      <c r="J260" s="54">
        <f t="shared" ref="J260:AE260" si="147">J258</f>
        <v>0</v>
      </c>
      <c r="K260" s="54">
        <f t="shared" si="147"/>
        <v>0</v>
      </c>
      <c r="L260" s="54">
        <f t="shared" si="147"/>
        <v>0</v>
      </c>
      <c r="M260" s="54">
        <f t="shared" si="147"/>
        <v>0</v>
      </c>
      <c r="N260" s="54">
        <f t="shared" si="147"/>
        <v>0</v>
      </c>
      <c r="O260" s="54">
        <f t="shared" si="147"/>
        <v>0</v>
      </c>
      <c r="P260" s="54">
        <f t="shared" si="147"/>
        <v>0</v>
      </c>
      <c r="Q260" s="54">
        <f t="shared" si="147"/>
        <v>0</v>
      </c>
      <c r="R260" s="54">
        <f t="shared" si="147"/>
        <v>0</v>
      </c>
      <c r="S260" s="54">
        <f t="shared" si="147"/>
        <v>0</v>
      </c>
      <c r="T260" s="54">
        <f t="shared" si="147"/>
        <v>0</v>
      </c>
      <c r="U260" s="54">
        <f t="shared" si="147"/>
        <v>0</v>
      </c>
      <c r="V260" s="54">
        <f t="shared" si="147"/>
        <v>0</v>
      </c>
      <c r="W260" s="54">
        <f t="shared" si="147"/>
        <v>0</v>
      </c>
      <c r="X260" s="54">
        <f t="shared" si="147"/>
        <v>0</v>
      </c>
      <c r="Y260" s="54">
        <f t="shared" si="147"/>
        <v>0</v>
      </c>
      <c r="Z260" s="54">
        <f t="shared" si="147"/>
        <v>0</v>
      </c>
      <c r="AA260" s="54">
        <f t="shared" si="147"/>
        <v>0</v>
      </c>
      <c r="AB260" s="54">
        <f t="shared" si="147"/>
        <v>0</v>
      </c>
      <c r="AC260" s="54">
        <f t="shared" si="147"/>
        <v>0</v>
      </c>
      <c r="AD260" s="54">
        <f t="shared" si="147"/>
        <v>0</v>
      </c>
      <c r="AE260" s="54">
        <f t="shared" si="147"/>
        <v>0</v>
      </c>
      <c r="AF260" s="54">
        <f t="shared" ref="AF260:AG260" si="148">AF258</f>
        <v>0</v>
      </c>
      <c r="AG260" s="54">
        <f t="shared" si="148"/>
        <v>0</v>
      </c>
      <c r="AH260">
        <v>0</v>
      </c>
    </row>
    <row r="261" spans="1:34" ht="16.5" thickBot="1" x14ac:dyDescent="0.3">
      <c r="A261" s="44" t="str">
        <f t="shared" si="130"/>
        <v>unc_res</v>
      </c>
      <c r="B261" s="67" t="s">
        <v>424</v>
      </c>
      <c r="C261" s="68" t="s">
        <v>427</v>
      </c>
      <c r="D261" s="53" t="s">
        <v>115</v>
      </c>
      <c r="E261" s="53" t="s">
        <v>423</v>
      </c>
      <c r="F261" s="54">
        <f t="shared" si="143"/>
        <v>0</v>
      </c>
      <c r="G261" s="54">
        <f t="shared" si="143"/>
        <v>0</v>
      </c>
      <c r="H261" s="54">
        <f t="shared" si="143"/>
        <v>0</v>
      </c>
      <c r="I261" s="54">
        <v>0</v>
      </c>
      <c r="J261" s="54">
        <f t="shared" ref="J261:AE261" si="149">J260</f>
        <v>0</v>
      </c>
      <c r="K261" s="54">
        <f t="shared" si="149"/>
        <v>0</v>
      </c>
      <c r="L261" s="54">
        <f t="shared" si="149"/>
        <v>0</v>
      </c>
      <c r="M261" s="54">
        <f t="shared" si="149"/>
        <v>0</v>
      </c>
      <c r="N261" s="54">
        <f t="shared" si="149"/>
        <v>0</v>
      </c>
      <c r="O261" s="54">
        <f t="shared" si="149"/>
        <v>0</v>
      </c>
      <c r="P261" s="54">
        <f t="shared" si="149"/>
        <v>0</v>
      </c>
      <c r="Q261" s="54">
        <f t="shared" si="149"/>
        <v>0</v>
      </c>
      <c r="R261" s="54">
        <f t="shared" si="149"/>
        <v>0</v>
      </c>
      <c r="S261" s="54">
        <f t="shared" si="149"/>
        <v>0</v>
      </c>
      <c r="T261" s="54">
        <f t="shared" si="149"/>
        <v>0</v>
      </c>
      <c r="U261" s="54">
        <f t="shared" si="149"/>
        <v>0</v>
      </c>
      <c r="V261" s="54">
        <f t="shared" si="149"/>
        <v>0</v>
      </c>
      <c r="W261" s="54">
        <f t="shared" si="149"/>
        <v>0</v>
      </c>
      <c r="X261" s="54">
        <f t="shared" si="149"/>
        <v>0</v>
      </c>
      <c r="Y261" s="54">
        <f t="shared" si="149"/>
        <v>0</v>
      </c>
      <c r="Z261" s="54">
        <f t="shared" si="149"/>
        <v>0</v>
      </c>
      <c r="AA261" s="54">
        <f t="shared" si="149"/>
        <v>0</v>
      </c>
      <c r="AB261" s="54">
        <f t="shared" si="149"/>
        <v>0</v>
      </c>
      <c r="AC261" s="54">
        <f t="shared" si="149"/>
        <v>0</v>
      </c>
      <c r="AD261" s="54">
        <f t="shared" si="149"/>
        <v>0</v>
      </c>
      <c r="AE261" s="54">
        <f t="shared" si="149"/>
        <v>0</v>
      </c>
      <c r="AF261" s="54">
        <f t="shared" ref="AF261:AG261" si="150">AF260</f>
        <v>0</v>
      </c>
      <c r="AG261" s="54">
        <f t="shared" si="150"/>
        <v>0</v>
      </c>
      <c r="AH261">
        <v>0</v>
      </c>
    </row>
    <row r="262" spans="1:34" ht="15.75" x14ac:dyDescent="0.25">
      <c r="A262" s="44" t="str">
        <f t="shared" si="130"/>
        <v>unc_res</v>
      </c>
      <c r="B262" s="67" t="s">
        <v>424</v>
      </c>
      <c r="C262" s="69" t="s">
        <v>428</v>
      </c>
      <c r="D262" s="47" t="s">
        <v>78</v>
      </c>
      <c r="E262" s="47" t="s">
        <v>147</v>
      </c>
      <c r="F262" s="54">
        <f t="shared" si="143"/>
        <v>0</v>
      </c>
      <c r="G262" s="54">
        <f t="shared" si="143"/>
        <v>0</v>
      </c>
      <c r="H262" s="54">
        <f t="shared" si="143"/>
        <v>0</v>
      </c>
      <c r="I262" s="54">
        <v>0</v>
      </c>
      <c r="J262" s="54">
        <f t="shared" ref="J262:AD262" si="151">J261</f>
        <v>0</v>
      </c>
      <c r="K262" s="54">
        <f t="shared" si="151"/>
        <v>0</v>
      </c>
      <c r="L262" s="54">
        <f t="shared" si="151"/>
        <v>0</v>
      </c>
      <c r="M262" s="54">
        <f t="shared" si="151"/>
        <v>0</v>
      </c>
      <c r="N262" s="54">
        <f t="shared" si="151"/>
        <v>0</v>
      </c>
      <c r="O262" s="54">
        <f t="shared" si="151"/>
        <v>0</v>
      </c>
      <c r="P262" s="54">
        <f t="shared" si="151"/>
        <v>0</v>
      </c>
      <c r="Q262" s="54">
        <f t="shared" si="151"/>
        <v>0</v>
      </c>
      <c r="R262" s="54">
        <f t="shared" si="151"/>
        <v>0</v>
      </c>
      <c r="S262" s="54">
        <f t="shared" si="151"/>
        <v>0</v>
      </c>
      <c r="T262" s="54">
        <f t="shared" si="151"/>
        <v>0</v>
      </c>
      <c r="U262" s="54">
        <f t="shared" si="151"/>
        <v>0</v>
      </c>
      <c r="V262" s="54">
        <f t="shared" si="151"/>
        <v>0</v>
      </c>
      <c r="W262" s="54">
        <f t="shared" si="151"/>
        <v>0</v>
      </c>
      <c r="X262" s="54">
        <f t="shared" si="151"/>
        <v>0</v>
      </c>
      <c r="Y262" s="54">
        <f t="shared" si="151"/>
        <v>0</v>
      </c>
      <c r="Z262" s="54">
        <f t="shared" si="151"/>
        <v>0</v>
      </c>
      <c r="AA262" s="54">
        <f t="shared" si="151"/>
        <v>0</v>
      </c>
      <c r="AB262" s="54">
        <f t="shared" si="151"/>
        <v>0</v>
      </c>
      <c r="AC262" s="54">
        <f t="shared" si="151"/>
        <v>0</v>
      </c>
      <c r="AD262" s="54">
        <f t="shared" si="151"/>
        <v>0</v>
      </c>
      <c r="AE262" s="54">
        <f t="shared" ref="AE262:AG262" si="152">AE261</f>
        <v>0</v>
      </c>
      <c r="AF262" s="54">
        <f t="shared" si="152"/>
        <v>0</v>
      </c>
      <c r="AG262" s="54">
        <f t="shared" si="152"/>
        <v>0</v>
      </c>
      <c r="AH262">
        <v>0</v>
      </c>
    </row>
    <row r="263" spans="1:34" ht="15.75" x14ac:dyDescent="0.25">
      <c r="A263" s="44" t="str">
        <f t="shared" si="130"/>
        <v>unc_res</v>
      </c>
      <c r="B263" s="67" t="s">
        <v>424</v>
      </c>
      <c r="C263" s="70" t="s">
        <v>428</v>
      </c>
      <c r="D263" s="53" t="s">
        <v>78</v>
      </c>
      <c r="E263" s="53" t="s">
        <v>278</v>
      </c>
      <c r="F263" s="54">
        <f t="shared" si="143"/>
        <v>0</v>
      </c>
      <c r="G263" s="54">
        <f t="shared" si="143"/>
        <v>0</v>
      </c>
      <c r="H263" s="54">
        <f t="shared" si="143"/>
        <v>0</v>
      </c>
      <c r="I263" s="54">
        <v>0</v>
      </c>
      <c r="J263" s="54">
        <f t="shared" ref="J263:AD263" si="153">J262</f>
        <v>0</v>
      </c>
      <c r="K263" s="54">
        <f t="shared" si="153"/>
        <v>0</v>
      </c>
      <c r="L263" s="54">
        <f t="shared" si="153"/>
        <v>0</v>
      </c>
      <c r="M263" s="54">
        <f t="shared" si="153"/>
        <v>0</v>
      </c>
      <c r="N263" s="54">
        <f t="shared" si="153"/>
        <v>0</v>
      </c>
      <c r="O263" s="54">
        <f t="shared" si="153"/>
        <v>0</v>
      </c>
      <c r="P263" s="54">
        <f t="shared" si="153"/>
        <v>0</v>
      </c>
      <c r="Q263" s="54">
        <f t="shared" si="153"/>
        <v>0</v>
      </c>
      <c r="R263" s="54">
        <f t="shared" si="153"/>
        <v>0</v>
      </c>
      <c r="S263" s="54">
        <f t="shared" si="153"/>
        <v>0</v>
      </c>
      <c r="T263" s="54">
        <f t="shared" si="153"/>
        <v>0</v>
      </c>
      <c r="U263" s="54">
        <f t="shared" si="153"/>
        <v>0</v>
      </c>
      <c r="V263" s="54">
        <f t="shared" si="153"/>
        <v>0</v>
      </c>
      <c r="W263" s="54">
        <f t="shared" si="153"/>
        <v>0</v>
      </c>
      <c r="X263" s="54">
        <f t="shared" si="153"/>
        <v>0</v>
      </c>
      <c r="Y263" s="54">
        <f t="shared" si="153"/>
        <v>0</v>
      </c>
      <c r="Z263" s="54">
        <f t="shared" si="153"/>
        <v>0</v>
      </c>
      <c r="AA263" s="54">
        <f t="shared" si="153"/>
        <v>0</v>
      </c>
      <c r="AB263" s="54">
        <f t="shared" si="153"/>
        <v>0</v>
      </c>
      <c r="AC263" s="54">
        <f t="shared" si="153"/>
        <v>0</v>
      </c>
      <c r="AD263" s="54">
        <f t="shared" si="153"/>
        <v>0</v>
      </c>
      <c r="AE263" s="54">
        <f t="shared" ref="AE263:AG263" si="154">AE262</f>
        <v>0</v>
      </c>
      <c r="AF263" s="54">
        <f t="shared" si="154"/>
        <v>0</v>
      </c>
      <c r="AG263" s="54">
        <f t="shared" si="154"/>
        <v>0</v>
      </c>
      <c r="AH263">
        <v>0</v>
      </c>
    </row>
    <row r="264" spans="1:34" ht="15.75" x14ac:dyDescent="0.25">
      <c r="A264" s="44" t="str">
        <f t="shared" si="130"/>
        <v>unc_res</v>
      </c>
      <c r="B264" s="67" t="s">
        <v>424</v>
      </c>
      <c r="C264" s="70" t="s">
        <v>428</v>
      </c>
      <c r="D264" s="53" t="s">
        <v>674</v>
      </c>
      <c r="E264" s="53" t="s">
        <v>726</v>
      </c>
      <c r="F264" s="54">
        <v>0</v>
      </c>
      <c r="G264" s="54">
        <v>0</v>
      </c>
      <c r="H264" s="54">
        <v>0</v>
      </c>
      <c r="I264" s="54">
        <v>0</v>
      </c>
      <c r="J264" s="54">
        <v>0</v>
      </c>
      <c r="K264" s="54">
        <v>0</v>
      </c>
      <c r="L264" s="54">
        <v>0</v>
      </c>
      <c r="M264" s="54">
        <v>0</v>
      </c>
      <c r="N264" s="54">
        <v>0</v>
      </c>
      <c r="O264" s="54">
        <v>0</v>
      </c>
      <c r="P264" s="54">
        <v>0</v>
      </c>
      <c r="Q264" s="54">
        <v>0</v>
      </c>
      <c r="R264" s="54">
        <v>0</v>
      </c>
      <c r="S264" s="54">
        <v>0</v>
      </c>
      <c r="T264" s="54">
        <v>0</v>
      </c>
      <c r="U264" s="54">
        <v>0</v>
      </c>
      <c r="V264" s="54">
        <v>0</v>
      </c>
      <c r="W264" s="54">
        <v>0</v>
      </c>
      <c r="X264" s="54">
        <v>0</v>
      </c>
      <c r="Y264" s="54">
        <v>0</v>
      </c>
      <c r="Z264" s="54">
        <v>0</v>
      </c>
      <c r="AA264" s="54">
        <v>0</v>
      </c>
      <c r="AB264" s="54">
        <v>0</v>
      </c>
      <c r="AC264" s="54">
        <v>0</v>
      </c>
      <c r="AD264" s="54">
        <v>0</v>
      </c>
      <c r="AE264" s="54">
        <v>0</v>
      </c>
      <c r="AF264" s="54">
        <v>0</v>
      </c>
      <c r="AG264" s="54">
        <v>0</v>
      </c>
      <c r="AH264" s="54">
        <v>0</v>
      </c>
    </row>
    <row r="265" spans="1:34" ht="16.5" thickBot="1" x14ac:dyDescent="0.3">
      <c r="A265" s="44" t="str">
        <f>A263</f>
        <v>unc_res</v>
      </c>
      <c r="B265" s="67" t="s">
        <v>424</v>
      </c>
      <c r="C265" s="71" t="s">
        <v>428</v>
      </c>
      <c r="D265" s="60" t="s">
        <v>115</v>
      </c>
      <c r="E265" s="60" t="s">
        <v>423</v>
      </c>
      <c r="F265" s="54">
        <f>F263</f>
        <v>0</v>
      </c>
      <c r="G265" s="54">
        <f>G263</f>
        <v>0</v>
      </c>
      <c r="H265" s="54">
        <f>H263</f>
        <v>0</v>
      </c>
      <c r="I265" s="54">
        <v>0</v>
      </c>
      <c r="J265" s="54">
        <f t="shared" ref="J265:AD265" si="155">J263</f>
        <v>0</v>
      </c>
      <c r="K265" s="54">
        <f t="shared" si="155"/>
        <v>0</v>
      </c>
      <c r="L265" s="54">
        <f t="shared" si="155"/>
        <v>0</v>
      </c>
      <c r="M265" s="54">
        <f t="shared" si="155"/>
        <v>0</v>
      </c>
      <c r="N265" s="54">
        <f t="shared" si="155"/>
        <v>0</v>
      </c>
      <c r="O265" s="54">
        <f t="shared" si="155"/>
        <v>0</v>
      </c>
      <c r="P265" s="54">
        <f t="shared" si="155"/>
        <v>0</v>
      </c>
      <c r="Q265" s="54">
        <f t="shared" si="155"/>
        <v>0</v>
      </c>
      <c r="R265" s="54">
        <f t="shared" si="155"/>
        <v>0</v>
      </c>
      <c r="S265" s="54">
        <f t="shared" si="155"/>
        <v>0</v>
      </c>
      <c r="T265" s="54">
        <f t="shared" si="155"/>
        <v>0</v>
      </c>
      <c r="U265" s="54">
        <f t="shared" si="155"/>
        <v>0</v>
      </c>
      <c r="V265" s="54">
        <f t="shared" si="155"/>
        <v>0</v>
      </c>
      <c r="W265" s="54">
        <f t="shared" si="155"/>
        <v>0</v>
      </c>
      <c r="X265" s="54">
        <f t="shared" si="155"/>
        <v>0</v>
      </c>
      <c r="Y265" s="54">
        <f t="shared" si="155"/>
        <v>0</v>
      </c>
      <c r="Z265" s="54">
        <f t="shared" si="155"/>
        <v>0</v>
      </c>
      <c r="AA265" s="54">
        <f t="shared" si="155"/>
        <v>0</v>
      </c>
      <c r="AB265" s="54">
        <f t="shared" si="155"/>
        <v>0</v>
      </c>
      <c r="AC265" s="54">
        <f t="shared" si="155"/>
        <v>0</v>
      </c>
      <c r="AD265" s="54">
        <f t="shared" si="155"/>
        <v>0</v>
      </c>
      <c r="AE265" s="54">
        <f t="shared" ref="AE265:AG265" si="156">AE263</f>
        <v>0</v>
      </c>
      <c r="AF265" s="54">
        <f t="shared" si="156"/>
        <v>0</v>
      </c>
      <c r="AG265" s="54">
        <f t="shared" si="156"/>
        <v>0</v>
      </c>
      <c r="AH265">
        <v>0</v>
      </c>
    </row>
    <row r="266" spans="1:34" ht="15.75" x14ac:dyDescent="0.25">
      <c r="A266" s="44" t="str">
        <f t="shared" si="130"/>
        <v>unc_res</v>
      </c>
      <c r="B266" s="67" t="s">
        <v>424</v>
      </c>
      <c r="C266" s="66" t="s">
        <v>429</v>
      </c>
      <c r="D266" s="47" t="s">
        <v>78</v>
      </c>
      <c r="E266" s="47" t="s">
        <v>147</v>
      </c>
      <c r="F266" s="54">
        <f t="shared" ref="F266:H272" si="157">F265</f>
        <v>0</v>
      </c>
      <c r="G266" s="54">
        <f t="shared" si="157"/>
        <v>0</v>
      </c>
      <c r="H266" s="54">
        <f t="shared" si="157"/>
        <v>0</v>
      </c>
      <c r="I266" s="54">
        <v>0</v>
      </c>
      <c r="J266" s="54">
        <f t="shared" ref="J266:AD266" si="158">J265</f>
        <v>0</v>
      </c>
      <c r="K266" s="54">
        <f t="shared" si="158"/>
        <v>0</v>
      </c>
      <c r="L266" s="54">
        <f t="shared" si="158"/>
        <v>0</v>
      </c>
      <c r="M266" s="54">
        <f t="shared" si="158"/>
        <v>0</v>
      </c>
      <c r="N266" s="54">
        <f t="shared" si="158"/>
        <v>0</v>
      </c>
      <c r="O266" s="54">
        <f t="shared" si="158"/>
        <v>0</v>
      </c>
      <c r="P266" s="54">
        <f t="shared" si="158"/>
        <v>0</v>
      </c>
      <c r="Q266" s="54">
        <f t="shared" si="158"/>
        <v>0</v>
      </c>
      <c r="R266" s="54">
        <f t="shared" si="158"/>
        <v>0</v>
      </c>
      <c r="S266" s="54">
        <f t="shared" si="158"/>
        <v>0</v>
      </c>
      <c r="T266" s="54">
        <f t="shared" si="158"/>
        <v>0</v>
      </c>
      <c r="U266" s="54">
        <f t="shared" si="158"/>
        <v>0</v>
      </c>
      <c r="V266" s="54">
        <f t="shared" si="158"/>
        <v>0</v>
      </c>
      <c r="W266" s="54">
        <f t="shared" si="158"/>
        <v>0</v>
      </c>
      <c r="X266" s="54">
        <f t="shared" si="158"/>
        <v>0</v>
      </c>
      <c r="Y266" s="54">
        <f t="shared" si="158"/>
        <v>0</v>
      </c>
      <c r="Z266" s="54">
        <f t="shared" si="158"/>
        <v>0</v>
      </c>
      <c r="AA266" s="54">
        <f t="shared" si="158"/>
        <v>0</v>
      </c>
      <c r="AB266" s="54">
        <f t="shared" si="158"/>
        <v>0</v>
      </c>
      <c r="AC266" s="54">
        <f t="shared" si="158"/>
        <v>0</v>
      </c>
      <c r="AD266" s="54">
        <f t="shared" si="158"/>
        <v>0</v>
      </c>
      <c r="AE266" s="54">
        <f t="shared" ref="AE266:AG266" si="159">AE265</f>
        <v>0</v>
      </c>
      <c r="AF266" s="54">
        <f t="shared" si="159"/>
        <v>0</v>
      </c>
      <c r="AG266" s="54">
        <f t="shared" si="159"/>
        <v>0</v>
      </c>
      <c r="AH266">
        <v>0</v>
      </c>
    </row>
    <row r="267" spans="1:34" ht="15.75" x14ac:dyDescent="0.25">
      <c r="A267" s="44" t="str">
        <f t="shared" si="130"/>
        <v>unc_res</v>
      </c>
      <c r="B267" s="67" t="s">
        <v>424</v>
      </c>
      <c r="C267" s="68" t="str">
        <f>C266</f>
        <v>Free State</v>
      </c>
      <c r="D267" s="53" t="s">
        <v>78</v>
      </c>
      <c r="E267" s="53" t="s">
        <v>278</v>
      </c>
      <c r="F267" s="54">
        <f t="shared" si="157"/>
        <v>0</v>
      </c>
      <c r="G267" s="54">
        <f t="shared" si="157"/>
        <v>0</v>
      </c>
      <c r="H267" s="54">
        <f t="shared" si="157"/>
        <v>0</v>
      </c>
      <c r="I267" s="54">
        <v>0</v>
      </c>
      <c r="J267" s="54">
        <f t="shared" ref="J267:AD267" si="160">J266</f>
        <v>0</v>
      </c>
      <c r="K267" s="54">
        <f t="shared" si="160"/>
        <v>0</v>
      </c>
      <c r="L267" s="54">
        <f t="shared" si="160"/>
        <v>0</v>
      </c>
      <c r="M267" s="54">
        <f t="shared" si="160"/>
        <v>0</v>
      </c>
      <c r="N267" s="54">
        <f t="shared" si="160"/>
        <v>0</v>
      </c>
      <c r="O267" s="54">
        <f t="shared" si="160"/>
        <v>0</v>
      </c>
      <c r="P267" s="54">
        <f t="shared" si="160"/>
        <v>0</v>
      </c>
      <c r="Q267" s="54">
        <f t="shared" si="160"/>
        <v>0</v>
      </c>
      <c r="R267" s="54">
        <f t="shared" si="160"/>
        <v>0</v>
      </c>
      <c r="S267" s="54">
        <f t="shared" si="160"/>
        <v>0</v>
      </c>
      <c r="T267" s="54">
        <f t="shared" si="160"/>
        <v>0</v>
      </c>
      <c r="U267" s="54">
        <f t="shared" si="160"/>
        <v>0</v>
      </c>
      <c r="V267" s="54">
        <f t="shared" si="160"/>
        <v>0</v>
      </c>
      <c r="W267" s="54">
        <f t="shared" si="160"/>
        <v>0</v>
      </c>
      <c r="X267" s="54">
        <f t="shared" si="160"/>
        <v>0</v>
      </c>
      <c r="Y267" s="54">
        <f t="shared" si="160"/>
        <v>0</v>
      </c>
      <c r="Z267" s="54">
        <f t="shared" si="160"/>
        <v>0</v>
      </c>
      <c r="AA267" s="54">
        <f t="shared" si="160"/>
        <v>0</v>
      </c>
      <c r="AB267" s="54">
        <f t="shared" si="160"/>
        <v>0</v>
      </c>
      <c r="AC267" s="54">
        <f t="shared" si="160"/>
        <v>0</v>
      </c>
      <c r="AD267" s="54">
        <f t="shared" si="160"/>
        <v>0</v>
      </c>
      <c r="AE267" s="54">
        <f t="shared" ref="AE267:AG267" si="161">AE266</f>
        <v>0</v>
      </c>
      <c r="AF267" s="54">
        <f t="shared" si="161"/>
        <v>0</v>
      </c>
      <c r="AG267" s="54">
        <f t="shared" si="161"/>
        <v>0</v>
      </c>
      <c r="AH267">
        <v>0</v>
      </c>
    </row>
    <row r="268" spans="1:34" ht="15.75" x14ac:dyDescent="0.25">
      <c r="A268" s="44" t="str">
        <f t="shared" si="130"/>
        <v>unc_res</v>
      </c>
      <c r="B268" s="67" t="s">
        <v>424</v>
      </c>
      <c r="C268" s="68" t="s">
        <v>429</v>
      </c>
      <c r="D268" s="53" t="s">
        <v>78</v>
      </c>
      <c r="E268" s="53" t="s">
        <v>112</v>
      </c>
      <c r="F268" s="54">
        <f t="shared" ref="F268:H268" si="162">F267</f>
        <v>0</v>
      </c>
      <c r="G268" s="54">
        <f t="shared" si="162"/>
        <v>0</v>
      </c>
      <c r="H268" s="54">
        <f t="shared" si="162"/>
        <v>0</v>
      </c>
      <c r="I268" s="54">
        <v>0</v>
      </c>
      <c r="J268" s="54">
        <f t="shared" ref="J268:AD268" si="163">J267</f>
        <v>0</v>
      </c>
      <c r="K268" s="54">
        <f t="shared" si="163"/>
        <v>0</v>
      </c>
      <c r="L268" s="54">
        <f t="shared" si="163"/>
        <v>0</v>
      </c>
      <c r="M268" s="54">
        <f t="shared" si="163"/>
        <v>0</v>
      </c>
      <c r="N268" s="54">
        <f t="shared" si="163"/>
        <v>0</v>
      </c>
      <c r="O268" s="54">
        <f t="shared" si="163"/>
        <v>0</v>
      </c>
      <c r="P268" s="54">
        <f t="shared" si="163"/>
        <v>0</v>
      </c>
      <c r="Q268" s="54">
        <f t="shared" si="163"/>
        <v>0</v>
      </c>
      <c r="R268" s="54">
        <f t="shared" si="163"/>
        <v>0</v>
      </c>
      <c r="S268" s="54">
        <f t="shared" si="163"/>
        <v>0</v>
      </c>
      <c r="T268" s="54">
        <f t="shared" si="163"/>
        <v>0</v>
      </c>
      <c r="U268" s="54">
        <f t="shared" si="163"/>
        <v>0</v>
      </c>
      <c r="V268" s="54">
        <f t="shared" si="163"/>
        <v>0</v>
      </c>
      <c r="W268" s="54">
        <f t="shared" si="163"/>
        <v>0</v>
      </c>
      <c r="X268" s="54">
        <f t="shared" si="163"/>
        <v>0</v>
      </c>
      <c r="Y268" s="54">
        <f t="shared" si="163"/>
        <v>0</v>
      </c>
      <c r="Z268" s="54">
        <f t="shared" si="163"/>
        <v>0</v>
      </c>
      <c r="AA268" s="54">
        <f t="shared" si="163"/>
        <v>0</v>
      </c>
      <c r="AB268" s="54">
        <f t="shared" si="163"/>
        <v>0</v>
      </c>
      <c r="AC268" s="54">
        <f t="shared" si="163"/>
        <v>0</v>
      </c>
      <c r="AD268" s="54">
        <f t="shared" si="163"/>
        <v>0</v>
      </c>
      <c r="AE268" s="54">
        <f t="shared" ref="AE268:AG268" si="164">AE267</f>
        <v>0</v>
      </c>
      <c r="AF268" s="54">
        <f t="shared" si="164"/>
        <v>0</v>
      </c>
      <c r="AG268" s="54">
        <f t="shared" si="164"/>
        <v>0</v>
      </c>
      <c r="AH268">
        <v>0</v>
      </c>
    </row>
    <row r="269" spans="1:34" ht="15.75" x14ac:dyDescent="0.25">
      <c r="A269" s="44" t="str">
        <f t="shared" si="130"/>
        <v>unc_res</v>
      </c>
      <c r="B269" s="67" t="s">
        <v>424</v>
      </c>
      <c r="C269" s="68" t="s">
        <v>429</v>
      </c>
      <c r="D269" s="53" t="s">
        <v>674</v>
      </c>
      <c r="E269" s="53" t="s">
        <v>726</v>
      </c>
      <c r="F269" s="54">
        <v>0</v>
      </c>
      <c r="G269" s="54">
        <v>0</v>
      </c>
      <c r="H269" s="54">
        <v>0</v>
      </c>
      <c r="I269" s="54">
        <v>0</v>
      </c>
      <c r="J269" s="54">
        <v>0</v>
      </c>
      <c r="K269" s="54">
        <v>0</v>
      </c>
      <c r="L269" s="54">
        <v>0</v>
      </c>
      <c r="M269" s="54">
        <v>0</v>
      </c>
      <c r="N269" s="54">
        <v>0</v>
      </c>
      <c r="O269" s="54">
        <v>0</v>
      </c>
      <c r="P269" s="54">
        <v>0</v>
      </c>
      <c r="Q269" s="54">
        <v>0</v>
      </c>
      <c r="R269" s="54">
        <v>0</v>
      </c>
      <c r="S269" s="54">
        <v>0</v>
      </c>
      <c r="T269" s="54">
        <v>0</v>
      </c>
      <c r="U269" s="54">
        <v>0</v>
      </c>
      <c r="V269" s="54">
        <v>0</v>
      </c>
      <c r="W269" s="54">
        <v>0</v>
      </c>
      <c r="X269" s="54">
        <v>0</v>
      </c>
      <c r="Y269" s="54">
        <v>0</v>
      </c>
      <c r="Z269" s="54">
        <v>0</v>
      </c>
      <c r="AA269" s="54">
        <v>0</v>
      </c>
      <c r="AB269" s="54">
        <v>0</v>
      </c>
      <c r="AC269" s="54">
        <v>0</v>
      </c>
      <c r="AD269" s="54">
        <v>0</v>
      </c>
      <c r="AE269" s="54">
        <v>0</v>
      </c>
      <c r="AF269" s="54">
        <v>0</v>
      </c>
      <c r="AG269" s="54">
        <v>0</v>
      </c>
      <c r="AH269" s="54">
        <v>0</v>
      </c>
    </row>
    <row r="270" spans="1:34" ht="16.5" thickBot="1" x14ac:dyDescent="0.3">
      <c r="A270" s="44" t="str">
        <f>A268</f>
        <v>unc_res</v>
      </c>
      <c r="B270" s="67" t="s">
        <v>424</v>
      </c>
      <c r="C270" s="72" t="s">
        <v>429</v>
      </c>
      <c r="D270" s="60" t="s">
        <v>115</v>
      </c>
      <c r="E270" s="60" t="s">
        <v>423</v>
      </c>
      <c r="F270" s="54">
        <f>F268</f>
        <v>0</v>
      </c>
      <c r="G270" s="54">
        <f>G268</f>
        <v>0</v>
      </c>
      <c r="H270" s="54">
        <f>H268</f>
        <v>0</v>
      </c>
      <c r="I270" s="54">
        <v>0</v>
      </c>
      <c r="J270" s="54">
        <f t="shared" ref="J270:AD270" si="165">J268</f>
        <v>0</v>
      </c>
      <c r="K270" s="54">
        <f t="shared" si="165"/>
        <v>0</v>
      </c>
      <c r="L270" s="54">
        <f t="shared" si="165"/>
        <v>0</v>
      </c>
      <c r="M270" s="54">
        <f t="shared" si="165"/>
        <v>0</v>
      </c>
      <c r="N270" s="54">
        <f t="shared" si="165"/>
        <v>0</v>
      </c>
      <c r="O270" s="54">
        <f t="shared" si="165"/>
        <v>0</v>
      </c>
      <c r="P270" s="54">
        <f t="shared" si="165"/>
        <v>0</v>
      </c>
      <c r="Q270" s="54">
        <f t="shared" si="165"/>
        <v>0</v>
      </c>
      <c r="R270" s="54">
        <f t="shared" si="165"/>
        <v>0</v>
      </c>
      <c r="S270" s="54">
        <f t="shared" si="165"/>
        <v>0</v>
      </c>
      <c r="T270" s="54">
        <f t="shared" si="165"/>
        <v>0</v>
      </c>
      <c r="U270" s="54">
        <f t="shared" si="165"/>
        <v>0</v>
      </c>
      <c r="V270" s="54">
        <f t="shared" si="165"/>
        <v>0</v>
      </c>
      <c r="W270" s="54">
        <f t="shared" si="165"/>
        <v>0</v>
      </c>
      <c r="X270" s="54">
        <f t="shared" si="165"/>
        <v>0</v>
      </c>
      <c r="Y270" s="54">
        <f t="shared" si="165"/>
        <v>0</v>
      </c>
      <c r="Z270" s="54">
        <f t="shared" si="165"/>
        <v>0</v>
      </c>
      <c r="AA270" s="54">
        <f t="shared" si="165"/>
        <v>0</v>
      </c>
      <c r="AB270" s="54">
        <f t="shared" si="165"/>
        <v>0</v>
      </c>
      <c r="AC270" s="54">
        <f t="shared" si="165"/>
        <v>0</v>
      </c>
      <c r="AD270" s="54">
        <f t="shared" si="165"/>
        <v>0</v>
      </c>
      <c r="AE270" s="54">
        <f t="shared" ref="AE270:AG270" si="166">AE268</f>
        <v>0</v>
      </c>
      <c r="AF270" s="54">
        <f t="shared" si="166"/>
        <v>0</v>
      </c>
      <c r="AG270" s="54">
        <f t="shared" si="166"/>
        <v>0</v>
      </c>
      <c r="AH270">
        <v>0</v>
      </c>
    </row>
    <row r="271" spans="1:34" ht="15.75" x14ac:dyDescent="0.25">
      <c r="A271" s="44" t="str">
        <f t="shared" si="130"/>
        <v>unc_res</v>
      </c>
      <c r="B271" s="67" t="s">
        <v>424</v>
      </c>
      <c r="C271" s="70" t="s">
        <v>430</v>
      </c>
      <c r="D271" s="53" t="s">
        <v>78</v>
      </c>
      <c r="E271" s="53" t="s">
        <v>147</v>
      </c>
      <c r="F271" s="54">
        <f t="shared" si="157"/>
        <v>0</v>
      </c>
      <c r="G271" s="54">
        <f t="shared" si="157"/>
        <v>0</v>
      </c>
      <c r="H271" s="54">
        <f t="shared" si="157"/>
        <v>0</v>
      </c>
      <c r="I271" s="54">
        <v>0</v>
      </c>
      <c r="J271" s="54">
        <f t="shared" ref="J271:AD271" si="167">J270</f>
        <v>0</v>
      </c>
      <c r="K271" s="54">
        <f t="shared" si="167"/>
        <v>0</v>
      </c>
      <c r="L271" s="54">
        <f t="shared" si="167"/>
        <v>0</v>
      </c>
      <c r="M271" s="54">
        <f t="shared" si="167"/>
        <v>0</v>
      </c>
      <c r="N271" s="54">
        <f t="shared" si="167"/>
        <v>0</v>
      </c>
      <c r="O271" s="54">
        <f t="shared" si="167"/>
        <v>0</v>
      </c>
      <c r="P271" s="54">
        <f t="shared" si="167"/>
        <v>0</v>
      </c>
      <c r="Q271" s="54">
        <f t="shared" si="167"/>
        <v>0</v>
      </c>
      <c r="R271" s="54">
        <f t="shared" si="167"/>
        <v>0</v>
      </c>
      <c r="S271" s="54">
        <f t="shared" si="167"/>
        <v>0</v>
      </c>
      <c r="T271" s="54">
        <f t="shared" si="167"/>
        <v>0</v>
      </c>
      <c r="U271" s="54">
        <f t="shared" si="167"/>
        <v>0</v>
      </c>
      <c r="V271" s="54">
        <f t="shared" si="167"/>
        <v>0</v>
      </c>
      <c r="W271" s="54">
        <f t="shared" si="167"/>
        <v>0</v>
      </c>
      <c r="X271" s="54">
        <f t="shared" si="167"/>
        <v>0</v>
      </c>
      <c r="Y271" s="54">
        <f t="shared" si="167"/>
        <v>0</v>
      </c>
      <c r="Z271" s="54">
        <f t="shared" si="167"/>
        <v>0</v>
      </c>
      <c r="AA271" s="54">
        <f t="shared" si="167"/>
        <v>0</v>
      </c>
      <c r="AB271" s="54">
        <f t="shared" si="167"/>
        <v>0</v>
      </c>
      <c r="AC271" s="54">
        <f t="shared" si="167"/>
        <v>0</v>
      </c>
      <c r="AD271" s="54">
        <f t="shared" si="167"/>
        <v>0</v>
      </c>
      <c r="AE271" s="54">
        <f t="shared" ref="AE271:AG271" si="168">AE270</f>
        <v>0</v>
      </c>
      <c r="AF271" s="54">
        <f t="shared" si="168"/>
        <v>0</v>
      </c>
      <c r="AG271" s="54">
        <f t="shared" si="168"/>
        <v>0</v>
      </c>
      <c r="AH271">
        <v>0</v>
      </c>
    </row>
    <row r="272" spans="1:34" ht="15.75" x14ac:dyDescent="0.25">
      <c r="A272" s="44" t="str">
        <f t="shared" si="130"/>
        <v>unc_res</v>
      </c>
      <c r="B272" s="67" t="s">
        <v>424</v>
      </c>
      <c r="C272" s="70" t="str">
        <f>C271</f>
        <v>North West</v>
      </c>
      <c r="D272" s="53" t="s">
        <v>78</v>
      </c>
      <c r="E272" s="53" t="s">
        <v>278</v>
      </c>
      <c r="F272" s="54">
        <f t="shared" si="157"/>
        <v>0</v>
      </c>
      <c r="G272" s="54">
        <f t="shared" si="157"/>
        <v>0</v>
      </c>
      <c r="H272" s="54">
        <f t="shared" si="157"/>
        <v>0</v>
      </c>
      <c r="I272" s="54">
        <v>0</v>
      </c>
      <c r="J272" s="54">
        <f t="shared" ref="J272:AD272" si="169">J271</f>
        <v>0</v>
      </c>
      <c r="K272" s="54">
        <f t="shared" si="169"/>
        <v>0</v>
      </c>
      <c r="L272" s="54">
        <f t="shared" si="169"/>
        <v>0</v>
      </c>
      <c r="M272" s="54">
        <f t="shared" si="169"/>
        <v>0</v>
      </c>
      <c r="N272" s="54">
        <f t="shared" si="169"/>
        <v>0</v>
      </c>
      <c r="O272" s="54">
        <f t="shared" si="169"/>
        <v>0</v>
      </c>
      <c r="P272" s="54">
        <f t="shared" si="169"/>
        <v>0</v>
      </c>
      <c r="Q272" s="54">
        <f t="shared" si="169"/>
        <v>0</v>
      </c>
      <c r="R272" s="54">
        <f t="shared" si="169"/>
        <v>0</v>
      </c>
      <c r="S272" s="54">
        <f t="shared" si="169"/>
        <v>0</v>
      </c>
      <c r="T272" s="54">
        <f t="shared" si="169"/>
        <v>0</v>
      </c>
      <c r="U272" s="54">
        <f t="shared" si="169"/>
        <v>0</v>
      </c>
      <c r="V272" s="54">
        <f t="shared" si="169"/>
        <v>0</v>
      </c>
      <c r="W272" s="54">
        <f t="shared" si="169"/>
        <v>0</v>
      </c>
      <c r="X272" s="54">
        <f t="shared" si="169"/>
        <v>0</v>
      </c>
      <c r="Y272" s="54">
        <f t="shared" si="169"/>
        <v>0</v>
      </c>
      <c r="Z272" s="54">
        <f t="shared" si="169"/>
        <v>0</v>
      </c>
      <c r="AA272" s="54">
        <f t="shared" si="169"/>
        <v>0</v>
      </c>
      <c r="AB272" s="54">
        <f t="shared" si="169"/>
        <v>0</v>
      </c>
      <c r="AC272" s="54">
        <f t="shared" si="169"/>
        <v>0</v>
      </c>
      <c r="AD272" s="54">
        <f t="shared" si="169"/>
        <v>0</v>
      </c>
      <c r="AE272" s="54">
        <f t="shared" ref="AE272:AG272" si="170">AE271</f>
        <v>0</v>
      </c>
      <c r="AF272" s="54">
        <f t="shared" si="170"/>
        <v>0</v>
      </c>
      <c r="AG272" s="54">
        <f t="shared" si="170"/>
        <v>0</v>
      </c>
      <c r="AH272">
        <v>0</v>
      </c>
    </row>
    <row r="273" spans="1:34" ht="15.75" x14ac:dyDescent="0.25">
      <c r="A273" s="44" t="str">
        <f t="shared" si="130"/>
        <v>unc_res</v>
      </c>
      <c r="B273" s="67" t="s">
        <v>424</v>
      </c>
      <c r="C273" s="70" t="str">
        <f>C272</f>
        <v>North West</v>
      </c>
      <c r="D273" s="53" t="s">
        <v>674</v>
      </c>
      <c r="E273" s="53" t="s">
        <v>726</v>
      </c>
      <c r="F273" s="54">
        <v>0</v>
      </c>
      <c r="G273" s="54">
        <v>0</v>
      </c>
      <c r="H273" s="54">
        <v>0</v>
      </c>
      <c r="I273" s="54">
        <v>0</v>
      </c>
      <c r="J273" s="54">
        <v>0</v>
      </c>
      <c r="K273" s="54">
        <v>0</v>
      </c>
      <c r="L273" s="54">
        <v>0</v>
      </c>
      <c r="M273" s="54">
        <v>0</v>
      </c>
      <c r="N273" s="54">
        <v>0</v>
      </c>
      <c r="O273" s="54">
        <v>0</v>
      </c>
      <c r="P273" s="54">
        <v>0</v>
      </c>
      <c r="Q273" s="54">
        <v>0</v>
      </c>
      <c r="R273" s="54">
        <v>0</v>
      </c>
      <c r="S273" s="54">
        <v>0</v>
      </c>
      <c r="T273" s="54">
        <v>0</v>
      </c>
      <c r="U273" s="54">
        <v>0</v>
      </c>
      <c r="V273" s="54">
        <v>0</v>
      </c>
      <c r="W273" s="54">
        <v>0</v>
      </c>
      <c r="X273" s="54">
        <v>0</v>
      </c>
      <c r="Y273" s="54">
        <v>0</v>
      </c>
      <c r="Z273" s="54">
        <v>0</v>
      </c>
      <c r="AA273" s="54">
        <v>0</v>
      </c>
      <c r="AB273" s="54">
        <v>0</v>
      </c>
      <c r="AC273" s="54">
        <v>0</v>
      </c>
      <c r="AD273" s="54">
        <v>0</v>
      </c>
      <c r="AE273" s="54">
        <v>0</v>
      </c>
      <c r="AF273" s="54">
        <v>0</v>
      </c>
      <c r="AG273" s="54">
        <v>0</v>
      </c>
      <c r="AH273" s="54">
        <v>0</v>
      </c>
    </row>
    <row r="274" spans="1:34" ht="16.5" thickBot="1" x14ac:dyDescent="0.3">
      <c r="A274" s="44" t="str">
        <f>A272</f>
        <v>unc_res</v>
      </c>
      <c r="B274" s="67" t="s">
        <v>424</v>
      </c>
      <c r="C274" s="70" t="str">
        <f>C272</f>
        <v>North West</v>
      </c>
      <c r="D274" s="60" t="s">
        <v>115</v>
      </c>
      <c r="E274" s="60" t="s">
        <v>423</v>
      </c>
      <c r="F274" s="54">
        <f t="shared" ref="F274:H274" si="171">F272</f>
        <v>0</v>
      </c>
      <c r="G274" s="54">
        <f t="shared" si="171"/>
        <v>0</v>
      </c>
      <c r="H274" s="54">
        <f t="shared" si="171"/>
        <v>0</v>
      </c>
      <c r="I274" s="54">
        <v>0</v>
      </c>
      <c r="J274" s="54">
        <f t="shared" ref="J274:AD274" si="172">J272</f>
        <v>0</v>
      </c>
      <c r="K274" s="54">
        <f t="shared" si="172"/>
        <v>0</v>
      </c>
      <c r="L274" s="54">
        <f t="shared" si="172"/>
        <v>0</v>
      </c>
      <c r="M274" s="54">
        <f t="shared" si="172"/>
        <v>0</v>
      </c>
      <c r="N274" s="54">
        <f t="shared" si="172"/>
        <v>0</v>
      </c>
      <c r="O274" s="54">
        <f t="shared" si="172"/>
        <v>0</v>
      </c>
      <c r="P274" s="54">
        <f t="shared" si="172"/>
        <v>0</v>
      </c>
      <c r="Q274" s="54">
        <f t="shared" si="172"/>
        <v>0</v>
      </c>
      <c r="R274" s="54">
        <f t="shared" si="172"/>
        <v>0</v>
      </c>
      <c r="S274" s="54">
        <f t="shared" si="172"/>
        <v>0</v>
      </c>
      <c r="T274" s="54">
        <f t="shared" si="172"/>
        <v>0</v>
      </c>
      <c r="U274" s="54">
        <f t="shared" si="172"/>
        <v>0</v>
      </c>
      <c r="V274" s="54">
        <f t="shared" si="172"/>
        <v>0</v>
      </c>
      <c r="W274" s="54">
        <f t="shared" si="172"/>
        <v>0</v>
      </c>
      <c r="X274" s="54">
        <f t="shared" si="172"/>
        <v>0</v>
      </c>
      <c r="Y274" s="54">
        <f t="shared" si="172"/>
        <v>0</v>
      </c>
      <c r="Z274" s="54">
        <f t="shared" si="172"/>
        <v>0</v>
      </c>
      <c r="AA274" s="54">
        <f t="shared" si="172"/>
        <v>0</v>
      </c>
      <c r="AB274" s="54">
        <f t="shared" si="172"/>
        <v>0</v>
      </c>
      <c r="AC274" s="54">
        <f t="shared" si="172"/>
        <v>0</v>
      </c>
      <c r="AD274" s="54">
        <f t="shared" si="172"/>
        <v>0</v>
      </c>
      <c r="AE274" s="54">
        <f t="shared" ref="AE274:AG274" si="173">AE272</f>
        <v>0</v>
      </c>
      <c r="AF274" s="54">
        <f t="shared" si="173"/>
        <v>0</v>
      </c>
      <c r="AG274" s="54">
        <f t="shared" si="173"/>
        <v>0</v>
      </c>
      <c r="AH274">
        <v>0</v>
      </c>
    </row>
    <row r="275" spans="1:34" ht="15.75" x14ac:dyDescent="0.25">
      <c r="A275" s="44" t="str">
        <f t="shared" si="130"/>
        <v>unc_res</v>
      </c>
      <c r="B275" s="67" t="s">
        <v>424</v>
      </c>
      <c r="C275" s="66" t="s">
        <v>431</v>
      </c>
      <c r="D275" s="47" t="s">
        <v>78</v>
      </c>
      <c r="E275" s="47" t="s">
        <v>147</v>
      </c>
      <c r="F275" s="54">
        <f t="shared" ref="F275:H275" si="174">F274</f>
        <v>0</v>
      </c>
      <c r="G275" s="54">
        <f t="shared" si="174"/>
        <v>0</v>
      </c>
      <c r="H275" s="54">
        <f t="shared" si="174"/>
        <v>0</v>
      </c>
      <c r="I275" s="54">
        <v>0</v>
      </c>
      <c r="J275" s="54">
        <f t="shared" ref="J275:AD275" si="175">J274</f>
        <v>0</v>
      </c>
      <c r="K275" s="54">
        <f t="shared" si="175"/>
        <v>0</v>
      </c>
      <c r="L275" s="54">
        <f t="shared" si="175"/>
        <v>0</v>
      </c>
      <c r="M275" s="54">
        <f t="shared" si="175"/>
        <v>0</v>
      </c>
      <c r="N275" s="54">
        <f t="shared" si="175"/>
        <v>0</v>
      </c>
      <c r="O275" s="54">
        <f t="shared" si="175"/>
        <v>0</v>
      </c>
      <c r="P275" s="54">
        <f t="shared" si="175"/>
        <v>0</v>
      </c>
      <c r="Q275" s="54">
        <f t="shared" si="175"/>
        <v>0</v>
      </c>
      <c r="R275" s="54">
        <f t="shared" si="175"/>
        <v>0</v>
      </c>
      <c r="S275" s="54">
        <f t="shared" si="175"/>
        <v>0</v>
      </c>
      <c r="T275" s="54">
        <f t="shared" si="175"/>
        <v>0</v>
      </c>
      <c r="U275" s="54">
        <f t="shared" si="175"/>
        <v>0</v>
      </c>
      <c r="V275" s="54">
        <f t="shared" si="175"/>
        <v>0</v>
      </c>
      <c r="W275" s="54">
        <f t="shared" si="175"/>
        <v>0</v>
      </c>
      <c r="X275" s="54">
        <f t="shared" si="175"/>
        <v>0</v>
      </c>
      <c r="Y275" s="54">
        <f t="shared" si="175"/>
        <v>0</v>
      </c>
      <c r="Z275" s="54">
        <f t="shared" si="175"/>
        <v>0</v>
      </c>
      <c r="AA275" s="54">
        <f t="shared" si="175"/>
        <v>0</v>
      </c>
      <c r="AB275" s="54">
        <f t="shared" si="175"/>
        <v>0</v>
      </c>
      <c r="AC275" s="54">
        <f t="shared" si="175"/>
        <v>0</v>
      </c>
      <c r="AD275" s="54">
        <f t="shared" si="175"/>
        <v>0</v>
      </c>
      <c r="AE275" s="54">
        <f t="shared" ref="AE275:AG275" si="176">AE274</f>
        <v>0</v>
      </c>
      <c r="AF275" s="54">
        <f t="shared" si="176"/>
        <v>0</v>
      </c>
      <c r="AG275" s="54">
        <f t="shared" si="176"/>
        <v>0</v>
      </c>
      <c r="AH275">
        <v>0</v>
      </c>
    </row>
    <row r="276" spans="1:34" ht="15.75" x14ac:dyDescent="0.25">
      <c r="A276" s="44" t="str">
        <f t="shared" si="130"/>
        <v>unc_res</v>
      </c>
      <c r="B276" s="67" t="s">
        <v>424</v>
      </c>
      <c r="C276" s="68" t="str">
        <f t="shared" ref="C276:C279" si="177">C275</f>
        <v>Gauteng</v>
      </c>
      <c r="D276" s="53" t="s">
        <v>78</v>
      </c>
      <c r="E276" s="53" t="s">
        <v>278</v>
      </c>
      <c r="F276" s="54">
        <f t="shared" ref="F276:H276" si="178">F275</f>
        <v>0</v>
      </c>
      <c r="G276" s="54">
        <f t="shared" si="178"/>
        <v>0</v>
      </c>
      <c r="H276" s="54">
        <f t="shared" si="178"/>
        <v>0</v>
      </c>
      <c r="I276" s="54">
        <v>0</v>
      </c>
      <c r="J276" s="54">
        <f t="shared" ref="J276:AD276" si="179">J275</f>
        <v>0</v>
      </c>
      <c r="K276" s="54">
        <f t="shared" si="179"/>
        <v>0</v>
      </c>
      <c r="L276" s="54">
        <f t="shared" si="179"/>
        <v>0</v>
      </c>
      <c r="M276" s="54">
        <f t="shared" si="179"/>
        <v>0</v>
      </c>
      <c r="N276" s="54">
        <f t="shared" si="179"/>
        <v>0</v>
      </c>
      <c r="O276" s="54">
        <f t="shared" si="179"/>
        <v>0</v>
      </c>
      <c r="P276" s="54">
        <f t="shared" si="179"/>
        <v>0</v>
      </c>
      <c r="Q276" s="54">
        <f t="shared" si="179"/>
        <v>0</v>
      </c>
      <c r="R276" s="54">
        <f t="shared" si="179"/>
        <v>0</v>
      </c>
      <c r="S276" s="54">
        <f t="shared" si="179"/>
        <v>0</v>
      </c>
      <c r="T276" s="54">
        <f t="shared" si="179"/>
        <v>0</v>
      </c>
      <c r="U276" s="54">
        <f t="shared" si="179"/>
        <v>0</v>
      </c>
      <c r="V276" s="54">
        <f t="shared" si="179"/>
        <v>0</v>
      </c>
      <c r="W276" s="54">
        <f t="shared" si="179"/>
        <v>0</v>
      </c>
      <c r="X276" s="54">
        <f t="shared" si="179"/>
        <v>0</v>
      </c>
      <c r="Y276" s="54">
        <f t="shared" si="179"/>
        <v>0</v>
      </c>
      <c r="Z276" s="54">
        <f t="shared" si="179"/>
        <v>0</v>
      </c>
      <c r="AA276" s="54">
        <f t="shared" si="179"/>
        <v>0</v>
      </c>
      <c r="AB276" s="54">
        <f t="shared" si="179"/>
        <v>0</v>
      </c>
      <c r="AC276" s="54">
        <f t="shared" si="179"/>
        <v>0</v>
      </c>
      <c r="AD276" s="54">
        <f t="shared" si="179"/>
        <v>0</v>
      </c>
      <c r="AE276" s="54">
        <f t="shared" ref="AE276:AG276" si="180">AE275</f>
        <v>0</v>
      </c>
      <c r="AF276" s="54">
        <f t="shared" si="180"/>
        <v>0</v>
      </c>
      <c r="AG276" s="54">
        <f t="shared" si="180"/>
        <v>0</v>
      </c>
      <c r="AH276">
        <v>0</v>
      </c>
    </row>
    <row r="277" spans="1:34" ht="15.75" x14ac:dyDescent="0.25">
      <c r="A277" s="44" t="str">
        <f t="shared" si="130"/>
        <v>unc_res</v>
      </c>
      <c r="B277" s="67" t="s">
        <v>424</v>
      </c>
      <c r="C277" s="68" t="str">
        <f t="shared" si="177"/>
        <v>Gauteng</v>
      </c>
      <c r="D277" s="53" t="s">
        <v>78</v>
      </c>
      <c r="E277" s="53" t="s">
        <v>422</v>
      </c>
      <c r="F277" s="54">
        <f t="shared" ref="F277:H277" si="181">F276</f>
        <v>0</v>
      </c>
      <c r="G277" s="54">
        <f t="shared" si="181"/>
        <v>0</v>
      </c>
      <c r="H277" s="54">
        <f t="shared" si="181"/>
        <v>0</v>
      </c>
      <c r="I277" s="54">
        <v>0</v>
      </c>
      <c r="J277" s="54">
        <f t="shared" ref="J277:AD277" si="182">J276</f>
        <v>0</v>
      </c>
      <c r="K277" s="54">
        <f t="shared" si="182"/>
        <v>0</v>
      </c>
      <c r="L277" s="54">
        <f t="shared" si="182"/>
        <v>0</v>
      </c>
      <c r="M277" s="54">
        <f t="shared" si="182"/>
        <v>0</v>
      </c>
      <c r="N277" s="54">
        <f t="shared" si="182"/>
        <v>0</v>
      </c>
      <c r="O277" s="54">
        <f t="shared" si="182"/>
        <v>0</v>
      </c>
      <c r="P277" s="54">
        <f t="shared" si="182"/>
        <v>0</v>
      </c>
      <c r="Q277" s="54">
        <f t="shared" si="182"/>
        <v>0</v>
      </c>
      <c r="R277" s="54">
        <f t="shared" si="182"/>
        <v>0</v>
      </c>
      <c r="S277" s="54">
        <f t="shared" si="182"/>
        <v>0</v>
      </c>
      <c r="T277" s="54">
        <f t="shared" si="182"/>
        <v>0</v>
      </c>
      <c r="U277" s="54">
        <f t="shared" si="182"/>
        <v>0</v>
      </c>
      <c r="V277" s="54">
        <f t="shared" si="182"/>
        <v>0</v>
      </c>
      <c r="W277" s="54">
        <f t="shared" si="182"/>
        <v>0</v>
      </c>
      <c r="X277" s="54">
        <f t="shared" si="182"/>
        <v>0</v>
      </c>
      <c r="Y277" s="54">
        <f t="shared" si="182"/>
        <v>0</v>
      </c>
      <c r="Z277" s="54">
        <f t="shared" si="182"/>
        <v>0</v>
      </c>
      <c r="AA277" s="54">
        <f t="shared" si="182"/>
        <v>0</v>
      </c>
      <c r="AB277" s="54">
        <f t="shared" si="182"/>
        <v>0</v>
      </c>
      <c r="AC277" s="54">
        <f t="shared" si="182"/>
        <v>0</v>
      </c>
      <c r="AD277" s="54">
        <f t="shared" si="182"/>
        <v>0</v>
      </c>
      <c r="AE277" s="54">
        <f t="shared" ref="AE277:AG277" si="183">AE276</f>
        <v>0</v>
      </c>
      <c r="AF277" s="54">
        <f t="shared" si="183"/>
        <v>0</v>
      </c>
      <c r="AG277" s="54">
        <f t="shared" si="183"/>
        <v>0</v>
      </c>
      <c r="AH277">
        <v>0</v>
      </c>
    </row>
    <row r="278" spans="1:34" ht="15.75" x14ac:dyDescent="0.25">
      <c r="A278" s="44" t="str">
        <f t="shared" si="130"/>
        <v>unc_res</v>
      </c>
      <c r="B278" s="67" t="s">
        <v>424</v>
      </c>
      <c r="C278" s="68" t="str">
        <f t="shared" si="177"/>
        <v>Gauteng</v>
      </c>
      <c r="D278" s="53" t="s">
        <v>78</v>
      </c>
      <c r="E278" s="53" t="s">
        <v>77</v>
      </c>
      <c r="F278" s="54">
        <f t="shared" ref="F278:H278" si="184">F277</f>
        <v>0</v>
      </c>
      <c r="G278" s="54">
        <f t="shared" si="184"/>
        <v>0</v>
      </c>
      <c r="H278" s="54">
        <f t="shared" si="184"/>
        <v>0</v>
      </c>
      <c r="I278" s="54">
        <v>0</v>
      </c>
      <c r="J278" s="54">
        <f t="shared" ref="J278:AD278" si="185">J277</f>
        <v>0</v>
      </c>
      <c r="K278" s="54">
        <f t="shared" si="185"/>
        <v>0</v>
      </c>
      <c r="L278" s="54">
        <f t="shared" si="185"/>
        <v>0</v>
      </c>
      <c r="M278" s="54">
        <f t="shared" si="185"/>
        <v>0</v>
      </c>
      <c r="N278" s="54">
        <f t="shared" si="185"/>
        <v>0</v>
      </c>
      <c r="O278" s="54">
        <f t="shared" si="185"/>
        <v>0</v>
      </c>
      <c r="P278" s="54">
        <f t="shared" si="185"/>
        <v>0</v>
      </c>
      <c r="Q278" s="54">
        <f t="shared" si="185"/>
        <v>0</v>
      </c>
      <c r="R278" s="54">
        <f t="shared" si="185"/>
        <v>0</v>
      </c>
      <c r="S278" s="54">
        <f t="shared" si="185"/>
        <v>0</v>
      </c>
      <c r="T278" s="54">
        <f t="shared" si="185"/>
        <v>0</v>
      </c>
      <c r="U278" s="54">
        <f t="shared" si="185"/>
        <v>0</v>
      </c>
      <c r="V278" s="54">
        <f t="shared" si="185"/>
        <v>0</v>
      </c>
      <c r="W278" s="54">
        <f t="shared" si="185"/>
        <v>0</v>
      </c>
      <c r="X278" s="54">
        <f t="shared" si="185"/>
        <v>0</v>
      </c>
      <c r="Y278" s="54">
        <f t="shared" si="185"/>
        <v>0</v>
      </c>
      <c r="Z278" s="54">
        <f t="shared" si="185"/>
        <v>0</v>
      </c>
      <c r="AA278" s="54">
        <f t="shared" si="185"/>
        <v>0</v>
      </c>
      <c r="AB278" s="54">
        <f t="shared" si="185"/>
        <v>0</v>
      </c>
      <c r="AC278" s="54">
        <f t="shared" si="185"/>
        <v>0</v>
      </c>
      <c r="AD278" s="54">
        <f t="shared" si="185"/>
        <v>0</v>
      </c>
      <c r="AE278" s="54">
        <f t="shared" ref="AE278:AG278" si="186">AE277</f>
        <v>0</v>
      </c>
      <c r="AF278" s="54">
        <f t="shared" si="186"/>
        <v>0</v>
      </c>
      <c r="AG278" s="54">
        <f t="shared" si="186"/>
        <v>0</v>
      </c>
      <c r="AH278">
        <v>0</v>
      </c>
    </row>
    <row r="279" spans="1:34" ht="15.75" x14ac:dyDescent="0.25">
      <c r="A279" s="44" t="str">
        <f t="shared" si="130"/>
        <v>unc_res</v>
      </c>
      <c r="B279" s="67" t="s">
        <v>424</v>
      </c>
      <c r="C279" s="68" t="str">
        <f t="shared" si="177"/>
        <v>Gauteng</v>
      </c>
      <c r="D279" s="53" t="s">
        <v>674</v>
      </c>
      <c r="E279" s="53" t="s">
        <v>726</v>
      </c>
      <c r="F279" s="54">
        <v>0</v>
      </c>
      <c r="G279" s="54">
        <v>0</v>
      </c>
      <c r="H279" s="54">
        <v>0</v>
      </c>
      <c r="I279" s="54">
        <v>0</v>
      </c>
      <c r="J279" s="54">
        <v>0</v>
      </c>
      <c r="K279" s="54">
        <v>0</v>
      </c>
      <c r="L279" s="54">
        <v>0</v>
      </c>
      <c r="M279" s="54">
        <v>0</v>
      </c>
      <c r="N279" s="54">
        <v>0</v>
      </c>
      <c r="O279" s="54">
        <v>0</v>
      </c>
      <c r="P279" s="54">
        <v>0</v>
      </c>
      <c r="Q279" s="54">
        <v>0</v>
      </c>
      <c r="R279" s="54">
        <v>0</v>
      </c>
      <c r="S279" s="54">
        <v>0</v>
      </c>
      <c r="T279" s="54">
        <v>0</v>
      </c>
      <c r="U279" s="54">
        <v>0</v>
      </c>
      <c r="V279" s="54">
        <v>0</v>
      </c>
      <c r="W279" s="54">
        <v>0</v>
      </c>
      <c r="X279" s="54">
        <v>0</v>
      </c>
      <c r="Y279" s="54">
        <v>0</v>
      </c>
      <c r="Z279" s="54">
        <v>0</v>
      </c>
      <c r="AA279" s="54">
        <v>0</v>
      </c>
      <c r="AB279" s="54">
        <v>0</v>
      </c>
      <c r="AC279" s="54">
        <v>0</v>
      </c>
      <c r="AD279" s="54">
        <v>0</v>
      </c>
      <c r="AE279" s="54">
        <v>0</v>
      </c>
      <c r="AF279" s="54">
        <v>0</v>
      </c>
      <c r="AG279" s="54">
        <v>0</v>
      </c>
      <c r="AH279" s="54">
        <v>0</v>
      </c>
    </row>
    <row r="280" spans="1:34" ht="16.5" thickBot="1" x14ac:dyDescent="0.3">
      <c r="A280" s="44" t="str">
        <f>A278</f>
        <v>unc_res</v>
      </c>
      <c r="B280" s="67" t="s">
        <v>424</v>
      </c>
      <c r="C280" s="68" t="str">
        <f>C278</f>
        <v>Gauteng</v>
      </c>
      <c r="D280" s="60" t="s">
        <v>115</v>
      </c>
      <c r="E280" s="60" t="s">
        <v>423</v>
      </c>
      <c r="F280" s="54">
        <f t="shared" ref="F280:H280" si="187">F278</f>
        <v>0</v>
      </c>
      <c r="G280" s="54">
        <f t="shared" si="187"/>
        <v>0</v>
      </c>
      <c r="H280" s="54">
        <f t="shared" si="187"/>
        <v>0</v>
      </c>
      <c r="I280" s="54">
        <v>0</v>
      </c>
      <c r="J280" s="54">
        <f t="shared" ref="J280:AD280" si="188">J278</f>
        <v>0</v>
      </c>
      <c r="K280" s="54">
        <f t="shared" si="188"/>
        <v>0</v>
      </c>
      <c r="L280" s="54">
        <f t="shared" si="188"/>
        <v>0</v>
      </c>
      <c r="M280" s="54">
        <f t="shared" si="188"/>
        <v>0</v>
      </c>
      <c r="N280" s="54">
        <f t="shared" si="188"/>
        <v>0</v>
      </c>
      <c r="O280" s="54">
        <f t="shared" si="188"/>
        <v>0</v>
      </c>
      <c r="P280" s="54">
        <f t="shared" si="188"/>
        <v>0</v>
      </c>
      <c r="Q280" s="54">
        <f t="shared" si="188"/>
        <v>0</v>
      </c>
      <c r="R280" s="54">
        <f t="shared" si="188"/>
        <v>0</v>
      </c>
      <c r="S280" s="54">
        <f t="shared" si="188"/>
        <v>0</v>
      </c>
      <c r="T280" s="54">
        <f t="shared" si="188"/>
        <v>0</v>
      </c>
      <c r="U280" s="54">
        <f t="shared" si="188"/>
        <v>0</v>
      </c>
      <c r="V280" s="54">
        <f t="shared" si="188"/>
        <v>0</v>
      </c>
      <c r="W280" s="54">
        <f t="shared" si="188"/>
        <v>0</v>
      </c>
      <c r="X280" s="54">
        <f t="shared" si="188"/>
        <v>0</v>
      </c>
      <c r="Y280" s="54">
        <f t="shared" si="188"/>
        <v>0</v>
      </c>
      <c r="Z280" s="54">
        <f t="shared" si="188"/>
        <v>0</v>
      </c>
      <c r="AA280" s="54">
        <f t="shared" si="188"/>
        <v>0</v>
      </c>
      <c r="AB280" s="54">
        <f t="shared" si="188"/>
        <v>0</v>
      </c>
      <c r="AC280" s="54">
        <f t="shared" si="188"/>
        <v>0</v>
      </c>
      <c r="AD280" s="54">
        <f t="shared" si="188"/>
        <v>0</v>
      </c>
      <c r="AE280" s="54">
        <f t="shared" ref="AE280:AG280" si="189">AE278</f>
        <v>0</v>
      </c>
      <c r="AF280" s="54">
        <f t="shared" si="189"/>
        <v>0</v>
      </c>
      <c r="AG280" s="54">
        <f t="shared" si="189"/>
        <v>0</v>
      </c>
      <c r="AH280">
        <v>0</v>
      </c>
    </row>
    <row r="281" spans="1:34" ht="15.75" x14ac:dyDescent="0.25">
      <c r="A281" s="44" t="str">
        <f t="shared" si="130"/>
        <v>unc_res</v>
      </c>
      <c r="B281" s="67" t="s">
        <v>424</v>
      </c>
      <c r="C281" s="69" t="s">
        <v>432</v>
      </c>
      <c r="D281" s="47" t="s">
        <v>78</v>
      </c>
      <c r="E281" s="47" t="s">
        <v>147</v>
      </c>
      <c r="F281" s="54">
        <f t="shared" ref="F281:H281" si="190">F280</f>
        <v>0</v>
      </c>
      <c r="G281" s="54">
        <f t="shared" si="190"/>
        <v>0</v>
      </c>
      <c r="H281" s="54">
        <f t="shared" si="190"/>
        <v>0</v>
      </c>
      <c r="I281" s="54">
        <v>0</v>
      </c>
      <c r="J281" s="54">
        <f t="shared" ref="J281:AD281" si="191">J280</f>
        <v>0</v>
      </c>
      <c r="K281" s="54">
        <f t="shared" si="191"/>
        <v>0</v>
      </c>
      <c r="L281" s="54">
        <f t="shared" si="191"/>
        <v>0</v>
      </c>
      <c r="M281" s="54">
        <f t="shared" si="191"/>
        <v>0</v>
      </c>
      <c r="N281" s="54">
        <f t="shared" si="191"/>
        <v>0</v>
      </c>
      <c r="O281" s="54">
        <f t="shared" si="191"/>
        <v>0</v>
      </c>
      <c r="P281" s="54">
        <f t="shared" si="191"/>
        <v>0</v>
      </c>
      <c r="Q281" s="54">
        <f t="shared" si="191"/>
        <v>0</v>
      </c>
      <c r="R281" s="54">
        <f t="shared" si="191"/>
        <v>0</v>
      </c>
      <c r="S281" s="54">
        <f t="shared" si="191"/>
        <v>0</v>
      </c>
      <c r="T281" s="54">
        <f t="shared" si="191"/>
        <v>0</v>
      </c>
      <c r="U281" s="54">
        <f t="shared" si="191"/>
        <v>0</v>
      </c>
      <c r="V281" s="54">
        <f t="shared" si="191"/>
        <v>0</v>
      </c>
      <c r="W281" s="54">
        <f t="shared" si="191"/>
        <v>0</v>
      </c>
      <c r="X281" s="54">
        <f t="shared" si="191"/>
        <v>0</v>
      </c>
      <c r="Y281" s="54">
        <f t="shared" si="191"/>
        <v>0</v>
      </c>
      <c r="Z281" s="54">
        <f t="shared" si="191"/>
        <v>0</v>
      </c>
      <c r="AA281" s="54">
        <f t="shared" si="191"/>
        <v>0</v>
      </c>
      <c r="AB281" s="54">
        <f t="shared" si="191"/>
        <v>0</v>
      </c>
      <c r="AC281" s="54">
        <f t="shared" si="191"/>
        <v>0</v>
      </c>
      <c r="AD281" s="54">
        <f t="shared" si="191"/>
        <v>0</v>
      </c>
      <c r="AE281" s="54">
        <f t="shared" ref="AE281:AG281" si="192">AE280</f>
        <v>0</v>
      </c>
      <c r="AF281" s="54">
        <f t="shared" si="192"/>
        <v>0</v>
      </c>
      <c r="AG281" s="54">
        <f t="shared" si="192"/>
        <v>0</v>
      </c>
      <c r="AH281">
        <v>0</v>
      </c>
    </row>
    <row r="282" spans="1:34" ht="15.75" x14ac:dyDescent="0.25">
      <c r="A282" s="44" t="str">
        <f t="shared" si="130"/>
        <v>unc_res</v>
      </c>
      <c r="B282" s="67" t="s">
        <v>424</v>
      </c>
      <c r="C282" s="70" t="str">
        <f>C281</f>
        <v>Mpumalanga</v>
      </c>
      <c r="D282" s="53" t="s">
        <v>78</v>
      </c>
      <c r="E282" s="53" t="s">
        <v>278</v>
      </c>
      <c r="F282" s="54">
        <f t="shared" ref="F282:H282" si="193">F281</f>
        <v>0</v>
      </c>
      <c r="G282" s="54">
        <f t="shared" si="193"/>
        <v>0</v>
      </c>
      <c r="H282" s="54">
        <f t="shared" si="193"/>
        <v>0</v>
      </c>
      <c r="I282" s="54">
        <v>0</v>
      </c>
      <c r="J282" s="54">
        <f t="shared" ref="J282:AD282" si="194">J281</f>
        <v>0</v>
      </c>
      <c r="K282" s="54">
        <f t="shared" si="194"/>
        <v>0</v>
      </c>
      <c r="L282" s="54">
        <f t="shared" si="194"/>
        <v>0</v>
      </c>
      <c r="M282" s="54">
        <f t="shared" si="194"/>
        <v>0</v>
      </c>
      <c r="N282" s="54">
        <f t="shared" si="194"/>
        <v>0</v>
      </c>
      <c r="O282" s="54">
        <f t="shared" si="194"/>
        <v>0</v>
      </c>
      <c r="P282" s="54">
        <f t="shared" si="194"/>
        <v>0</v>
      </c>
      <c r="Q282" s="54">
        <f t="shared" si="194"/>
        <v>0</v>
      </c>
      <c r="R282" s="54">
        <f t="shared" si="194"/>
        <v>0</v>
      </c>
      <c r="S282" s="54">
        <f t="shared" si="194"/>
        <v>0</v>
      </c>
      <c r="T282" s="54">
        <f t="shared" si="194"/>
        <v>0</v>
      </c>
      <c r="U282" s="54">
        <f t="shared" si="194"/>
        <v>0</v>
      </c>
      <c r="V282" s="54">
        <f t="shared" si="194"/>
        <v>0</v>
      </c>
      <c r="W282" s="54">
        <f t="shared" si="194"/>
        <v>0</v>
      </c>
      <c r="X282" s="54">
        <f t="shared" si="194"/>
        <v>0</v>
      </c>
      <c r="Y282" s="54">
        <f t="shared" si="194"/>
        <v>0</v>
      </c>
      <c r="Z282" s="54">
        <f t="shared" si="194"/>
        <v>0</v>
      </c>
      <c r="AA282" s="54">
        <f t="shared" si="194"/>
        <v>0</v>
      </c>
      <c r="AB282" s="54">
        <f t="shared" si="194"/>
        <v>0</v>
      </c>
      <c r="AC282" s="54">
        <f t="shared" si="194"/>
        <v>0</v>
      </c>
      <c r="AD282" s="54">
        <f t="shared" si="194"/>
        <v>0</v>
      </c>
      <c r="AE282" s="54">
        <f t="shared" ref="AE282:AG282" si="195">AE281</f>
        <v>0</v>
      </c>
      <c r="AF282" s="54">
        <f t="shared" si="195"/>
        <v>0</v>
      </c>
      <c r="AG282" s="54">
        <f t="shared" si="195"/>
        <v>0</v>
      </c>
      <c r="AH282">
        <v>0</v>
      </c>
    </row>
    <row r="283" spans="1:34" ht="15.75" x14ac:dyDescent="0.25">
      <c r="A283" s="44" t="str">
        <f t="shared" si="130"/>
        <v>unc_res</v>
      </c>
      <c r="B283" s="67" t="s">
        <v>424</v>
      </c>
      <c r="C283" s="70" t="str">
        <f t="shared" ref="C283:C284" si="196">C282</f>
        <v>Mpumalanga</v>
      </c>
      <c r="D283" s="53" t="s">
        <v>78</v>
      </c>
      <c r="E283" s="53" t="s">
        <v>77</v>
      </c>
      <c r="F283" s="54">
        <f t="shared" ref="F283:H283" si="197">F282</f>
        <v>0</v>
      </c>
      <c r="G283" s="54">
        <f t="shared" si="197"/>
        <v>0</v>
      </c>
      <c r="H283" s="54">
        <f t="shared" si="197"/>
        <v>0</v>
      </c>
      <c r="I283" s="54">
        <v>0</v>
      </c>
      <c r="J283" s="54">
        <f t="shared" ref="J283:AD283" si="198">J282</f>
        <v>0</v>
      </c>
      <c r="K283" s="54">
        <f t="shared" si="198"/>
        <v>0</v>
      </c>
      <c r="L283" s="54">
        <f t="shared" si="198"/>
        <v>0</v>
      </c>
      <c r="M283" s="54">
        <f t="shared" si="198"/>
        <v>0</v>
      </c>
      <c r="N283" s="54">
        <f t="shared" si="198"/>
        <v>0</v>
      </c>
      <c r="O283" s="54">
        <f t="shared" si="198"/>
        <v>0</v>
      </c>
      <c r="P283" s="54">
        <f t="shared" si="198"/>
        <v>0</v>
      </c>
      <c r="Q283" s="54">
        <f t="shared" si="198"/>
        <v>0</v>
      </c>
      <c r="R283" s="54">
        <f t="shared" si="198"/>
        <v>0</v>
      </c>
      <c r="S283" s="54">
        <f t="shared" si="198"/>
        <v>0</v>
      </c>
      <c r="T283" s="54">
        <f t="shared" si="198"/>
        <v>0</v>
      </c>
      <c r="U283" s="54">
        <f t="shared" si="198"/>
        <v>0</v>
      </c>
      <c r="V283" s="54">
        <f t="shared" si="198"/>
        <v>0</v>
      </c>
      <c r="W283" s="54">
        <f t="shared" si="198"/>
        <v>0</v>
      </c>
      <c r="X283" s="54">
        <f t="shared" si="198"/>
        <v>0</v>
      </c>
      <c r="Y283" s="54">
        <f t="shared" si="198"/>
        <v>0</v>
      </c>
      <c r="Z283" s="54">
        <f t="shared" si="198"/>
        <v>0</v>
      </c>
      <c r="AA283" s="54">
        <f t="shared" si="198"/>
        <v>0</v>
      </c>
      <c r="AB283" s="54">
        <f t="shared" si="198"/>
        <v>0</v>
      </c>
      <c r="AC283" s="54">
        <f t="shared" si="198"/>
        <v>0</v>
      </c>
      <c r="AD283" s="54">
        <f t="shared" si="198"/>
        <v>0</v>
      </c>
      <c r="AE283" s="54">
        <f t="shared" ref="AE283:AG283" si="199">AE282</f>
        <v>0</v>
      </c>
      <c r="AF283" s="54">
        <f t="shared" si="199"/>
        <v>0</v>
      </c>
      <c r="AG283" s="54">
        <f t="shared" si="199"/>
        <v>0</v>
      </c>
      <c r="AH283">
        <v>0</v>
      </c>
    </row>
    <row r="284" spans="1:34" ht="15.75" x14ac:dyDescent="0.25">
      <c r="A284" s="44" t="str">
        <f t="shared" si="130"/>
        <v>unc_res</v>
      </c>
      <c r="B284" s="67" t="s">
        <v>424</v>
      </c>
      <c r="C284" s="70" t="str">
        <f t="shared" si="196"/>
        <v>Mpumalanga</v>
      </c>
      <c r="D284" s="53" t="s">
        <v>674</v>
      </c>
      <c r="E284" s="53" t="s">
        <v>726</v>
      </c>
      <c r="F284" s="54">
        <v>0</v>
      </c>
      <c r="G284" s="54">
        <v>0</v>
      </c>
      <c r="H284" s="54">
        <v>0</v>
      </c>
      <c r="I284" s="54">
        <v>0</v>
      </c>
      <c r="J284" s="54">
        <v>0</v>
      </c>
      <c r="K284" s="54">
        <v>0</v>
      </c>
      <c r="L284" s="54">
        <v>0</v>
      </c>
      <c r="M284" s="54">
        <v>0</v>
      </c>
      <c r="N284" s="54">
        <v>0</v>
      </c>
      <c r="O284" s="54">
        <v>0</v>
      </c>
      <c r="P284" s="54">
        <v>0</v>
      </c>
      <c r="Q284" s="54">
        <v>0</v>
      </c>
      <c r="R284" s="54">
        <v>0</v>
      </c>
      <c r="S284" s="54">
        <v>0</v>
      </c>
      <c r="T284" s="54">
        <v>0</v>
      </c>
      <c r="U284" s="54">
        <v>0</v>
      </c>
      <c r="V284" s="54">
        <v>0</v>
      </c>
      <c r="W284" s="54">
        <v>0</v>
      </c>
      <c r="X284" s="54">
        <v>0</v>
      </c>
      <c r="Y284" s="54">
        <v>0</v>
      </c>
      <c r="Z284" s="54">
        <v>0</v>
      </c>
      <c r="AA284" s="54">
        <v>0</v>
      </c>
      <c r="AB284" s="54">
        <v>0</v>
      </c>
      <c r="AC284" s="54">
        <v>0</v>
      </c>
      <c r="AD284" s="54">
        <v>0</v>
      </c>
      <c r="AE284" s="54">
        <v>0</v>
      </c>
      <c r="AF284" s="54">
        <v>0</v>
      </c>
      <c r="AG284" s="54">
        <v>0</v>
      </c>
      <c r="AH284" s="54">
        <v>0</v>
      </c>
    </row>
    <row r="285" spans="1:34" ht="16.5" thickBot="1" x14ac:dyDescent="0.3">
      <c r="A285" s="44" t="str">
        <f>A283</f>
        <v>unc_res</v>
      </c>
      <c r="B285" s="67" t="s">
        <v>424</v>
      </c>
      <c r="C285" s="70" t="str">
        <f>C283</f>
        <v>Mpumalanga</v>
      </c>
      <c r="D285" s="60" t="s">
        <v>115</v>
      </c>
      <c r="E285" s="60" t="s">
        <v>423</v>
      </c>
      <c r="F285" s="54">
        <f t="shared" ref="F285:H285" si="200">F283</f>
        <v>0</v>
      </c>
      <c r="G285" s="54">
        <f t="shared" si="200"/>
        <v>0</v>
      </c>
      <c r="H285" s="54">
        <f t="shared" si="200"/>
        <v>0</v>
      </c>
      <c r="I285" s="54">
        <v>0</v>
      </c>
      <c r="J285" s="54">
        <f t="shared" ref="J285:AD285" si="201">J283</f>
        <v>0</v>
      </c>
      <c r="K285" s="54">
        <f t="shared" si="201"/>
        <v>0</v>
      </c>
      <c r="L285" s="54">
        <f t="shared" si="201"/>
        <v>0</v>
      </c>
      <c r="M285" s="54">
        <f t="shared" si="201"/>
        <v>0</v>
      </c>
      <c r="N285" s="54">
        <f t="shared" si="201"/>
        <v>0</v>
      </c>
      <c r="O285" s="54">
        <f t="shared" si="201"/>
        <v>0</v>
      </c>
      <c r="P285" s="54">
        <f t="shared" si="201"/>
        <v>0</v>
      </c>
      <c r="Q285" s="54">
        <f t="shared" si="201"/>
        <v>0</v>
      </c>
      <c r="R285" s="54">
        <f t="shared" si="201"/>
        <v>0</v>
      </c>
      <c r="S285" s="54">
        <f t="shared" si="201"/>
        <v>0</v>
      </c>
      <c r="T285" s="54">
        <f t="shared" si="201"/>
        <v>0</v>
      </c>
      <c r="U285" s="54">
        <f t="shared" si="201"/>
        <v>0</v>
      </c>
      <c r="V285" s="54">
        <f t="shared" si="201"/>
        <v>0</v>
      </c>
      <c r="W285" s="54">
        <f t="shared" si="201"/>
        <v>0</v>
      </c>
      <c r="X285" s="54">
        <f t="shared" si="201"/>
        <v>0</v>
      </c>
      <c r="Y285" s="54">
        <f t="shared" si="201"/>
        <v>0</v>
      </c>
      <c r="Z285" s="54">
        <f t="shared" si="201"/>
        <v>0</v>
      </c>
      <c r="AA285" s="54">
        <f t="shared" si="201"/>
        <v>0</v>
      </c>
      <c r="AB285" s="54">
        <f t="shared" si="201"/>
        <v>0</v>
      </c>
      <c r="AC285" s="54">
        <f t="shared" si="201"/>
        <v>0</v>
      </c>
      <c r="AD285" s="54">
        <f t="shared" si="201"/>
        <v>0</v>
      </c>
      <c r="AE285" s="54">
        <f t="shared" ref="AE285:AG285" si="202">AE283</f>
        <v>0</v>
      </c>
      <c r="AF285" s="54">
        <f t="shared" si="202"/>
        <v>0</v>
      </c>
      <c r="AG285" s="54">
        <f t="shared" si="202"/>
        <v>0</v>
      </c>
      <c r="AH285">
        <v>0</v>
      </c>
    </row>
    <row r="286" spans="1:34" ht="15.75" x14ac:dyDescent="0.25">
      <c r="A286" s="44" t="str">
        <f t="shared" si="130"/>
        <v>unc_res</v>
      </c>
      <c r="B286" s="67" t="s">
        <v>424</v>
      </c>
      <c r="C286" s="66" t="s">
        <v>433</v>
      </c>
      <c r="D286" s="47" t="s">
        <v>78</v>
      </c>
      <c r="E286" s="47" t="s">
        <v>147</v>
      </c>
      <c r="F286" s="54">
        <f t="shared" ref="F286:H286" si="203">F285</f>
        <v>0</v>
      </c>
      <c r="G286" s="54">
        <f t="shared" si="203"/>
        <v>0</v>
      </c>
      <c r="H286" s="54">
        <f t="shared" si="203"/>
        <v>0</v>
      </c>
      <c r="I286" s="54">
        <v>0</v>
      </c>
      <c r="J286" s="54">
        <f t="shared" ref="J286:AD286" si="204">J285</f>
        <v>0</v>
      </c>
      <c r="K286" s="54">
        <f t="shared" si="204"/>
        <v>0</v>
      </c>
      <c r="L286" s="54">
        <f t="shared" si="204"/>
        <v>0</v>
      </c>
      <c r="M286" s="54">
        <f t="shared" si="204"/>
        <v>0</v>
      </c>
      <c r="N286" s="54">
        <f t="shared" si="204"/>
        <v>0</v>
      </c>
      <c r="O286" s="54">
        <f t="shared" si="204"/>
        <v>0</v>
      </c>
      <c r="P286" s="54">
        <f t="shared" si="204"/>
        <v>0</v>
      </c>
      <c r="Q286" s="54">
        <f t="shared" si="204"/>
        <v>0</v>
      </c>
      <c r="R286" s="54">
        <f t="shared" si="204"/>
        <v>0</v>
      </c>
      <c r="S286" s="54">
        <f t="shared" si="204"/>
        <v>0</v>
      </c>
      <c r="T286" s="54">
        <f t="shared" si="204"/>
        <v>0</v>
      </c>
      <c r="U286" s="54">
        <f t="shared" si="204"/>
        <v>0</v>
      </c>
      <c r="V286" s="54">
        <f t="shared" si="204"/>
        <v>0</v>
      </c>
      <c r="W286" s="54">
        <f t="shared" si="204"/>
        <v>0</v>
      </c>
      <c r="X286" s="54">
        <f t="shared" si="204"/>
        <v>0</v>
      </c>
      <c r="Y286" s="54">
        <f t="shared" si="204"/>
        <v>0</v>
      </c>
      <c r="Z286" s="54">
        <f t="shared" si="204"/>
        <v>0</v>
      </c>
      <c r="AA286" s="54">
        <f t="shared" si="204"/>
        <v>0</v>
      </c>
      <c r="AB286" s="54">
        <f t="shared" si="204"/>
        <v>0</v>
      </c>
      <c r="AC286" s="54">
        <f t="shared" si="204"/>
        <v>0</v>
      </c>
      <c r="AD286" s="54">
        <f t="shared" si="204"/>
        <v>0</v>
      </c>
      <c r="AE286" s="54">
        <f t="shared" ref="AE286:AG286" si="205">AE285</f>
        <v>0</v>
      </c>
      <c r="AF286" s="54">
        <f t="shared" si="205"/>
        <v>0</v>
      </c>
      <c r="AG286" s="54">
        <f t="shared" si="205"/>
        <v>0</v>
      </c>
      <c r="AH286">
        <v>0</v>
      </c>
    </row>
    <row r="287" spans="1:34" ht="15.75" x14ac:dyDescent="0.25">
      <c r="A287" s="44" t="str">
        <f t="shared" si="130"/>
        <v>unc_res</v>
      </c>
      <c r="B287" s="67" t="s">
        <v>424</v>
      </c>
      <c r="C287" s="68" t="str">
        <f t="shared" ref="C287:C289" si="206">C286</f>
        <v>KwaZulu Natal</v>
      </c>
      <c r="D287" s="53" t="s">
        <v>78</v>
      </c>
      <c r="E287" s="53" t="s">
        <v>278</v>
      </c>
      <c r="F287" s="54">
        <f t="shared" ref="F287:H287" si="207">F286</f>
        <v>0</v>
      </c>
      <c r="G287" s="54">
        <f t="shared" si="207"/>
        <v>0</v>
      </c>
      <c r="H287" s="54">
        <f t="shared" si="207"/>
        <v>0</v>
      </c>
      <c r="I287" s="54">
        <v>0</v>
      </c>
      <c r="J287" s="54">
        <f t="shared" ref="J287:AD287" si="208">J286</f>
        <v>0</v>
      </c>
      <c r="K287" s="54">
        <f t="shared" si="208"/>
        <v>0</v>
      </c>
      <c r="L287" s="54">
        <f t="shared" si="208"/>
        <v>0</v>
      </c>
      <c r="M287" s="54">
        <f t="shared" si="208"/>
        <v>0</v>
      </c>
      <c r="N287" s="54">
        <f t="shared" si="208"/>
        <v>0</v>
      </c>
      <c r="O287" s="54">
        <f t="shared" si="208"/>
        <v>0</v>
      </c>
      <c r="P287" s="54">
        <f t="shared" si="208"/>
        <v>0</v>
      </c>
      <c r="Q287" s="54">
        <f t="shared" si="208"/>
        <v>0</v>
      </c>
      <c r="R287" s="54">
        <f t="shared" si="208"/>
        <v>0</v>
      </c>
      <c r="S287" s="54">
        <f t="shared" si="208"/>
        <v>0</v>
      </c>
      <c r="T287" s="54">
        <f t="shared" si="208"/>
        <v>0</v>
      </c>
      <c r="U287" s="54">
        <f t="shared" si="208"/>
        <v>0</v>
      </c>
      <c r="V287" s="54">
        <f t="shared" si="208"/>
        <v>0</v>
      </c>
      <c r="W287" s="54">
        <f t="shared" si="208"/>
        <v>0</v>
      </c>
      <c r="X287" s="54">
        <f t="shared" si="208"/>
        <v>0</v>
      </c>
      <c r="Y287" s="54">
        <f t="shared" si="208"/>
        <v>0</v>
      </c>
      <c r="Z287" s="54">
        <f t="shared" si="208"/>
        <v>0</v>
      </c>
      <c r="AA287" s="54">
        <f t="shared" si="208"/>
        <v>0</v>
      </c>
      <c r="AB287" s="54">
        <f t="shared" si="208"/>
        <v>0</v>
      </c>
      <c r="AC287" s="54">
        <f t="shared" si="208"/>
        <v>0</v>
      </c>
      <c r="AD287" s="54">
        <f t="shared" si="208"/>
        <v>0</v>
      </c>
      <c r="AE287" s="54">
        <f t="shared" ref="AE287:AG287" si="209">AE286</f>
        <v>0</v>
      </c>
      <c r="AF287" s="54">
        <f t="shared" si="209"/>
        <v>0</v>
      </c>
      <c r="AG287" s="54">
        <f t="shared" si="209"/>
        <v>0</v>
      </c>
      <c r="AH287">
        <v>0</v>
      </c>
    </row>
    <row r="288" spans="1:34" ht="15.75" x14ac:dyDescent="0.25">
      <c r="A288" s="44" t="str">
        <f t="shared" si="130"/>
        <v>unc_res</v>
      </c>
      <c r="B288" s="67" t="s">
        <v>424</v>
      </c>
      <c r="C288" s="68" t="str">
        <f t="shared" si="206"/>
        <v>KwaZulu Natal</v>
      </c>
      <c r="D288" s="53" t="s">
        <v>78</v>
      </c>
      <c r="E288" s="53" t="s">
        <v>422</v>
      </c>
      <c r="F288" s="54">
        <f t="shared" ref="F288:H288" si="210">F287</f>
        <v>0</v>
      </c>
      <c r="G288" s="54">
        <f t="shared" si="210"/>
        <v>0</v>
      </c>
      <c r="H288" s="54">
        <f t="shared" si="210"/>
        <v>0</v>
      </c>
      <c r="I288" s="54">
        <v>0</v>
      </c>
      <c r="J288" s="54">
        <f t="shared" ref="J288:AD288" si="211">J287</f>
        <v>0</v>
      </c>
      <c r="K288" s="54">
        <f t="shared" si="211"/>
        <v>0</v>
      </c>
      <c r="L288" s="54">
        <f t="shared" si="211"/>
        <v>0</v>
      </c>
      <c r="M288" s="54">
        <f t="shared" si="211"/>
        <v>0</v>
      </c>
      <c r="N288" s="54">
        <f t="shared" si="211"/>
        <v>0</v>
      </c>
      <c r="O288" s="54">
        <f t="shared" si="211"/>
        <v>0</v>
      </c>
      <c r="P288" s="54">
        <f t="shared" si="211"/>
        <v>0</v>
      </c>
      <c r="Q288" s="54">
        <f t="shared" si="211"/>
        <v>0</v>
      </c>
      <c r="R288" s="54">
        <f t="shared" si="211"/>
        <v>0</v>
      </c>
      <c r="S288" s="54">
        <f t="shared" si="211"/>
        <v>0</v>
      </c>
      <c r="T288" s="54">
        <f t="shared" si="211"/>
        <v>0</v>
      </c>
      <c r="U288" s="54">
        <f t="shared" si="211"/>
        <v>0</v>
      </c>
      <c r="V288" s="54">
        <f t="shared" si="211"/>
        <v>0</v>
      </c>
      <c r="W288" s="54">
        <f t="shared" si="211"/>
        <v>0</v>
      </c>
      <c r="X288" s="54">
        <f t="shared" si="211"/>
        <v>0</v>
      </c>
      <c r="Y288" s="54">
        <f t="shared" si="211"/>
        <v>0</v>
      </c>
      <c r="Z288" s="54">
        <f t="shared" si="211"/>
        <v>0</v>
      </c>
      <c r="AA288" s="54">
        <f t="shared" si="211"/>
        <v>0</v>
      </c>
      <c r="AB288" s="54">
        <f t="shared" si="211"/>
        <v>0</v>
      </c>
      <c r="AC288" s="54">
        <f t="shared" si="211"/>
        <v>0</v>
      </c>
      <c r="AD288" s="54">
        <f t="shared" si="211"/>
        <v>0</v>
      </c>
      <c r="AE288" s="54">
        <f t="shared" ref="AE288:AG288" si="212">AE287</f>
        <v>0</v>
      </c>
      <c r="AF288" s="54">
        <f t="shared" si="212"/>
        <v>0</v>
      </c>
      <c r="AG288" s="54">
        <f t="shared" si="212"/>
        <v>0</v>
      </c>
      <c r="AH288">
        <v>0</v>
      </c>
    </row>
    <row r="289" spans="1:34" ht="15.75" x14ac:dyDescent="0.25">
      <c r="A289" s="44" t="str">
        <f t="shared" si="130"/>
        <v>unc_res</v>
      </c>
      <c r="B289" s="67" t="s">
        <v>424</v>
      </c>
      <c r="C289" s="68" t="str">
        <f t="shared" si="206"/>
        <v>KwaZulu Natal</v>
      </c>
      <c r="D289" s="53" t="s">
        <v>674</v>
      </c>
      <c r="E289" s="53" t="s">
        <v>726</v>
      </c>
      <c r="F289" s="54">
        <v>0</v>
      </c>
      <c r="G289" s="54">
        <v>0</v>
      </c>
      <c r="H289" s="54">
        <v>0</v>
      </c>
      <c r="I289" s="54">
        <v>0</v>
      </c>
      <c r="J289" s="54">
        <v>0</v>
      </c>
      <c r="K289" s="54">
        <v>0</v>
      </c>
      <c r="L289" s="54">
        <v>0</v>
      </c>
      <c r="M289" s="54">
        <v>0</v>
      </c>
      <c r="N289" s="54">
        <v>0</v>
      </c>
      <c r="O289" s="54">
        <v>0</v>
      </c>
      <c r="P289" s="54">
        <v>0</v>
      </c>
      <c r="Q289" s="54">
        <v>0</v>
      </c>
      <c r="R289" s="54">
        <v>0</v>
      </c>
      <c r="S289" s="54">
        <v>0</v>
      </c>
      <c r="T289" s="54">
        <v>0</v>
      </c>
      <c r="U289" s="54">
        <v>0</v>
      </c>
      <c r="V289" s="54">
        <v>0</v>
      </c>
      <c r="W289" s="54">
        <v>0</v>
      </c>
      <c r="X289" s="54">
        <v>0</v>
      </c>
      <c r="Y289" s="54">
        <v>0</v>
      </c>
      <c r="Z289" s="54">
        <v>0</v>
      </c>
      <c r="AA289" s="54">
        <v>0</v>
      </c>
      <c r="AB289" s="54">
        <v>0</v>
      </c>
      <c r="AC289" s="54">
        <v>0</v>
      </c>
      <c r="AD289" s="54">
        <v>0</v>
      </c>
      <c r="AE289" s="54">
        <v>0</v>
      </c>
      <c r="AF289" s="54">
        <v>0</v>
      </c>
      <c r="AG289" s="54">
        <v>0</v>
      </c>
      <c r="AH289" s="54">
        <v>0</v>
      </c>
    </row>
    <row r="290" spans="1:34" ht="16.5" thickBot="1" x14ac:dyDescent="0.3">
      <c r="A290" s="44" t="str">
        <f>A288</f>
        <v>unc_res</v>
      </c>
      <c r="B290" s="67" t="s">
        <v>424</v>
      </c>
      <c r="C290" s="68" t="str">
        <f>C288</f>
        <v>KwaZulu Natal</v>
      </c>
      <c r="D290" s="60" t="s">
        <v>115</v>
      </c>
      <c r="E290" s="60" t="s">
        <v>423</v>
      </c>
      <c r="F290" s="54">
        <f t="shared" ref="F290:H290" si="213">F288</f>
        <v>0</v>
      </c>
      <c r="G290" s="54">
        <f t="shared" si="213"/>
        <v>0</v>
      </c>
      <c r="H290" s="54">
        <f t="shared" si="213"/>
        <v>0</v>
      </c>
      <c r="I290" s="54">
        <v>0</v>
      </c>
      <c r="J290" s="54">
        <f t="shared" ref="J290:AD290" si="214">J288</f>
        <v>0</v>
      </c>
      <c r="K290" s="54">
        <f t="shared" si="214"/>
        <v>0</v>
      </c>
      <c r="L290" s="54">
        <f t="shared" si="214"/>
        <v>0</v>
      </c>
      <c r="M290" s="54">
        <f t="shared" si="214"/>
        <v>0</v>
      </c>
      <c r="N290" s="54">
        <f t="shared" si="214"/>
        <v>0</v>
      </c>
      <c r="O290" s="54">
        <f t="shared" si="214"/>
        <v>0</v>
      </c>
      <c r="P290" s="54">
        <f t="shared" si="214"/>
        <v>0</v>
      </c>
      <c r="Q290" s="54">
        <f t="shared" si="214"/>
        <v>0</v>
      </c>
      <c r="R290" s="54">
        <f t="shared" si="214"/>
        <v>0</v>
      </c>
      <c r="S290" s="54">
        <f t="shared" si="214"/>
        <v>0</v>
      </c>
      <c r="T290" s="54">
        <f t="shared" si="214"/>
        <v>0</v>
      </c>
      <c r="U290" s="54">
        <f t="shared" si="214"/>
        <v>0</v>
      </c>
      <c r="V290" s="54">
        <f t="shared" si="214"/>
        <v>0</v>
      </c>
      <c r="W290" s="54">
        <f t="shared" si="214"/>
        <v>0</v>
      </c>
      <c r="X290" s="54">
        <f t="shared" si="214"/>
        <v>0</v>
      </c>
      <c r="Y290" s="54">
        <f t="shared" si="214"/>
        <v>0</v>
      </c>
      <c r="Z290" s="54">
        <f t="shared" si="214"/>
        <v>0</v>
      </c>
      <c r="AA290" s="54">
        <f t="shared" si="214"/>
        <v>0</v>
      </c>
      <c r="AB290" s="54">
        <f t="shared" si="214"/>
        <v>0</v>
      </c>
      <c r="AC290" s="54">
        <f t="shared" si="214"/>
        <v>0</v>
      </c>
      <c r="AD290" s="54">
        <f t="shared" si="214"/>
        <v>0</v>
      </c>
      <c r="AE290" s="54">
        <f t="shared" ref="AE290:AG290" si="215">AE288</f>
        <v>0</v>
      </c>
      <c r="AF290" s="54">
        <f t="shared" si="215"/>
        <v>0</v>
      </c>
      <c r="AG290" s="54">
        <f t="shared" si="215"/>
        <v>0</v>
      </c>
      <c r="AH290">
        <v>0</v>
      </c>
    </row>
    <row r="291" spans="1:34" ht="16.5" thickBot="1" x14ac:dyDescent="0.3">
      <c r="A291" s="44" t="str">
        <f t="shared" si="130"/>
        <v>unc_res</v>
      </c>
      <c r="B291" s="67" t="s">
        <v>424</v>
      </c>
      <c r="C291" s="69" t="s">
        <v>434</v>
      </c>
      <c r="D291" s="47" t="s">
        <v>78</v>
      </c>
      <c r="E291" s="47" t="s">
        <v>147</v>
      </c>
      <c r="F291" s="54">
        <f t="shared" ref="F291:H291" si="216">F290</f>
        <v>0</v>
      </c>
      <c r="G291" s="54">
        <f t="shared" si="216"/>
        <v>0</v>
      </c>
      <c r="H291" s="54">
        <f t="shared" si="216"/>
        <v>0</v>
      </c>
      <c r="I291" s="54">
        <v>0</v>
      </c>
      <c r="J291" s="54">
        <f t="shared" ref="J291:AD291" si="217">J290</f>
        <v>0</v>
      </c>
      <c r="K291" s="54">
        <f t="shared" si="217"/>
        <v>0</v>
      </c>
      <c r="L291" s="54">
        <f t="shared" si="217"/>
        <v>0</v>
      </c>
      <c r="M291" s="54">
        <f t="shared" si="217"/>
        <v>0</v>
      </c>
      <c r="N291" s="54">
        <f t="shared" si="217"/>
        <v>0</v>
      </c>
      <c r="O291" s="54">
        <f t="shared" si="217"/>
        <v>0</v>
      </c>
      <c r="P291" s="54">
        <f t="shared" si="217"/>
        <v>0</v>
      </c>
      <c r="Q291" s="54">
        <f t="shared" si="217"/>
        <v>0</v>
      </c>
      <c r="R291" s="54">
        <f t="shared" si="217"/>
        <v>0</v>
      </c>
      <c r="S291" s="54">
        <f t="shared" si="217"/>
        <v>0</v>
      </c>
      <c r="T291" s="54">
        <f t="shared" si="217"/>
        <v>0</v>
      </c>
      <c r="U291" s="54">
        <f t="shared" si="217"/>
        <v>0</v>
      </c>
      <c r="V291" s="54">
        <f t="shared" si="217"/>
        <v>0</v>
      </c>
      <c r="W291" s="54">
        <f t="shared" si="217"/>
        <v>0</v>
      </c>
      <c r="X291" s="54">
        <f t="shared" si="217"/>
        <v>0</v>
      </c>
      <c r="Y291" s="54">
        <f t="shared" si="217"/>
        <v>0</v>
      </c>
      <c r="Z291" s="54">
        <f t="shared" si="217"/>
        <v>0</v>
      </c>
      <c r="AA291" s="54">
        <f t="shared" si="217"/>
        <v>0</v>
      </c>
      <c r="AB291" s="54">
        <f t="shared" si="217"/>
        <v>0</v>
      </c>
      <c r="AC291" s="54">
        <f t="shared" si="217"/>
        <v>0</v>
      </c>
      <c r="AD291" s="54">
        <f t="shared" si="217"/>
        <v>0</v>
      </c>
      <c r="AE291" s="54">
        <f t="shared" ref="AE291:AG291" si="218">AE290</f>
        <v>0</v>
      </c>
      <c r="AF291" s="54">
        <f t="shared" si="218"/>
        <v>0</v>
      </c>
      <c r="AG291" s="54">
        <f t="shared" si="218"/>
        <v>0</v>
      </c>
      <c r="AH291">
        <v>0</v>
      </c>
    </row>
    <row r="292" spans="1:34" ht="15.75" x14ac:dyDescent="0.25">
      <c r="A292" s="44" t="str">
        <f t="shared" si="130"/>
        <v>unc_res</v>
      </c>
      <c r="B292" s="67" t="s">
        <v>424</v>
      </c>
      <c r="C292" s="69" t="s">
        <v>434</v>
      </c>
      <c r="D292" s="53" t="s">
        <v>674</v>
      </c>
      <c r="E292" s="53" t="s">
        <v>726</v>
      </c>
      <c r="F292" s="54">
        <v>0</v>
      </c>
      <c r="G292" s="54">
        <v>0</v>
      </c>
      <c r="H292" s="54">
        <v>0</v>
      </c>
      <c r="I292" s="54">
        <v>0</v>
      </c>
      <c r="J292" s="54">
        <v>0</v>
      </c>
      <c r="K292" s="54">
        <v>0</v>
      </c>
      <c r="L292" s="54">
        <v>0</v>
      </c>
      <c r="M292" s="54">
        <v>0</v>
      </c>
      <c r="N292" s="54">
        <v>0</v>
      </c>
      <c r="O292" s="54">
        <v>0</v>
      </c>
      <c r="P292" s="54">
        <v>0</v>
      </c>
      <c r="Q292" s="54">
        <v>0</v>
      </c>
      <c r="R292" s="54">
        <v>0</v>
      </c>
      <c r="S292" s="54">
        <v>0</v>
      </c>
      <c r="T292" s="54">
        <v>0</v>
      </c>
      <c r="U292" s="54">
        <v>0</v>
      </c>
      <c r="V292" s="54">
        <v>0</v>
      </c>
      <c r="W292" s="54">
        <v>0</v>
      </c>
      <c r="X292" s="54">
        <v>0</v>
      </c>
      <c r="Y292" s="54">
        <v>0</v>
      </c>
      <c r="Z292" s="54">
        <v>0</v>
      </c>
      <c r="AA292" s="54">
        <v>0</v>
      </c>
      <c r="AB292" s="54">
        <v>0</v>
      </c>
      <c r="AC292" s="54">
        <v>0</v>
      </c>
      <c r="AD292" s="54">
        <v>0</v>
      </c>
      <c r="AE292" s="54">
        <v>0</v>
      </c>
      <c r="AF292" s="54">
        <v>0</v>
      </c>
      <c r="AG292" s="54">
        <v>0</v>
      </c>
      <c r="AH292" s="54">
        <v>0</v>
      </c>
    </row>
    <row r="293" spans="1:34" ht="16.5" thickBot="1" x14ac:dyDescent="0.3">
      <c r="A293" s="44" t="str">
        <f>A291</f>
        <v>unc_res</v>
      </c>
      <c r="B293" s="67" t="s">
        <v>424</v>
      </c>
      <c r="C293" s="71" t="str">
        <f>C291</f>
        <v>Pelly</v>
      </c>
      <c r="D293" s="60" t="s">
        <v>78</v>
      </c>
      <c r="E293" s="60" t="s">
        <v>278</v>
      </c>
      <c r="F293" s="54">
        <f t="shared" ref="F293:H293" si="219">F291</f>
        <v>0</v>
      </c>
      <c r="G293" s="54">
        <f t="shared" si="219"/>
        <v>0</v>
      </c>
      <c r="H293" s="54">
        <f t="shared" si="219"/>
        <v>0</v>
      </c>
      <c r="I293" s="54">
        <v>0</v>
      </c>
      <c r="J293" s="54">
        <f t="shared" ref="J293:AD293" si="220">J291</f>
        <v>0</v>
      </c>
      <c r="K293" s="54">
        <f t="shared" si="220"/>
        <v>0</v>
      </c>
      <c r="L293" s="54">
        <f t="shared" si="220"/>
        <v>0</v>
      </c>
      <c r="M293" s="54">
        <f t="shared" si="220"/>
        <v>0</v>
      </c>
      <c r="N293" s="54">
        <f t="shared" si="220"/>
        <v>0</v>
      </c>
      <c r="O293" s="54">
        <f t="shared" si="220"/>
        <v>0</v>
      </c>
      <c r="P293" s="54">
        <f t="shared" si="220"/>
        <v>0</v>
      </c>
      <c r="Q293" s="54">
        <f t="shared" si="220"/>
        <v>0</v>
      </c>
      <c r="R293" s="54">
        <f t="shared" si="220"/>
        <v>0</v>
      </c>
      <c r="S293" s="54">
        <f t="shared" si="220"/>
        <v>0</v>
      </c>
      <c r="T293" s="54">
        <f t="shared" si="220"/>
        <v>0</v>
      </c>
      <c r="U293" s="54">
        <f t="shared" si="220"/>
        <v>0</v>
      </c>
      <c r="V293" s="54">
        <f t="shared" si="220"/>
        <v>0</v>
      </c>
      <c r="W293" s="54">
        <f t="shared" si="220"/>
        <v>0</v>
      </c>
      <c r="X293" s="54">
        <f t="shared" si="220"/>
        <v>0</v>
      </c>
      <c r="Y293" s="54">
        <f t="shared" si="220"/>
        <v>0</v>
      </c>
      <c r="Z293" s="54">
        <f t="shared" si="220"/>
        <v>0</v>
      </c>
      <c r="AA293" s="54">
        <f t="shared" si="220"/>
        <v>0</v>
      </c>
      <c r="AB293" s="54">
        <f t="shared" si="220"/>
        <v>0</v>
      </c>
      <c r="AC293" s="54">
        <f t="shared" si="220"/>
        <v>0</v>
      </c>
      <c r="AD293" s="54">
        <f t="shared" si="220"/>
        <v>0</v>
      </c>
      <c r="AE293" s="54">
        <f t="shared" ref="AE293:AG293" si="221">AE291</f>
        <v>0</v>
      </c>
      <c r="AF293" s="54">
        <f t="shared" si="221"/>
        <v>0</v>
      </c>
      <c r="AG293" s="54">
        <f t="shared" si="221"/>
        <v>0</v>
      </c>
      <c r="AH293">
        <v>0</v>
      </c>
    </row>
    <row r="294" spans="1:34" ht="15.75" x14ac:dyDescent="0.25">
      <c r="A294" s="44" t="str">
        <f t="shared" si="130"/>
        <v>unc_res</v>
      </c>
      <c r="B294" s="67" t="s">
        <v>424</v>
      </c>
      <c r="C294" s="66" t="s">
        <v>435</v>
      </c>
      <c r="D294" s="47" t="s">
        <v>78</v>
      </c>
      <c r="E294" s="47" t="s">
        <v>147</v>
      </c>
      <c r="F294" s="54">
        <f t="shared" ref="F294:H294" si="222">F293</f>
        <v>0</v>
      </c>
      <c r="G294" s="54">
        <f t="shared" si="222"/>
        <v>0</v>
      </c>
      <c r="H294" s="54">
        <f t="shared" si="222"/>
        <v>0</v>
      </c>
      <c r="I294" s="54">
        <v>0</v>
      </c>
      <c r="J294" s="54">
        <f t="shared" ref="J294:AD294" si="223">J293</f>
        <v>0</v>
      </c>
      <c r="K294" s="54">
        <f t="shared" si="223"/>
        <v>0</v>
      </c>
      <c r="L294" s="54">
        <f t="shared" si="223"/>
        <v>0</v>
      </c>
      <c r="M294" s="54">
        <f t="shared" si="223"/>
        <v>0</v>
      </c>
      <c r="N294" s="54">
        <f t="shared" si="223"/>
        <v>0</v>
      </c>
      <c r="O294" s="54">
        <f t="shared" si="223"/>
        <v>0</v>
      </c>
      <c r="P294" s="54">
        <f t="shared" si="223"/>
        <v>0</v>
      </c>
      <c r="Q294" s="54">
        <f t="shared" si="223"/>
        <v>0</v>
      </c>
      <c r="R294" s="54">
        <f t="shared" si="223"/>
        <v>0</v>
      </c>
      <c r="S294" s="54">
        <f t="shared" si="223"/>
        <v>0</v>
      </c>
      <c r="T294" s="54">
        <f t="shared" si="223"/>
        <v>0</v>
      </c>
      <c r="U294" s="54">
        <f t="shared" si="223"/>
        <v>0</v>
      </c>
      <c r="V294" s="54">
        <f t="shared" si="223"/>
        <v>0</v>
      </c>
      <c r="W294" s="54">
        <f t="shared" si="223"/>
        <v>0</v>
      </c>
      <c r="X294" s="54">
        <f t="shared" si="223"/>
        <v>0</v>
      </c>
      <c r="Y294" s="54">
        <f t="shared" si="223"/>
        <v>0</v>
      </c>
      <c r="Z294" s="54">
        <f t="shared" si="223"/>
        <v>0</v>
      </c>
      <c r="AA294" s="54">
        <f t="shared" si="223"/>
        <v>0</v>
      </c>
      <c r="AB294" s="54">
        <f t="shared" si="223"/>
        <v>0</v>
      </c>
      <c r="AC294" s="54">
        <f t="shared" si="223"/>
        <v>0</v>
      </c>
      <c r="AD294" s="54">
        <f t="shared" si="223"/>
        <v>0</v>
      </c>
      <c r="AE294" s="54">
        <f t="shared" ref="AE294:AG294" si="224">AE293</f>
        <v>0</v>
      </c>
      <c r="AF294" s="54">
        <f t="shared" si="224"/>
        <v>0</v>
      </c>
      <c r="AG294" s="54">
        <f t="shared" si="224"/>
        <v>0</v>
      </c>
      <c r="AH294">
        <v>0</v>
      </c>
    </row>
    <row r="295" spans="1:34" ht="15.75" x14ac:dyDescent="0.25">
      <c r="A295" s="44" t="str">
        <f t="shared" si="130"/>
        <v>unc_res</v>
      </c>
      <c r="B295" s="67" t="s">
        <v>424</v>
      </c>
      <c r="C295" s="68" t="str">
        <f>C294</f>
        <v>Limpopo</v>
      </c>
      <c r="D295" s="53" t="s">
        <v>78</v>
      </c>
      <c r="E295" s="53" t="s">
        <v>278</v>
      </c>
      <c r="F295" s="54">
        <f t="shared" ref="F295:H295" si="225">F294</f>
        <v>0</v>
      </c>
      <c r="G295" s="54">
        <f t="shared" si="225"/>
        <v>0</v>
      </c>
      <c r="H295" s="54">
        <f t="shared" si="225"/>
        <v>0</v>
      </c>
      <c r="I295" s="54">
        <v>0</v>
      </c>
      <c r="J295" s="54">
        <f t="shared" ref="J295:AD295" si="226">J294</f>
        <v>0</v>
      </c>
      <c r="K295" s="54">
        <f t="shared" si="226"/>
        <v>0</v>
      </c>
      <c r="L295" s="54">
        <f t="shared" si="226"/>
        <v>0</v>
      </c>
      <c r="M295" s="54">
        <f t="shared" si="226"/>
        <v>0</v>
      </c>
      <c r="N295" s="54">
        <f t="shared" si="226"/>
        <v>0</v>
      </c>
      <c r="O295" s="54">
        <f t="shared" si="226"/>
        <v>0</v>
      </c>
      <c r="P295" s="54">
        <f t="shared" si="226"/>
        <v>0</v>
      </c>
      <c r="Q295" s="54">
        <f t="shared" si="226"/>
        <v>0</v>
      </c>
      <c r="R295" s="54">
        <f t="shared" si="226"/>
        <v>0</v>
      </c>
      <c r="S295" s="54">
        <f t="shared" si="226"/>
        <v>0</v>
      </c>
      <c r="T295" s="54">
        <f t="shared" si="226"/>
        <v>0</v>
      </c>
      <c r="U295" s="54">
        <f t="shared" si="226"/>
        <v>0</v>
      </c>
      <c r="V295" s="54">
        <f t="shared" si="226"/>
        <v>0</v>
      </c>
      <c r="W295" s="54">
        <f t="shared" si="226"/>
        <v>0</v>
      </c>
      <c r="X295" s="54">
        <f t="shared" si="226"/>
        <v>0</v>
      </c>
      <c r="Y295" s="54">
        <f t="shared" si="226"/>
        <v>0</v>
      </c>
      <c r="Z295" s="54">
        <f t="shared" si="226"/>
        <v>0</v>
      </c>
      <c r="AA295" s="54">
        <f t="shared" si="226"/>
        <v>0</v>
      </c>
      <c r="AB295" s="54">
        <f t="shared" si="226"/>
        <v>0</v>
      </c>
      <c r="AC295" s="54">
        <f t="shared" si="226"/>
        <v>0</v>
      </c>
      <c r="AD295" s="54">
        <f t="shared" si="226"/>
        <v>0</v>
      </c>
      <c r="AE295" s="54">
        <f t="shared" ref="AE295:AG295" si="227">AE294</f>
        <v>0</v>
      </c>
      <c r="AF295" s="54">
        <f t="shared" si="227"/>
        <v>0</v>
      </c>
      <c r="AG295" s="54">
        <f t="shared" si="227"/>
        <v>0</v>
      </c>
      <c r="AH295">
        <v>0</v>
      </c>
    </row>
    <row r="296" spans="1:34" ht="15.75" x14ac:dyDescent="0.25">
      <c r="A296" s="44" t="str">
        <f t="shared" si="130"/>
        <v>unc_res</v>
      </c>
      <c r="B296" s="67" t="s">
        <v>424</v>
      </c>
      <c r="C296" s="68" t="str">
        <f t="shared" ref="C296:C297" si="228">C295</f>
        <v>Limpopo</v>
      </c>
      <c r="D296" s="53" t="s">
        <v>78</v>
      </c>
      <c r="E296" s="53" t="s">
        <v>77</v>
      </c>
      <c r="F296" s="54">
        <f t="shared" ref="F296:H296" si="229">F295</f>
        <v>0</v>
      </c>
      <c r="G296" s="54">
        <f t="shared" si="229"/>
        <v>0</v>
      </c>
      <c r="H296" s="54">
        <f t="shared" si="229"/>
        <v>0</v>
      </c>
      <c r="I296" s="54">
        <v>0</v>
      </c>
      <c r="J296" s="54">
        <f t="shared" ref="J296:AD296" si="230">J295</f>
        <v>0</v>
      </c>
      <c r="K296" s="54">
        <f t="shared" si="230"/>
        <v>0</v>
      </c>
      <c r="L296" s="54">
        <f t="shared" si="230"/>
        <v>0</v>
      </c>
      <c r="M296" s="54">
        <f t="shared" si="230"/>
        <v>0</v>
      </c>
      <c r="N296" s="54">
        <f t="shared" si="230"/>
        <v>0</v>
      </c>
      <c r="O296" s="54">
        <f t="shared" si="230"/>
        <v>0</v>
      </c>
      <c r="P296" s="54">
        <f t="shared" si="230"/>
        <v>0</v>
      </c>
      <c r="Q296" s="54">
        <f t="shared" si="230"/>
        <v>0</v>
      </c>
      <c r="R296" s="54">
        <f t="shared" si="230"/>
        <v>0</v>
      </c>
      <c r="S296" s="54">
        <f t="shared" si="230"/>
        <v>0</v>
      </c>
      <c r="T296" s="54">
        <f t="shared" si="230"/>
        <v>0</v>
      </c>
      <c r="U296" s="54">
        <f t="shared" si="230"/>
        <v>0</v>
      </c>
      <c r="V296" s="54">
        <f t="shared" si="230"/>
        <v>0</v>
      </c>
      <c r="W296" s="54">
        <f t="shared" si="230"/>
        <v>0</v>
      </c>
      <c r="X296" s="54">
        <f t="shared" si="230"/>
        <v>0</v>
      </c>
      <c r="Y296" s="54">
        <f t="shared" si="230"/>
        <v>0</v>
      </c>
      <c r="Z296" s="54">
        <f t="shared" si="230"/>
        <v>0</v>
      </c>
      <c r="AA296" s="54">
        <f t="shared" si="230"/>
        <v>0</v>
      </c>
      <c r="AB296" s="54">
        <f t="shared" si="230"/>
        <v>0</v>
      </c>
      <c r="AC296" s="54">
        <f t="shared" si="230"/>
        <v>0</v>
      </c>
      <c r="AD296" s="54">
        <f t="shared" si="230"/>
        <v>0</v>
      </c>
      <c r="AE296" s="54">
        <f t="shared" ref="AE296:AG296" si="231">AE295</f>
        <v>0</v>
      </c>
      <c r="AF296" s="54">
        <f t="shared" si="231"/>
        <v>0</v>
      </c>
      <c r="AG296" s="54">
        <f t="shared" si="231"/>
        <v>0</v>
      </c>
      <c r="AH296">
        <v>0</v>
      </c>
    </row>
    <row r="297" spans="1:34" ht="15.75" x14ac:dyDescent="0.25">
      <c r="A297" s="44" t="str">
        <f t="shared" si="130"/>
        <v>unc_res</v>
      </c>
      <c r="B297" s="67" t="s">
        <v>424</v>
      </c>
      <c r="C297" s="68" t="str">
        <f t="shared" si="228"/>
        <v>Limpopo</v>
      </c>
      <c r="D297" s="53" t="s">
        <v>674</v>
      </c>
      <c r="E297" s="53" t="s">
        <v>726</v>
      </c>
      <c r="F297" s="54">
        <v>0</v>
      </c>
      <c r="G297" s="54">
        <v>0</v>
      </c>
      <c r="H297" s="54">
        <v>0</v>
      </c>
      <c r="I297" s="54">
        <v>0</v>
      </c>
      <c r="J297" s="54">
        <v>0</v>
      </c>
      <c r="K297" s="54">
        <v>0</v>
      </c>
      <c r="L297" s="54">
        <v>0</v>
      </c>
      <c r="M297" s="54">
        <v>0</v>
      </c>
      <c r="N297" s="54">
        <v>0</v>
      </c>
      <c r="O297" s="54">
        <v>0</v>
      </c>
      <c r="P297" s="54">
        <v>0</v>
      </c>
      <c r="Q297" s="54">
        <v>0</v>
      </c>
      <c r="R297" s="54">
        <v>0</v>
      </c>
      <c r="S297" s="54">
        <v>0</v>
      </c>
      <c r="T297" s="54">
        <v>0</v>
      </c>
      <c r="U297" s="54">
        <v>0</v>
      </c>
      <c r="V297" s="54">
        <v>0</v>
      </c>
      <c r="W297" s="54">
        <v>0</v>
      </c>
      <c r="X297" s="54">
        <v>0</v>
      </c>
      <c r="Y297" s="54">
        <v>0</v>
      </c>
      <c r="Z297" s="54">
        <v>0</v>
      </c>
      <c r="AA297" s="54">
        <v>0</v>
      </c>
      <c r="AB297" s="54">
        <v>0</v>
      </c>
      <c r="AC297" s="54">
        <v>0</v>
      </c>
      <c r="AD297" s="54">
        <v>0</v>
      </c>
      <c r="AE297" s="54">
        <v>0</v>
      </c>
      <c r="AF297" s="54">
        <v>0</v>
      </c>
      <c r="AG297" s="54">
        <v>0</v>
      </c>
      <c r="AH297" s="54">
        <v>0</v>
      </c>
    </row>
    <row r="298" spans="1:34" ht="16.5" thickBot="1" x14ac:dyDescent="0.3">
      <c r="A298" s="44" t="str">
        <f>A296</f>
        <v>unc_res</v>
      </c>
      <c r="B298" s="73" t="s">
        <v>424</v>
      </c>
      <c r="C298" s="68" t="str">
        <f>C296</f>
        <v>Limpopo</v>
      </c>
      <c r="D298" s="60" t="s">
        <v>115</v>
      </c>
      <c r="E298" s="60" t="s">
        <v>423</v>
      </c>
      <c r="F298" s="54">
        <f t="shared" ref="F298:H298" si="232">F296</f>
        <v>0</v>
      </c>
      <c r="G298" s="54">
        <f t="shared" si="232"/>
        <v>0</v>
      </c>
      <c r="H298" s="54">
        <f t="shared" si="232"/>
        <v>0</v>
      </c>
      <c r="I298" s="54">
        <v>0</v>
      </c>
      <c r="J298" s="54">
        <f t="shared" ref="J298:AD298" si="233">J296</f>
        <v>0</v>
      </c>
      <c r="K298" s="54">
        <f t="shared" si="233"/>
        <v>0</v>
      </c>
      <c r="L298" s="54">
        <f t="shared" si="233"/>
        <v>0</v>
      </c>
      <c r="M298" s="54">
        <f t="shared" si="233"/>
        <v>0</v>
      </c>
      <c r="N298" s="54">
        <f t="shared" si="233"/>
        <v>0</v>
      </c>
      <c r="O298" s="54">
        <f t="shared" si="233"/>
        <v>0</v>
      </c>
      <c r="P298" s="54">
        <f t="shared" si="233"/>
        <v>0</v>
      </c>
      <c r="Q298" s="54">
        <f t="shared" si="233"/>
        <v>0</v>
      </c>
      <c r="R298" s="54">
        <f t="shared" si="233"/>
        <v>0</v>
      </c>
      <c r="S298" s="54">
        <f t="shared" si="233"/>
        <v>0</v>
      </c>
      <c r="T298" s="54">
        <f t="shared" si="233"/>
        <v>0</v>
      </c>
      <c r="U298" s="54">
        <f t="shared" si="233"/>
        <v>0</v>
      </c>
      <c r="V298" s="54">
        <f t="shared" si="233"/>
        <v>0</v>
      </c>
      <c r="W298" s="54">
        <f t="shared" si="233"/>
        <v>0</v>
      </c>
      <c r="X298" s="54">
        <f t="shared" si="233"/>
        <v>0</v>
      </c>
      <c r="Y298" s="54">
        <f t="shared" si="233"/>
        <v>0</v>
      </c>
      <c r="Z298" s="54">
        <f t="shared" si="233"/>
        <v>0</v>
      </c>
      <c r="AA298" s="54">
        <f t="shared" si="233"/>
        <v>0</v>
      </c>
      <c r="AB298" s="54">
        <f t="shared" si="233"/>
        <v>0</v>
      </c>
      <c r="AC298" s="54">
        <f t="shared" si="233"/>
        <v>0</v>
      </c>
      <c r="AD298" s="54">
        <f t="shared" si="233"/>
        <v>0</v>
      </c>
      <c r="AE298" s="54">
        <f t="shared" ref="AE298:AG298" si="234">AE296</f>
        <v>0</v>
      </c>
      <c r="AF298" s="54">
        <f t="shared" si="234"/>
        <v>0</v>
      </c>
      <c r="AG298" s="54">
        <f t="shared" si="234"/>
        <v>0</v>
      </c>
      <c r="AH298">
        <v>0</v>
      </c>
    </row>
    <row r="299" spans="1:34" ht="15.75" x14ac:dyDescent="0.25">
      <c r="A299" s="64" t="s">
        <v>677</v>
      </c>
      <c r="B299" s="65" t="s">
        <v>424</v>
      </c>
      <c r="C299" s="66" t="s">
        <v>425</v>
      </c>
      <c r="D299" s="47" t="s">
        <v>78</v>
      </c>
      <c r="E299" s="47" t="s">
        <v>147</v>
      </c>
      <c r="F299" s="48">
        <v>0</v>
      </c>
      <c r="G299" s="48">
        <v>0</v>
      </c>
      <c r="H299" s="48">
        <v>0</v>
      </c>
      <c r="I299" s="48">
        <v>0</v>
      </c>
      <c r="J299" s="48">
        <v>0</v>
      </c>
      <c r="K299" s="48">
        <v>0</v>
      </c>
      <c r="L299" s="48">
        <v>0</v>
      </c>
      <c r="M299" s="48">
        <v>0</v>
      </c>
      <c r="N299" s="48">
        <v>0</v>
      </c>
      <c r="O299" s="48">
        <v>0</v>
      </c>
      <c r="P299" s="48">
        <v>0</v>
      </c>
      <c r="Q299" s="48">
        <v>0</v>
      </c>
      <c r="R299" s="48">
        <v>0</v>
      </c>
      <c r="S299" s="48">
        <v>0</v>
      </c>
      <c r="T299" s="48">
        <v>0</v>
      </c>
      <c r="U299" s="48">
        <v>0</v>
      </c>
      <c r="V299" s="48">
        <v>0</v>
      </c>
      <c r="W299" s="48">
        <v>0</v>
      </c>
      <c r="X299" s="48">
        <v>0</v>
      </c>
      <c r="Y299" s="48">
        <v>0</v>
      </c>
      <c r="Z299" s="48">
        <v>0</v>
      </c>
      <c r="AA299" s="48">
        <v>0</v>
      </c>
      <c r="AB299" s="48">
        <v>0</v>
      </c>
      <c r="AC299" s="48">
        <v>0</v>
      </c>
      <c r="AD299" s="48">
        <v>0</v>
      </c>
      <c r="AE299" s="48">
        <v>0</v>
      </c>
      <c r="AF299" s="48">
        <v>0</v>
      </c>
      <c r="AG299" s="48">
        <v>0</v>
      </c>
      <c r="AH299">
        <v>0</v>
      </c>
    </row>
    <row r="300" spans="1:34" ht="15.75" x14ac:dyDescent="0.25">
      <c r="A300" s="118" t="s">
        <v>677</v>
      </c>
      <c r="B300" s="67" t="s">
        <v>424</v>
      </c>
      <c r="C300" s="68" t="s">
        <v>425</v>
      </c>
      <c r="D300" s="53" t="s">
        <v>78</v>
      </c>
      <c r="E300" s="53" t="s">
        <v>278</v>
      </c>
      <c r="F300" s="54">
        <v>0</v>
      </c>
      <c r="G300" s="54">
        <v>0</v>
      </c>
      <c r="H300" s="54">
        <v>0</v>
      </c>
      <c r="I300" s="54">
        <v>0</v>
      </c>
      <c r="J300" s="54">
        <v>0</v>
      </c>
      <c r="K300" s="54">
        <v>0</v>
      </c>
      <c r="L300" s="54">
        <v>0</v>
      </c>
      <c r="M300" s="54">
        <v>0</v>
      </c>
      <c r="N300" s="54">
        <v>0</v>
      </c>
      <c r="O300" s="54">
        <v>0</v>
      </c>
      <c r="P300" s="54">
        <v>0</v>
      </c>
      <c r="Q300" s="54">
        <v>0</v>
      </c>
      <c r="R300" s="54">
        <v>0</v>
      </c>
      <c r="S300" s="54">
        <v>0</v>
      </c>
      <c r="T300" s="54">
        <v>0</v>
      </c>
      <c r="U300" s="54">
        <v>0</v>
      </c>
      <c r="V300" s="54">
        <v>0</v>
      </c>
      <c r="W300" s="54">
        <v>0</v>
      </c>
      <c r="X300" s="54">
        <v>0</v>
      </c>
      <c r="Y300" s="54">
        <v>0</v>
      </c>
      <c r="Z300" s="54">
        <v>0</v>
      </c>
      <c r="AA300" s="54">
        <v>0</v>
      </c>
      <c r="AB300" s="54">
        <v>0</v>
      </c>
      <c r="AC300" s="54">
        <v>0</v>
      </c>
      <c r="AD300" s="54">
        <v>0</v>
      </c>
      <c r="AE300" s="54">
        <v>0</v>
      </c>
      <c r="AF300" s="54">
        <v>0</v>
      </c>
      <c r="AG300" s="54">
        <v>0</v>
      </c>
      <c r="AH300">
        <v>0</v>
      </c>
    </row>
    <row r="301" spans="1:34" ht="15.75" x14ac:dyDescent="0.25">
      <c r="A301" s="118" t="s">
        <v>677</v>
      </c>
      <c r="B301" s="67" t="s">
        <v>424</v>
      </c>
      <c r="C301" s="68" t="s">
        <v>425</v>
      </c>
      <c r="D301" s="53" t="s">
        <v>674</v>
      </c>
      <c r="E301" s="53" t="s">
        <v>726</v>
      </c>
      <c r="F301" s="54">
        <v>0</v>
      </c>
      <c r="G301" s="54">
        <v>0</v>
      </c>
      <c r="H301" s="54">
        <v>0</v>
      </c>
      <c r="I301" s="54">
        <v>0</v>
      </c>
      <c r="J301" s="54">
        <v>0</v>
      </c>
      <c r="K301" s="54">
        <v>0</v>
      </c>
      <c r="L301" s="54">
        <v>0</v>
      </c>
      <c r="M301" s="54">
        <v>0</v>
      </c>
      <c r="N301" s="54">
        <v>0</v>
      </c>
      <c r="O301" s="54">
        <v>0</v>
      </c>
      <c r="P301" s="54">
        <v>0</v>
      </c>
      <c r="Q301" s="54">
        <v>0</v>
      </c>
      <c r="R301" s="54">
        <v>0</v>
      </c>
      <c r="S301" s="54">
        <v>0</v>
      </c>
      <c r="T301" s="54">
        <v>0</v>
      </c>
      <c r="U301" s="54">
        <v>0</v>
      </c>
      <c r="V301" s="54">
        <v>0</v>
      </c>
      <c r="W301" s="54">
        <v>0</v>
      </c>
      <c r="X301" s="54">
        <v>0</v>
      </c>
      <c r="Y301" s="54">
        <v>0</v>
      </c>
      <c r="Z301" s="54">
        <v>0</v>
      </c>
      <c r="AA301" s="54">
        <v>0</v>
      </c>
      <c r="AB301" s="54">
        <v>0</v>
      </c>
      <c r="AC301" s="54">
        <v>0</v>
      </c>
      <c r="AD301" s="54">
        <v>0</v>
      </c>
      <c r="AE301" s="54">
        <v>0</v>
      </c>
      <c r="AF301" s="54">
        <v>0</v>
      </c>
      <c r="AG301" s="54">
        <v>0</v>
      </c>
      <c r="AH301" s="54">
        <v>0</v>
      </c>
    </row>
    <row r="302" spans="1:34" ht="16.5" thickBot="1" x14ac:dyDescent="0.3">
      <c r="A302" s="118" t="s">
        <v>677</v>
      </c>
      <c r="B302" s="67" t="s">
        <v>424</v>
      </c>
      <c r="C302" s="68" t="s">
        <v>425</v>
      </c>
      <c r="D302" s="53" t="s">
        <v>115</v>
      </c>
      <c r="E302" s="53" t="s">
        <v>423</v>
      </c>
      <c r="F302" s="54">
        <v>0</v>
      </c>
      <c r="G302" s="54">
        <v>0</v>
      </c>
      <c r="H302" s="54">
        <v>0</v>
      </c>
      <c r="I302" s="54">
        <v>0</v>
      </c>
      <c r="J302" s="54">
        <v>0</v>
      </c>
      <c r="K302" s="54">
        <v>0</v>
      </c>
      <c r="L302" s="54">
        <v>0</v>
      </c>
      <c r="M302" s="54">
        <v>0</v>
      </c>
      <c r="N302" s="54">
        <v>0</v>
      </c>
      <c r="O302" s="54">
        <v>0</v>
      </c>
      <c r="P302" s="54">
        <v>0</v>
      </c>
      <c r="Q302" s="54">
        <v>0</v>
      </c>
      <c r="R302" s="54">
        <v>0</v>
      </c>
      <c r="S302" s="54">
        <v>0</v>
      </c>
      <c r="T302" s="54">
        <v>0</v>
      </c>
      <c r="U302" s="54">
        <v>0</v>
      </c>
      <c r="V302" s="54">
        <v>0</v>
      </c>
      <c r="W302" s="54">
        <v>0</v>
      </c>
      <c r="X302" s="54">
        <v>0</v>
      </c>
      <c r="Y302" s="54">
        <v>0</v>
      </c>
      <c r="Z302" s="54">
        <v>0</v>
      </c>
      <c r="AA302" s="54">
        <v>0</v>
      </c>
      <c r="AB302" s="54">
        <v>0</v>
      </c>
      <c r="AC302" s="54">
        <v>0</v>
      </c>
      <c r="AD302" s="54">
        <v>0</v>
      </c>
      <c r="AE302" s="54">
        <v>0</v>
      </c>
      <c r="AF302" s="54">
        <v>0</v>
      </c>
      <c r="AG302" s="54">
        <v>0</v>
      </c>
      <c r="AH302">
        <v>0</v>
      </c>
    </row>
    <row r="303" spans="1:34" ht="15.75" x14ac:dyDescent="0.25">
      <c r="A303" s="118" t="s">
        <v>677</v>
      </c>
      <c r="B303" s="67" t="s">
        <v>424</v>
      </c>
      <c r="C303" s="46" t="s">
        <v>426</v>
      </c>
      <c r="D303" s="47" t="s">
        <v>78</v>
      </c>
      <c r="E303" s="47" t="s">
        <v>147</v>
      </c>
      <c r="F303" s="54">
        <v>0</v>
      </c>
      <c r="G303" s="54">
        <v>0</v>
      </c>
      <c r="H303" s="54">
        <v>0</v>
      </c>
      <c r="I303" s="54">
        <v>0</v>
      </c>
      <c r="J303" s="54">
        <v>0</v>
      </c>
      <c r="K303" s="54">
        <v>0</v>
      </c>
      <c r="L303" s="54">
        <v>0</v>
      </c>
      <c r="M303" s="54">
        <v>0</v>
      </c>
      <c r="N303" s="54">
        <v>0</v>
      </c>
      <c r="O303" s="54">
        <v>0</v>
      </c>
      <c r="P303" s="54">
        <v>0</v>
      </c>
      <c r="Q303" s="54">
        <v>0</v>
      </c>
      <c r="R303" s="54">
        <v>0</v>
      </c>
      <c r="S303" s="54">
        <v>0</v>
      </c>
      <c r="T303" s="54">
        <v>0</v>
      </c>
      <c r="U303" s="54">
        <v>0</v>
      </c>
      <c r="V303" s="54">
        <v>0</v>
      </c>
      <c r="W303" s="54">
        <v>0</v>
      </c>
      <c r="X303" s="54">
        <v>0</v>
      </c>
      <c r="Y303" s="54">
        <v>0</v>
      </c>
      <c r="Z303" s="54">
        <v>0</v>
      </c>
      <c r="AA303" s="54">
        <v>0</v>
      </c>
      <c r="AB303" s="54">
        <v>0</v>
      </c>
      <c r="AC303" s="54">
        <v>0</v>
      </c>
      <c r="AD303" s="54">
        <v>0</v>
      </c>
      <c r="AE303" s="54">
        <v>0</v>
      </c>
      <c r="AF303" s="54">
        <v>0</v>
      </c>
      <c r="AG303" s="54">
        <v>0</v>
      </c>
      <c r="AH303">
        <v>0</v>
      </c>
    </row>
    <row r="304" spans="1:34" ht="15.75" x14ac:dyDescent="0.25">
      <c r="A304" s="118" t="s">
        <v>677</v>
      </c>
      <c r="B304" s="67" t="s">
        <v>424</v>
      </c>
      <c r="C304" s="52" t="s">
        <v>426</v>
      </c>
      <c r="D304" s="53" t="s">
        <v>78</v>
      </c>
      <c r="E304" s="53" t="s">
        <v>278</v>
      </c>
      <c r="F304" s="54">
        <v>0</v>
      </c>
      <c r="G304" s="54">
        <v>0</v>
      </c>
      <c r="H304" s="54">
        <v>0</v>
      </c>
      <c r="I304" s="54">
        <v>0</v>
      </c>
      <c r="J304" s="54">
        <v>0</v>
      </c>
      <c r="K304" s="54">
        <v>0</v>
      </c>
      <c r="L304" s="54">
        <v>0</v>
      </c>
      <c r="M304" s="54">
        <v>0</v>
      </c>
      <c r="N304" s="54">
        <v>0</v>
      </c>
      <c r="O304" s="54">
        <v>0</v>
      </c>
      <c r="P304" s="54">
        <v>0</v>
      </c>
      <c r="Q304" s="54">
        <v>0</v>
      </c>
      <c r="R304" s="54">
        <v>0</v>
      </c>
      <c r="S304" s="54">
        <v>0</v>
      </c>
      <c r="T304" s="54">
        <v>0</v>
      </c>
      <c r="U304" s="54">
        <v>0</v>
      </c>
      <c r="V304" s="54">
        <v>0</v>
      </c>
      <c r="W304" s="54">
        <v>0</v>
      </c>
      <c r="X304" s="54">
        <v>0</v>
      </c>
      <c r="Y304" s="54">
        <v>0</v>
      </c>
      <c r="Z304" s="54">
        <v>0</v>
      </c>
      <c r="AA304" s="54">
        <v>0</v>
      </c>
      <c r="AB304" s="54">
        <v>0</v>
      </c>
      <c r="AC304" s="54">
        <v>0</v>
      </c>
      <c r="AD304" s="54">
        <v>0</v>
      </c>
      <c r="AE304" s="54">
        <v>0</v>
      </c>
      <c r="AF304" s="54">
        <v>0</v>
      </c>
      <c r="AG304" s="54">
        <v>0</v>
      </c>
      <c r="AH304">
        <v>0</v>
      </c>
    </row>
    <row r="305" spans="1:34" ht="15.75" x14ac:dyDescent="0.25">
      <c r="A305" s="118" t="s">
        <v>677</v>
      </c>
      <c r="B305" s="67" t="s">
        <v>424</v>
      </c>
      <c r="C305" s="52" t="s">
        <v>426</v>
      </c>
      <c r="D305" s="53" t="s">
        <v>674</v>
      </c>
      <c r="E305" s="53" t="s">
        <v>726</v>
      </c>
      <c r="F305" s="54">
        <v>0</v>
      </c>
      <c r="G305" s="54">
        <v>0</v>
      </c>
      <c r="H305" s="54">
        <v>0</v>
      </c>
      <c r="I305" s="54">
        <v>0</v>
      </c>
      <c r="J305" s="54">
        <v>0</v>
      </c>
      <c r="K305" s="54">
        <v>0</v>
      </c>
      <c r="L305" s="54">
        <v>0</v>
      </c>
      <c r="M305" s="54">
        <v>0</v>
      </c>
      <c r="N305" s="54">
        <v>0</v>
      </c>
      <c r="O305" s="54">
        <v>0</v>
      </c>
      <c r="P305" s="54">
        <v>0</v>
      </c>
      <c r="Q305" s="54">
        <v>0</v>
      </c>
      <c r="R305" s="54">
        <v>0</v>
      </c>
      <c r="S305" s="54">
        <v>0</v>
      </c>
      <c r="T305" s="54">
        <v>0</v>
      </c>
      <c r="U305" s="54">
        <v>0</v>
      </c>
      <c r="V305" s="54">
        <v>0</v>
      </c>
      <c r="W305" s="54">
        <v>0</v>
      </c>
      <c r="X305" s="54">
        <v>0</v>
      </c>
      <c r="Y305" s="54">
        <v>0</v>
      </c>
      <c r="Z305" s="54">
        <v>0</v>
      </c>
      <c r="AA305" s="54">
        <v>0</v>
      </c>
      <c r="AB305" s="54">
        <v>0</v>
      </c>
      <c r="AC305" s="54">
        <v>0</v>
      </c>
      <c r="AD305" s="54">
        <v>0</v>
      </c>
      <c r="AE305" s="54">
        <v>0</v>
      </c>
      <c r="AF305" s="54">
        <v>0</v>
      </c>
      <c r="AG305" s="54">
        <v>0</v>
      </c>
      <c r="AH305" s="54">
        <v>0</v>
      </c>
    </row>
    <row r="306" spans="1:34" ht="16.5" thickBot="1" x14ac:dyDescent="0.3">
      <c r="A306" s="118" t="s">
        <v>677</v>
      </c>
      <c r="B306" s="67" t="s">
        <v>424</v>
      </c>
      <c r="C306" s="59" t="s">
        <v>426</v>
      </c>
      <c r="D306" s="60" t="s">
        <v>115</v>
      </c>
      <c r="E306" s="60" t="s">
        <v>423</v>
      </c>
      <c r="F306" s="54">
        <v>0</v>
      </c>
      <c r="G306" s="54">
        <v>0</v>
      </c>
      <c r="H306" s="54">
        <v>0</v>
      </c>
      <c r="I306" s="54">
        <v>0</v>
      </c>
      <c r="J306" s="54">
        <v>0</v>
      </c>
      <c r="K306" s="54">
        <v>0</v>
      </c>
      <c r="L306" s="54">
        <v>0</v>
      </c>
      <c r="M306" s="54">
        <v>0</v>
      </c>
      <c r="N306" s="54">
        <v>0</v>
      </c>
      <c r="O306" s="54">
        <v>0</v>
      </c>
      <c r="P306" s="54">
        <v>0</v>
      </c>
      <c r="Q306" s="54">
        <v>0</v>
      </c>
      <c r="R306" s="54">
        <v>0</v>
      </c>
      <c r="S306" s="54">
        <v>0</v>
      </c>
      <c r="T306" s="54">
        <v>0</v>
      </c>
      <c r="U306" s="54">
        <v>0</v>
      </c>
      <c r="V306" s="54">
        <v>0</v>
      </c>
      <c r="W306" s="54">
        <v>0</v>
      </c>
      <c r="X306" s="54">
        <v>0</v>
      </c>
      <c r="Y306" s="54">
        <v>0</v>
      </c>
      <c r="Z306" s="54">
        <v>0</v>
      </c>
      <c r="AA306" s="54">
        <v>0</v>
      </c>
      <c r="AB306" s="54">
        <v>0</v>
      </c>
      <c r="AC306" s="54">
        <v>0</v>
      </c>
      <c r="AD306" s="54">
        <v>0</v>
      </c>
      <c r="AE306" s="54">
        <v>0</v>
      </c>
      <c r="AF306" s="54">
        <v>0</v>
      </c>
      <c r="AG306" s="54">
        <v>0</v>
      </c>
      <c r="AH306">
        <v>0</v>
      </c>
    </row>
    <row r="307" spans="1:34" ht="15.75" x14ac:dyDescent="0.25">
      <c r="A307" s="118" t="s">
        <v>677</v>
      </c>
      <c r="B307" s="67" t="s">
        <v>424</v>
      </c>
      <c r="C307" s="68" t="s">
        <v>427</v>
      </c>
      <c r="D307" s="53" t="s">
        <v>78</v>
      </c>
      <c r="E307" s="53" t="s">
        <v>147</v>
      </c>
      <c r="F307" s="54">
        <v>0</v>
      </c>
      <c r="G307" s="54">
        <v>0</v>
      </c>
      <c r="H307" s="54">
        <v>0</v>
      </c>
      <c r="I307" s="54">
        <v>0</v>
      </c>
      <c r="J307" s="54">
        <v>0</v>
      </c>
      <c r="K307" s="54">
        <v>0</v>
      </c>
      <c r="L307" s="54">
        <v>0</v>
      </c>
      <c r="M307" s="54">
        <v>0</v>
      </c>
      <c r="N307" s="54">
        <v>0</v>
      </c>
      <c r="O307" s="54">
        <v>0</v>
      </c>
      <c r="P307" s="54">
        <v>0</v>
      </c>
      <c r="Q307" s="54">
        <v>0</v>
      </c>
      <c r="R307" s="54">
        <v>0</v>
      </c>
      <c r="S307" s="54">
        <v>0</v>
      </c>
      <c r="T307" s="54">
        <v>0</v>
      </c>
      <c r="U307" s="54">
        <v>0</v>
      </c>
      <c r="V307" s="54">
        <v>0</v>
      </c>
      <c r="W307" s="54">
        <v>0</v>
      </c>
      <c r="X307" s="54">
        <v>0</v>
      </c>
      <c r="Y307" s="54">
        <v>0</v>
      </c>
      <c r="Z307" s="54">
        <v>0</v>
      </c>
      <c r="AA307" s="54">
        <v>0</v>
      </c>
      <c r="AB307" s="54">
        <v>0</v>
      </c>
      <c r="AC307" s="54">
        <v>0</v>
      </c>
      <c r="AD307" s="54">
        <v>0</v>
      </c>
      <c r="AE307" s="54">
        <v>0</v>
      </c>
      <c r="AF307" s="54">
        <v>0</v>
      </c>
      <c r="AG307" s="54">
        <v>0</v>
      </c>
      <c r="AH307">
        <v>0</v>
      </c>
    </row>
    <row r="308" spans="1:34" ht="15.75" x14ac:dyDescent="0.25">
      <c r="A308" s="118" t="s">
        <v>677</v>
      </c>
      <c r="B308" s="67" t="s">
        <v>424</v>
      </c>
      <c r="C308" s="68" t="s">
        <v>427</v>
      </c>
      <c r="D308" s="53" t="s">
        <v>78</v>
      </c>
      <c r="E308" s="53" t="s">
        <v>278</v>
      </c>
      <c r="F308" s="54">
        <v>0</v>
      </c>
      <c r="G308" s="54">
        <v>0</v>
      </c>
      <c r="H308" s="54">
        <v>0</v>
      </c>
      <c r="I308" s="54">
        <v>0</v>
      </c>
      <c r="J308" s="54">
        <v>0</v>
      </c>
      <c r="K308" s="54">
        <v>0</v>
      </c>
      <c r="L308" s="54">
        <v>0</v>
      </c>
      <c r="M308" s="54">
        <v>0</v>
      </c>
      <c r="N308" s="54">
        <v>0</v>
      </c>
      <c r="O308" s="54">
        <v>0</v>
      </c>
      <c r="P308" s="54">
        <v>0</v>
      </c>
      <c r="Q308" s="54">
        <v>0</v>
      </c>
      <c r="R308" s="54">
        <v>0</v>
      </c>
      <c r="S308" s="54">
        <v>0</v>
      </c>
      <c r="T308" s="54">
        <v>0</v>
      </c>
      <c r="U308" s="54">
        <v>0</v>
      </c>
      <c r="V308" s="54">
        <v>0</v>
      </c>
      <c r="W308" s="54">
        <v>0</v>
      </c>
      <c r="X308" s="54">
        <v>0</v>
      </c>
      <c r="Y308" s="54">
        <v>0</v>
      </c>
      <c r="Z308" s="54">
        <v>0</v>
      </c>
      <c r="AA308" s="54">
        <v>0</v>
      </c>
      <c r="AB308" s="54">
        <v>0</v>
      </c>
      <c r="AC308" s="54">
        <v>0</v>
      </c>
      <c r="AD308" s="54">
        <v>0</v>
      </c>
      <c r="AE308" s="54">
        <v>0</v>
      </c>
      <c r="AF308" s="54">
        <v>0</v>
      </c>
      <c r="AG308" s="54">
        <v>0</v>
      </c>
      <c r="AH308">
        <v>0</v>
      </c>
    </row>
    <row r="309" spans="1:34" ht="15.75" x14ac:dyDescent="0.25">
      <c r="A309" s="118" t="s">
        <v>677</v>
      </c>
      <c r="B309" s="67" t="s">
        <v>424</v>
      </c>
      <c r="C309" s="68" t="s">
        <v>427</v>
      </c>
      <c r="D309" s="53" t="s">
        <v>674</v>
      </c>
      <c r="E309" s="53" t="s">
        <v>726</v>
      </c>
      <c r="F309" s="54">
        <v>0</v>
      </c>
      <c r="G309" s="54">
        <v>0</v>
      </c>
      <c r="H309" s="54">
        <v>0</v>
      </c>
      <c r="I309" s="54">
        <v>0</v>
      </c>
      <c r="J309" s="54">
        <v>0</v>
      </c>
      <c r="K309" s="54">
        <v>0</v>
      </c>
      <c r="L309" s="54">
        <v>0</v>
      </c>
      <c r="M309" s="54">
        <v>0</v>
      </c>
      <c r="N309" s="54">
        <v>0</v>
      </c>
      <c r="O309" s="54">
        <v>0</v>
      </c>
      <c r="P309" s="54">
        <v>0</v>
      </c>
      <c r="Q309" s="54">
        <v>0</v>
      </c>
      <c r="R309" s="54">
        <v>0</v>
      </c>
      <c r="S309" s="54">
        <v>0</v>
      </c>
      <c r="T309" s="54">
        <v>0</v>
      </c>
      <c r="U309" s="54">
        <v>0</v>
      </c>
      <c r="V309" s="54">
        <v>0</v>
      </c>
      <c r="W309" s="54">
        <v>0</v>
      </c>
      <c r="X309" s="54">
        <v>0</v>
      </c>
      <c r="Y309" s="54">
        <v>0</v>
      </c>
      <c r="Z309" s="54">
        <v>0</v>
      </c>
      <c r="AA309" s="54">
        <v>0</v>
      </c>
      <c r="AB309" s="54">
        <v>0</v>
      </c>
      <c r="AC309" s="54">
        <v>0</v>
      </c>
      <c r="AD309" s="54">
        <v>0</v>
      </c>
      <c r="AE309" s="54">
        <v>0</v>
      </c>
      <c r="AF309" s="54">
        <v>0</v>
      </c>
      <c r="AG309" s="54">
        <v>0</v>
      </c>
      <c r="AH309" s="54">
        <v>0</v>
      </c>
    </row>
    <row r="310" spans="1:34" ht="15.75" x14ac:dyDescent="0.25">
      <c r="A310" s="118" t="s">
        <v>677</v>
      </c>
      <c r="B310" s="67" t="s">
        <v>424</v>
      </c>
      <c r="C310" s="68" t="s">
        <v>427</v>
      </c>
      <c r="D310" s="53" t="s">
        <v>78</v>
      </c>
      <c r="E310" s="53" t="s">
        <v>112</v>
      </c>
      <c r="F310" s="54">
        <v>0</v>
      </c>
      <c r="G310" s="54">
        <v>0</v>
      </c>
      <c r="H310" s="54">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v>0</v>
      </c>
    </row>
    <row r="311" spans="1:34" ht="16.5" thickBot="1" x14ac:dyDescent="0.3">
      <c r="A311" s="118" t="s">
        <v>677</v>
      </c>
      <c r="B311" s="67" t="s">
        <v>424</v>
      </c>
      <c r="C311" s="68" t="s">
        <v>427</v>
      </c>
      <c r="D311" s="53" t="s">
        <v>115</v>
      </c>
      <c r="E311" s="53" t="s">
        <v>423</v>
      </c>
      <c r="F311" s="54">
        <v>0</v>
      </c>
      <c r="G311" s="54">
        <v>0</v>
      </c>
      <c r="H311" s="54">
        <v>0</v>
      </c>
      <c r="I311" s="54">
        <v>0</v>
      </c>
      <c r="J311" s="54">
        <v>0</v>
      </c>
      <c r="K311" s="54">
        <v>0</v>
      </c>
      <c r="L311" s="54">
        <v>0</v>
      </c>
      <c r="M311" s="54">
        <v>0</v>
      </c>
      <c r="N311" s="54">
        <v>0</v>
      </c>
      <c r="O311" s="54">
        <v>0</v>
      </c>
      <c r="P311" s="54">
        <v>0</v>
      </c>
      <c r="Q311" s="54">
        <v>0</v>
      </c>
      <c r="R311" s="54">
        <v>0</v>
      </c>
      <c r="S311" s="54">
        <v>0</v>
      </c>
      <c r="T311" s="54">
        <v>0</v>
      </c>
      <c r="U311" s="54">
        <v>0</v>
      </c>
      <c r="V311" s="54">
        <v>0</v>
      </c>
      <c r="W311" s="54">
        <v>0</v>
      </c>
      <c r="X311" s="54">
        <v>0</v>
      </c>
      <c r="Y311" s="54">
        <v>0</v>
      </c>
      <c r="Z311" s="54">
        <v>0</v>
      </c>
      <c r="AA311" s="54">
        <v>0</v>
      </c>
      <c r="AB311" s="54">
        <v>0</v>
      </c>
      <c r="AC311" s="54">
        <v>0</v>
      </c>
      <c r="AD311" s="54">
        <v>0</v>
      </c>
      <c r="AE311" s="54">
        <v>0</v>
      </c>
      <c r="AF311" s="54">
        <v>0</v>
      </c>
      <c r="AG311" s="54">
        <v>0</v>
      </c>
      <c r="AH311">
        <v>0</v>
      </c>
    </row>
    <row r="312" spans="1:34" ht="15.75" x14ac:dyDescent="0.25">
      <c r="A312" s="118" t="s">
        <v>677</v>
      </c>
      <c r="B312" s="67" t="s">
        <v>424</v>
      </c>
      <c r="C312" s="69" t="s">
        <v>428</v>
      </c>
      <c r="D312" s="47" t="s">
        <v>78</v>
      </c>
      <c r="E312" s="47" t="s">
        <v>147</v>
      </c>
      <c r="F312" s="54">
        <v>0</v>
      </c>
      <c r="G312" s="54">
        <v>0</v>
      </c>
      <c r="H312" s="54">
        <v>0</v>
      </c>
      <c r="I312" s="54">
        <v>0</v>
      </c>
      <c r="J312" s="54">
        <v>0</v>
      </c>
      <c r="K312" s="54">
        <v>0</v>
      </c>
      <c r="L312" s="54">
        <v>0</v>
      </c>
      <c r="M312" s="54">
        <v>0</v>
      </c>
      <c r="N312" s="54">
        <v>0</v>
      </c>
      <c r="O312" s="54">
        <v>0</v>
      </c>
      <c r="P312" s="54">
        <v>0</v>
      </c>
      <c r="Q312" s="54">
        <v>0</v>
      </c>
      <c r="R312" s="54">
        <v>0</v>
      </c>
      <c r="S312" s="54">
        <v>0</v>
      </c>
      <c r="T312" s="54">
        <v>0</v>
      </c>
      <c r="U312" s="54">
        <v>0</v>
      </c>
      <c r="V312" s="54">
        <v>0</v>
      </c>
      <c r="W312" s="54">
        <v>0</v>
      </c>
      <c r="X312" s="54">
        <v>0</v>
      </c>
      <c r="Y312" s="54">
        <v>0</v>
      </c>
      <c r="Z312" s="54">
        <v>0</v>
      </c>
      <c r="AA312" s="54">
        <v>0</v>
      </c>
      <c r="AB312" s="54">
        <v>0</v>
      </c>
      <c r="AC312" s="54">
        <v>0</v>
      </c>
      <c r="AD312" s="54">
        <v>0</v>
      </c>
      <c r="AE312" s="54">
        <v>0</v>
      </c>
      <c r="AF312" s="54">
        <v>0</v>
      </c>
      <c r="AG312" s="54">
        <v>0</v>
      </c>
      <c r="AH312">
        <v>0</v>
      </c>
    </row>
    <row r="313" spans="1:34" ht="15.75" x14ac:dyDescent="0.25">
      <c r="A313" s="118" t="s">
        <v>677</v>
      </c>
      <c r="B313" s="67" t="s">
        <v>424</v>
      </c>
      <c r="C313" s="70" t="s">
        <v>428</v>
      </c>
      <c r="D313" s="53" t="s">
        <v>78</v>
      </c>
      <c r="E313" s="53" t="s">
        <v>278</v>
      </c>
      <c r="F313" s="54">
        <v>0</v>
      </c>
      <c r="G313" s="54">
        <v>0</v>
      </c>
      <c r="H313" s="54">
        <v>0</v>
      </c>
      <c r="I313" s="54">
        <v>0</v>
      </c>
      <c r="J313" s="54">
        <v>0</v>
      </c>
      <c r="K313" s="54">
        <v>0</v>
      </c>
      <c r="L313" s="54">
        <v>0</v>
      </c>
      <c r="M313" s="54">
        <v>0</v>
      </c>
      <c r="N313" s="54">
        <v>0</v>
      </c>
      <c r="O313" s="54">
        <v>0</v>
      </c>
      <c r="P313" s="54">
        <v>0</v>
      </c>
      <c r="Q313" s="54">
        <v>0</v>
      </c>
      <c r="R313" s="54">
        <v>0</v>
      </c>
      <c r="S313" s="54">
        <v>0</v>
      </c>
      <c r="T313" s="54">
        <v>0</v>
      </c>
      <c r="U313" s="54">
        <v>0</v>
      </c>
      <c r="V313" s="54">
        <v>0</v>
      </c>
      <c r="W313" s="54">
        <v>0</v>
      </c>
      <c r="X313" s="54">
        <v>0</v>
      </c>
      <c r="Y313" s="54">
        <v>0</v>
      </c>
      <c r="Z313" s="54">
        <v>0</v>
      </c>
      <c r="AA313" s="54">
        <v>0</v>
      </c>
      <c r="AB313" s="54">
        <v>0</v>
      </c>
      <c r="AC313" s="54">
        <v>0</v>
      </c>
      <c r="AD313" s="54">
        <v>0</v>
      </c>
      <c r="AE313" s="54">
        <v>0</v>
      </c>
      <c r="AF313" s="54">
        <v>0</v>
      </c>
      <c r="AG313" s="54">
        <v>0</v>
      </c>
      <c r="AH313">
        <v>0</v>
      </c>
    </row>
    <row r="314" spans="1:34" ht="15.75" x14ac:dyDescent="0.25">
      <c r="A314" s="118" t="s">
        <v>677</v>
      </c>
      <c r="B314" s="67" t="s">
        <v>424</v>
      </c>
      <c r="C314" s="70" t="s">
        <v>428</v>
      </c>
      <c r="D314" s="53" t="s">
        <v>674</v>
      </c>
      <c r="E314" s="53" t="s">
        <v>726</v>
      </c>
      <c r="F314" s="54">
        <v>0</v>
      </c>
      <c r="G314" s="54">
        <v>0</v>
      </c>
      <c r="H314" s="54">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row>
    <row r="315" spans="1:34" ht="16.5" thickBot="1" x14ac:dyDescent="0.3">
      <c r="A315" s="118" t="s">
        <v>677</v>
      </c>
      <c r="B315" s="67" t="s">
        <v>424</v>
      </c>
      <c r="C315" s="71" t="s">
        <v>428</v>
      </c>
      <c r="D315" s="60" t="s">
        <v>115</v>
      </c>
      <c r="E315" s="60" t="s">
        <v>423</v>
      </c>
      <c r="F315" s="54">
        <v>0</v>
      </c>
      <c r="G315" s="54">
        <v>0</v>
      </c>
      <c r="H315" s="54">
        <v>0</v>
      </c>
      <c r="I315" s="54">
        <v>0</v>
      </c>
      <c r="J315" s="54">
        <v>0</v>
      </c>
      <c r="K315" s="54">
        <v>0</v>
      </c>
      <c r="L315" s="54">
        <v>0</v>
      </c>
      <c r="M315" s="54">
        <v>0</v>
      </c>
      <c r="N315" s="54">
        <v>0</v>
      </c>
      <c r="O315" s="54">
        <v>0</v>
      </c>
      <c r="P315" s="54">
        <v>0</v>
      </c>
      <c r="Q315" s="54">
        <v>0</v>
      </c>
      <c r="R315" s="54">
        <v>0</v>
      </c>
      <c r="S315" s="54">
        <v>0</v>
      </c>
      <c r="T315" s="54">
        <v>0</v>
      </c>
      <c r="U315" s="54">
        <v>0</v>
      </c>
      <c r="V315" s="54">
        <v>0</v>
      </c>
      <c r="W315" s="54">
        <v>0</v>
      </c>
      <c r="X315" s="54">
        <v>0</v>
      </c>
      <c r="Y315" s="54">
        <v>0</v>
      </c>
      <c r="Z315" s="54">
        <v>0</v>
      </c>
      <c r="AA315" s="54">
        <v>0</v>
      </c>
      <c r="AB315" s="54">
        <v>0</v>
      </c>
      <c r="AC315" s="54">
        <v>0</v>
      </c>
      <c r="AD315" s="54">
        <v>0</v>
      </c>
      <c r="AE315" s="54">
        <v>0</v>
      </c>
      <c r="AF315" s="54">
        <v>0</v>
      </c>
      <c r="AG315" s="54">
        <v>0</v>
      </c>
      <c r="AH315">
        <v>0</v>
      </c>
    </row>
    <row r="316" spans="1:34" ht="15.75" x14ac:dyDescent="0.25">
      <c r="A316" s="118" t="s">
        <v>677</v>
      </c>
      <c r="B316" s="67" t="s">
        <v>424</v>
      </c>
      <c r="C316" s="66" t="s">
        <v>429</v>
      </c>
      <c r="D316" s="47" t="s">
        <v>78</v>
      </c>
      <c r="E316" s="47" t="s">
        <v>147</v>
      </c>
      <c r="F316" s="54">
        <v>0</v>
      </c>
      <c r="G316" s="54">
        <v>0</v>
      </c>
      <c r="H316" s="54">
        <v>0</v>
      </c>
      <c r="I316" s="54">
        <v>0</v>
      </c>
      <c r="J316" s="54">
        <v>0</v>
      </c>
      <c r="K316" s="54">
        <v>0</v>
      </c>
      <c r="L316" s="54">
        <v>0</v>
      </c>
      <c r="M316" s="54">
        <v>0</v>
      </c>
      <c r="N316" s="54">
        <v>0</v>
      </c>
      <c r="O316" s="54">
        <v>0</v>
      </c>
      <c r="P316" s="54">
        <v>0</v>
      </c>
      <c r="Q316" s="54">
        <v>0</v>
      </c>
      <c r="R316" s="54">
        <v>0</v>
      </c>
      <c r="S316" s="54">
        <v>0</v>
      </c>
      <c r="T316" s="54">
        <v>0</v>
      </c>
      <c r="U316" s="54">
        <v>0</v>
      </c>
      <c r="V316" s="54">
        <v>0</v>
      </c>
      <c r="W316" s="54">
        <v>0</v>
      </c>
      <c r="X316" s="54">
        <v>0</v>
      </c>
      <c r="Y316" s="54">
        <v>0</v>
      </c>
      <c r="Z316" s="54">
        <v>0</v>
      </c>
      <c r="AA316" s="54">
        <v>0</v>
      </c>
      <c r="AB316" s="54">
        <v>0</v>
      </c>
      <c r="AC316" s="54">
        <v>0</v>
      </c>
      <c r="AD316" s="54">
        <v>0</v>
      </c>
      <c r="AE316" s="54">
        <v>0</v>
      </c>
      <c r="AF316" s="54">
        <v>0</v>
      </c>
      <c r="AG316" s="54">
        <v>0</v>
      </c>
      <c r="AH316">
        <v>0</v>
      </c>
    </row>
    <row r="317" spans="1:34" ht="15.75" x14ac:dyDescent="0.25">
      <c r="A317" s="118" t="s">
        <v>677</v>
      </c>
      <c r="B317" s="67" t="s">
        <v>424</v>
      </c>
      <c r="C317" s="68" t="s">
        <v>429</v>
      </c>
      <c r="D317" s="53" t="s">
        <v>78</v>
      </c>
      <c r="E317" s="53" t="s">
        <v>278</v>
      </c>
      <c r="F317" s="54">
        <v>0</v>
      </c>
      <c r="G317" s="54">
        <v>0</v>
      </c>
      <c r="H317" s="54">
        <v>0</v>
      </c>
      <c r="I317" s="54">
        <v>0</v>
      </c>
      <c r="J317" s="54">
        <v>0</v>
      </c>
      <c r="K317" s="54">
        <v>0</v>
      </c>
      <c r="L317" s="54">
        <v>0</v>
      </c>
      <c r="M317" s="54">
        <v>0</v>
      </c>
      <c r="N317" s="54">
        <v>0</v>
      </c>
      <c r="O317" s="54">
        <v>0</v>
      </c>
      <c r="P317" s="54">
        <v>0</v>
      </c>
      <c r="Q317" s="54">
        <v>0</v>
      </c>
      <c r="R317" s="54">
        <v>0</v>
      </c>
      <c r="S317" s="54">
        <v>0</v>
      </c>
      <c r="T317" s="54">
        <v>0</v>
      </c>
      <c r="U317" s="54">
        <v>0</v>
      </c>
      <c r="V317" s="54">
        <v>0</v>
      </c>
      <c r="W317" s="54">
        <v>0</v>
      </c>
      <c r="X317" s="54">
        <v>0</v>
      </c>
      <c r="Y317" s="54">
        <v>0</v>
      </c>
      <c r="Z317" s="54">
        <v>0</v>
      </c>
      <c r="AA317" s="54">
        <v>0</v>
      </c>
      <c r="AB317" s="54">
        <v>0</v>
      </c>
      <c r="AC317" s="54">
        <v>0</v>
      </c>
      <c r="AD317" s="54">
        <v>0</v>
      </c>
      <c r="AE317" s="54">
        <v>0</v>
      </c>
      <c r="AF317" s="54">
        <v>0</v>
      </c>
      <c r="AG317" s="54">
        <v>0</v>
      </c>
      <c r="AH317">
        <v>0</v>
      </c>
    </row>
    <row r="318" spans="1:34" ht="15.75" x14ac:dyDescent="0.25">
      <c r="A318" s="118" t="s">
        <v>677</v>
      </c>
      <c r="B318" s="67" t="s">
        <v>424</v>
      </c>
      <c r="C318" s="68" t="s">
        <v>429</v>
      </c>
      <c r="D318" s="53" t="s">
        <v>78</v>
      </c>
      <c r="E318" s="53" t="s">
        <v>112</v>
      </c>
      <c r="F318" s="54">
        <v>0</v>
      </c>
      <c r="G318" s="54">
        <v>0</v>
      </c>
      <c r="H318" s="54">
        <v>0</v>
      </c>
      <c r="I318" s="54">
        <v>0</v>
      </c>
      <c r="J318" s="54">
        <v>0</v>
      </c>
      <c r="K318" s="54">
        <v>0</v>
      </c>
      <c r="L318" s="54">
        <v>0</v>
      </c>
      <c r="M318" s="54">
        <v>0</v>
      </c>
      <c r="N318" s="54">
        <v>0</v>
      </c>
      <c r="O318" s="54">
        <v>0</v>
      </c>
      <c r="P318" s="54">
        <v>0</v>
      </c>
      <c r="Q318" s="54">
        <v>0</v>
      </c>
      <c r="R318" s="54">
        <v>0</v>
      </c>
      <c r="S318" s="54">
        <v>0</v>
      </c>
      <c r="T318" s="54">
        <v>0</v>
      </c>
      <c r="U318" s="54">
        <v>0</v>
      </c>
      <c r="V318" s="54">
        <v>0</v>
      </c>
      <c r="W318" s="54">
        <v>0</v>
      </c>
      <c r="X318" s="54">
        <v>0</v>
      </c>
      <c r="Y318" s="54">
        <v>0</v>
      </c>
      <c r="Z318" s="54">
        <v>0</v>
      </c>
      <c r="AA318" s="54">
        <v>0</v>
      </c>
      <c r="AB318" s="54">
        <v>0</v>
      </c>
      <c r="AC318" s="54">
        <v>0</v>
      </c>
      <c r="AD318" s="54">
        <v>0</v>
      </c>
      <c r="AE318" s="54">
        <v>0</v>
      </c>
      <c r="AF318" s="54">
        <v>0</v>
      </c>
      <c r="AG318" s="54">
        <v>0</v>
      </c>
      <c r="AH318">
        <v>0</v>
      </c>
    </row>
    <row r="319" spans="1:34" ht="15.75" x14ac:dyDescent="0.25">
      <c r="A319" s="118" t="s">
        <v>677</v>
      </c>
      <c r="B319" s="67" t="s">
        <v>424</v>
      </c>
      <c r="C319" s="68" t="s">
        <v>429</v>
      </c>
      <c r="D319" s="53" t="s">
        <v>674</v>
      </c>
      <c r="E319" s="53" t="s">
        <v>726</v>
      </c>
      <c r="F319" s="54">
        <v>0</v>
      </c>
      <c r="G319" s="54">
        <v>0</v>
      </c>
      <c r="H319" s="54">
        <v>0</v>
      </c>
      <c r="I319" s="54">
        <v>0</v>
      </c>
      <c r="J319" s="54">
        <v>0</v>
      </c>
      <c r="K319" s="54">
        <v>0</v>
      </c>
      <c r="L319" s="54">
        <v>0</v>
      </c>
      <c r="M319" s="54">
        <v>0</v>
      </c>
      <c r="N319" s="54">
        <v>0</v>
      </c>
      <c r="O319" s="54">
        <v>0</v>
      </c>
      <c r="P319" s="54">
        <v>0</v>
      </c>
      <c r="Q319" s="54">
        <v>0</v>
      </c>
      <c r="R319" s="54">
        <v>0</v>
      </c>
      <c r="S319" s="54">
        <v>0</v>
      </c>
      <c r="T319" s="54">
        <v>0</v>
      </c>
      <c r="U319" s="54">
        <v>0</v>
      </c>
      <c r="V319" s="54">
        <v>0</v>
      </c>
      <c r="W319" s="54">
        <v>0</v>
      </c>
      <c r="X319" s="54">
        <v>0</v>
      </c>
      <c r="Y319" s="54">
        <v>0</v>
      </c>
      <c r="Z319" s="54">
        <v>0</v>
      </c>
      <c r="AA319" s="54">
        <v>0</v>
      </c>
      <c r="AB319" s="54">
        <v>0</v>
      </c>
      <c r="AC319" s="54">
        <v>0</v>
      </c>
      <c r="AD319" s="54">
        <v>0</v>
      </c>
      <c r="AE319" s="54">
        <v>0</v>
      </c>
      <c r="AF319" s="54">
        <v>0</v>
      </c>
      <c r="AG319" s="54">
        <v>0</v>
      </c>
      <c r="AH319" s="54">
        <v>0</v>
      </c>
    </row>
    <row r="320" spans="1:34" ht="16.5" thickBot="1" x14ac:dyDescent="0.3">
      <c r="A320" s="118" t="s">
        <v>677</v>
      </c>
      <c r="B320" s="67" t="s">
        <v>424</v>
      </c>
      <c r="C320" s="72" t="s">
        <v>429</v>
      </c>
      <c r="D320" s="60" t="s">
        <v>115</v>
      </c>
      <c r="E320" s="60" t="s">
        <v>423</v>
      </c>
      <c r="F320" s="54">
        <v>0</v>
      </c>
      <c r="G320" s="54">
        <v>0</v>
      </c>
      <c r="H320" s="54">
        <v>0</v>
      </c>
      <c r="I320" s="54">
        <v>0</v>
      </c>
      <c r="J320" s="54">
        <v>0</v>
      </c>
      <c r="K320" s="54">
        <v>0</v>
      </c>
      <c r="L320" s="54">
        <v>0</v>
      </c>
      <c r="M320" s="54">
        <v>0</v>
      </c>
      <c r="N320" s="54">
        <v>0</v>
      </c>
      <c r="O320" s="54">
        <v>0</v>
      </c>
      <c r="P320" s="54">
        <v>0</v>
      </c>
      <c r="Q320" s="54">
        <v>0</v>
      </c>
      <c r="R320" s="54">
        <v>0</v>
      </c>
      <c r="S320" s="54">
        <v>0</v>
      </c>
      <c r="T320" s="54">
        <v>0</v>
      </c>
      <c r="U320" s="54">
        <v>0</v>
      </c>
      <c r="V320" s="54">
        <v>0</v>
      </c>
      <c r="W320" s="54">
        <v>0</v>
      </c>
      <c r="X320" s="54">
        <v>0</v>
      </c>
      <c r="Y320" s="54">
        <v>0</v>
      </c>
      <c r="Z320" s="54">
        <v>0</v>
      </c>
      <c r="AA320" s="54">
        <v>0</v>
      </c>
      <c r="AB320" s="54">
        <v>0</v>
      </c>
      <c r="AC320" s="54">
        <v>0</v>
      </c>
      <c r="AD320" s="54">
        <v>0</v>
      </c>
      <c r="AE320" s="54">
        <v>0</v>
      </c>
      <c r="AF320" s="54">
        <v>0</v>
      </c>
      <c r="AG320" s="54">
        <v>0</v>
      </c>
      <c r="AH320">
        <v>0</v>
      </c>
    </row>
    <row r="321" spans="1:34" ht="15.75" x14ac:dyDescent="0.25">
      <c r="A321" s="118" t="s">
        <v>677</v>
      </c>
      <c r="B321" s="67" t="s">
        <v>424</v>
      </c>
      <c r="C321" s="70" t="s">
        <v>430</v>
      </c>
      <c r="D321" s="53" t="s">
        <v>78</v>
      </c>
      <c r="E321" s="53" t="s">
        <v>147</v>
      </c>
      <c r="F321" s="54">
        <v>0</v>
      </c>
      <c r="G321" s="54">
        <v>0</v>
      </c>
      <c r="H321" s="54">
        <v>0</v>
      </c>
      <c r="I321" s="54">
        <v>0</v>
      </c>
      <c r="J321" s="54">
        <v>0</v>
      </c>
      <c r="K321" s="54">
        <v>0</v>
      </c>
      <c r="L321" s="54">
        <v>0</v>
      </c>
      <c r="M321" s="54">
        <v>0</v>
      </c>
      <c r="N321" s="54">
        <v>0</v>
      </c>
      <c r="O321" s="54">
        <v>0</v>
      </c>
      <c r="P321" s="54">
        <v>0</v>
      </c>
      <c r="Q321" s="54">
        <v>0</v>
      </c>
      <c r="R321" s="54">
        <v>0</v>
      </c>
      <c r="S321" s="54">
        <v>0</v>
      </c>
      <c r="T321" s="54">
        <v>0</v>
      </c>
      <c r="U321" s="54">
        <v>0</v>
      </c>
      <c r="V321" s="54">
        <v>0</v>
      </c>
      <c r="W321" s="54">
        <v>0</v>
      </c>
      <c r="X321" s="54">
        <v>0</v>
      </c>
      <c r="Y321" s="54">
        <v>0</v>
      </c>
      <c r="Z321" s="54">
        <v>0</v>
      </c>
      <c r="AA321" s="54">
        <v>0</v>
      </c>
      <c r="AB321" s="54">
        <v>0</v>
      </c>
      <c r="AC321" s="54">
        <v>0</v>
      </c>
      <c r="AD321" s="54">
        <v>0</v>
      </c>
      <c r="AE321" s="54">
        <v>0</v>
      </c>
      <c r="AF321" s="54">
        <v>0</v>
      </c>
      <c r="AG321" s="54">
        <v>0</v>
      </c>
      <c r="AH321">
        <v>0</v>
      </c>
    </row>
    <row r="322" spans="1:34" ht="15.75" x14ac:dyDescent="0.25">
      <c r="A322" s="118" t="s">
        <v>677</v>
      </c>
      <c r="B322" s="67" t="s">
        <v>424</v>
      </c>
      <c r="C322" s="70" t="s">
        <v>430</v>
      </c>
      <c r="D322" s="53" t="s">
        <v>78</v>
      </c>
      <c r="E322" s="53" t="s">
        <v>278</v>
      </c>
      <c r="F322" s="54">
        <v>0</v>
      </c>
      <c r="G322" s="54">
        <v>0</v>
      </c>
      <c r="H322" s="54">
        <v>0</v>
      </c>
      <c r="I322" s="54">
        <v>0</v>
      </c>
      <c r="J322" s="54">
        <v>0</v>
      </c>
      <c r="K322" s="54">
        <v>0</v>
      </c>
      <c r="L322" s="54">
        <v>0</v>
      </c>
      <c r="M322" s="54">
        <v>0</v>
      </c>
      <c r="N322" s="54">
        <v>0</v>
      </c>
      <c r="O322" s="54">
        <v>0</v>
      </c>
      <c r="P322" s="54">
        <v>0</v>
      </c>
      <c r="Q322" s="54">
        <v>0</v>
      </c>
      <c r="R322" s="54">
        <v>0</v>
      </c>
      <c r="S322" s="54">
        <v>0</v>
      </c>
      <c r="T322" s="54">
        <v>0</v>
      </c>
      <c r="U322" s="54">
        <v>0</v>
      </c>
      <c r="V322" s="54">
        <v>0</v>
      </c>
      <c r="W322" s="54">
        <v>0</v>
      </c>
      <c r="X322" s="54">
        <v>0</v>
      </c>
      <c r="Y322" s="54">
        <v>0</v>
      </c>
      <c r="Z322" s="54">
        <v>0</v>
      </c>
      <c r="AA322" s="54">
        <v>0</v>
      </c>
      <c r="AB322" s="54">
        <v>0</v>
      </c>
      <c r="AC322" s="54">
        <v>0</v>
      </c>
      <c r="AD322" s="54">
        <v>0</v>
      </c>
      <c r="AE322" s="54">
        <v>0</v>
      </c>
      <c r="AF322" s="54">
        <v>0</v>
      </c>
      <c r="AG322" s="54">
        <v>0</v>
      </c>
      <c r="AH322">
        <v>0</v>
      </c>
    </row>
    <row r="323" spans="1:34" ht="15.75" x14ac:dyDescent="0.25">
      <c r="A323" s="118" t="s">
        <v>677</v>
      </c>
      <c r="B323" s="67" t="s">
        <v>424</v>
      </c>
      <c r="C323" s="70" t="s">
        <v>430</v>
      </c>
      <c r="D323" s="53" t="s">
        <v>674</v>
      </c>
      <c r="E323" s="53" t="s">
        <v>726</v>
      </c>
      <c r="F323" s="54">
        <v>0</v>
      </c>
      <c r="G323" s="54">
        <v>0</v>
      </c>
      <c r="H323" s="54">
        <v>0</v>
      </c>
      <c r="I323" s="54">
        <v>0</v>
      </c>
      <c r="J323" s="54">
        <v>0</v>
      </c>
      <c r="K323" s="54">
        <v>0</v>
      </c>
      <c r="L323" s="54">
        <v>0</v>
      </c>
      <c r="M323" s="54">
        <v>0</v>
      </c>
      <c r="N323" s="54">
        <v>0</v>
      </c>
      <c r="O323" s="54">
        <v>0</v>
      </c>
      <c r="P323" s="54">
        <v>0</v>
      </c>
      <c r="Q323" s="54">
        <v>0</v>
      </c>
      <c r="R323" s="54">
        <v>0</v>
      </c>
      <c r="S323" s="54">
        <v>0</v>
      </c>
      <c r="T323" s="54">
        <v>0</v>
      </c>
      <c r="U323" s="54">
        <v>0</v>
      </c>
      <c r="V323" s="54">
        <v>0</v>
      </c>
      <c r="W323" s="54">
        <v>0</v>
      </c>
      <c r="X323" s="54">
        <v>0</v>
      </c>
      <c r="Y323" s="54">
        <v>0</v>
      </c>
      <c r="Z323" s="54">
        <v>0</v>
      </c>
      <c r="AA323" s="54">
        <v>0</v>
      </c>
      <c r="AB323" s="54">
        <v>0</v>
      </c>
      <c r="AC323" s="54">
        <v>0</v>
      </c>
      <c r="AD323" s="54">
        <v>0</v>
      </c>
      <c r="AE323" s="54">
        <v>0</v>
      </c>
      <c r="AF323" s="54">
        <v>0</v>
      </c>
      <c r="AG323" s="54">
        <v>0</v>
      </c>
      <c r="AH323" s="54">
        <v>0</v>
      </c>
    </row>
    <row r="324" spans="1:34" ht="16.5" thickBot="1" x14ac:dyDescent="0.3">
      <c r="A324" s="118" t="s">
        <v>677</v>
      </c>
      <c r="B324" s="67" t="s">
        <v>424</v>
      </c>
      <c r="C324" s="70" t="s">
        <v>430</v>
      </c>
      <c r="D324" s="60" t="s">
        <v>115</v>
      </c>
      <c r="E324" s="60" t="s">
        <v>423</v>
      </c>
      <c r="F324" s="54">
        <v>0</v>
      </c>
      <c r="G324" s="54">
        <v>0</v>
      </c>
      <c r="H324" s="54">
        <v>0</v>
      </c>
      <c r="I324" s="54">
        <v>0</v>
      </c>
      <c r="J324" s="54">
        <v>0</v>
      </c>
      <c r="K324" s="54">
        <v>0</v>
      </c>
      <c r="L324" s="54">
        <v>0</v>
      </c>
      <c r="M324" s="54">
        <v>0</v>
      </c>
      <c r="N324" s="54">
        <v>0</v>
      </c>
      <c r="O324" s="54">
        <v>0</v>
      </c>
      <c r="P324" s="54">
        <v>0</v>
      </c>
      <c r="Q324" s="54">
        <v>0</v>
      </c>
      <c r="R324" s="54">
        <v>0</v>
      </c>
      <c r="S324" s="54">
        <v>0</v>
      </c>
      <c r="T324" s="54">
        <v>0</v>
      </c>
      <c r="U324" s="54">
        <v>0</v>
      </c>
      <c r="V324" s="54">
        <v>0</v>
      </c>
      <c r="W324" s="54">
        <v>0</v>
      </c>
      <c r="X324" s="54">
        <v>0</v>
      </c>
      <c r="Y324" s="54">
        <v>0</v>
      </c>
      <c r="Z324" s="54">
        <v>0</v>
      </c>
      <c r="AA324" s="54">
        <v>0</v>
      </c>
      <c r="AB324" s="54">
        <v>0</v>
      </c>
      <c r="AC324" s="54">
        <v>0</v>
      </c>
      <c r="AD324" s="54">
        <v>0</v>
      </c>
      <c r="AE324" s="54">
        <v>0</v>
      </c>
      <c r="AF324" s="54">
        <v>0</v>
      </c>
      <c r="AG324" s="54">
        <v>0</v>
      </c>
      <c r="AH324">
        <v>0</v>
      </c>
    </row>
    <row r="325" spans="1:34" ht="15.75" x14ac:dyDescent="0.25">
      <c r="A325" s="118" t="s">
        <v>677</v>
      </c>
      <c r="B325" s="67" t="s">
        <v>424</v>
      </c>
      <c r="C325" s="66" t="s">
        <v>431</v>
      </c>
      <c r="D325" s="47" t="s">
        <v>78</v>
      </c>
      <c r="E325" s="47" t="s">
        <v>147</v>
      </c>
      <c r="F325" s="54">
        <v>0</v>
      </c>
      <c r="G325" s="54">
        <v>0</v>
      </c>
      <c r="H325" s="54">
        <v>0</v>
      </c>
      <c r="I325" s="54">
        <v>0</v>
      </c>
      <c r="J325" s="54">
        <v>0</v>
      </c>
      <c r="K325" s="54">
        <v>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v>0</v>
      </c>
    </row>
    <row r="326" spans="1:34" ht="15.75" x14ac:dyDescent="0.25">
      <c r="A326" s="118" t="s">
        <v>677</v>
      </c>
      <c r="B326" s="67" t="s">
        <v>424</v>
      </c>
      <c r="C326" s="68" t="s">
        <v>431</v>
      </c>
      <c r="D326" s="53" t="s">
        <v>78</v>
      </c>
      <c r="E326" s="53" t="s">
        <v>278</v>
      </c>
      <c r="F326" s="54">
        <v>0</v>
      </c>
      <c r="G326" s="54">
        <v>0</v>
      </c>
      <c r="H326" s="54">
        <v>0</v>
      </c>
      <c r="I326" s="54">
        <v>0</v>
      </c>
      <c r="J326" s="54">
        <v>0</v>
      </c>
      <c r="K326" s="54">
        <v>0</v>
      </c>
      <c r="L326" s="54">
        <v>0</v>
      </c>
      <c r="M326" s="54">
        <v>0</v>
      </c>
      <c r="N326" s="54">
        <v>0</v>
      </c>
      <c r="O326" s="54">
        <v>0</v>
      </c>
      <c r="P326" s="54">
        <v>0</v>
      </c>
      <c r="Q326" s="54">
        <v>0</v>
      </c>
      <c r="R326" s="54">
        <v>0</v>
      </c>
      <c r="S326" s="54">
        <v>0</v>
      </c>
      <c r="T326" s="54">
        <v>0</v>
      </c>
      <c r="U326" s="54">
        <v>0</v>
      </c>
      <c r="V326" s="54">
        <v>0</v>
      </c>
      <c r="W326" s="54">
        <v>0</v>
      </c>
      <c r="X326" s="54">
        <v>0</v>
      </c>
      <c r="Y326" s="54">
        <v>0</v>
      </c>
      <c r="Z326" s="54">
        <v>0</v>
      </c>
      <c r="AA326" s="54">
        <v>0</v>
      </c>
      <c r="AB326" s="54">
        <v>0</v>
      </c>
      <c r="AC326" s="54">
        <v>0</v>
      </c>
      <c r="AD326" s="54">
        <v>0</v>
      </c>
      <c r="AE326" s="54">
        <v>0</v>
      </c>
      <c r="AF326" s="54">
        <v>0</v>
      </c>
      <c r="AG326" s="54">
        <v>0</v>
      </c>
      <c r="AH326">
        <v>0</v>
      </c>
    </row>
    <row r="327" spans="1:34" ht="15.75" x14ac:dyDescent="0.25">
      <c r="A327" s="118" t="s">
        <v>677</v>
      </c>
      <c r="B327" s="67" t="s">
        <v>424</v>
      </c>
      <c r="C327" s="68" t="s">
        <v>431</v>
      </c>
      <c r="D327" s="53" t="s">
        <v>78</v>
      </c>
      <c r="E327" s="53" t="s">
        <v>422</v>
      </c>
      <c r="F327" s="54">
        <v>0</v>
      </c>
      <c r="G327" s="54">
        <v>0</v>
      </c>
      <c r="H327" s="54">
        <v>0</v>
      </c>
      <c r="I327" s="54">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v>0</v>
      </c>
    </row>
    <row r="328" spans="1:34" ht="15.75" x14ac:dyDescent="0.25">
      <c r="A328" s="118" t="s">
        <v>677</v>
      </c>
      <c r="B328" s="67" t="s">
        <v>424</v>
      </c>
      <c r="C328" s="68" t="s">
        <v>431</v>
      </c>
      <c r="D328" s="53" t="s">
        <v>78</v>
      </c>
      <c r="E328" s="53" t="s">
        <v>77</v>
      </c>
      <c r="F328" s="54">
        <v>0</v>
      </c>
      <c r="G328" s="54">
        <v>0</v>
      </c>
      <c r="H328" s="54">
        <v>0</v>
      </c>
      <c r="I328" s="54">
        <v>0</v>
      </c>
      <c r="J328" s="54">
        <v>0</v>
      </c>
      <c r="K328" s="54">
        <v>0</v>
      </c>
      <c r="L328" s="54">
        <v>0</v>
      </c>
      <c r="M328" s="54">
        <v>0</v>
      </c>
      <c r="N328" s="54">
        <v>0</v>
      </c>
      <c r="O328" s="54">
        <v>0</v>
      </c>
      <c r="P328" s="54">
        <v>0</v>
      </c>
      <c r="Q328" s="54">
        <v>0</v>
      </c>
      <c r="R328" s="54">
        <v>0</v>
      </c>
      <c r="S328" s="54">
        <v>0</v>
      </c>
      <c r="T328" s="54">
        <v>0</v>
      </c>
      <c r="U328" s="54">
        <v>0</v>
      </c>
      <c r="V328" s="54">
        <v>0</v>
      </c>
      <c r="W328" s="54">
        <v>0</v>
      </c>
      <c r="X328" s="54">
        <v>0</v>
      </c>
      <c r="Y328" s="54">
        <v>0</v>
      </c>
      <c r="Z328" s="54">
        <v>0</v>
      </c>
      <c r="AA328" s="54">
        <v>0</v>
      </c>
      <c r="AB328" s="54">
        <v>0</v>
      </c>
      <c r="AC328" s="54">
        <v>0</v>
      </c>
      <c r="AD328" s="54">
        <v>0</v>
      </c>
      <c r="AE328" s="54">
        <v>0</v>
      </c>
      <c r="AF328" s="54">
        <v>0</v>
      </c>
      <c r="AG328" s="54">
        <v>0</v>
      </c>
      <c r="AH328">
        <v>0</v>
      </c>
    </row>
    <row r="329" spans="1:34" ht="15.75" x14ac:dyDescent="0.25">
      <c r="A329" s="118" t="s">
        <v>677</v>
      </c>
      <c r="B329" s="67" t="s">
        <v>424</v>
      </c>
      <c r="C329" s="68" t="s">
        <v>431</v>
      </c>
      <c r="D329" s="53" t="s">
        <v>674</v>
      </c>
      <c r="E329" s="53" t="s">
        <v>726</v>
      </c>
      <c r="F329" s="54">
        <v>0</v>
      </c>
      <c r="G329" s="54">
        <v>0</v>
      </c>
      <c r="H329" s="54">
        <v>0</v>
      </c>
      <c r="I329" s="54">
        <v>0</v>
      </c>
      <c r="J329" s="54">
        <v>0</v>
      </c>
      <c r="K329" s="54">
        <v>0</v>
      </c>
      <c r="L329" s="54">
        <v>0</v>
      </c>
      <c r="M329" s="54">
        <v>0</v>
      </c>
      <c r="N329" s="54">
        <v>0</v>
      </c>
      <c r="O329" s="54">
        <v>0</v>
      </c>
      <c r="P329" s="54">
        <v>0</v>
      </c>
      <c r="Q329" s="54">
        <v>0</v>
      </c>
      <c r="R329" s="54">
        <v>0</v>
      </c>
      <c r="S329" s="54">
        <v>0</v>
      </c>
      <c r="T329" s="54">
        <v>0</v>
      </c>
      <c r="U329" s="54">
        <v>0</v>
      </c>
      <c r="V329" s="54">
        <v>0</v>
      </c>
      <c r="W329" s="54">
        <v>0</v>
      </c>
      <c r="X329" s="54">
        <v>0</v>
      </c>
      <c r="Y329" s="54">
        <v>0</v>
      </c>
      <c r="Z329" s="54">
        <v>0</v>
      </c>
      <c r="AA329" s="54">
        <v>0</v>
      </c>
      <c r="AB329" s="54">
        <v>0</v>
      </c>
      <c r="AC329" s="54">
        <v>0</v>
      </c>
      <c r="AD329" s="54">
        <v>0</v>
      </c>
      <c r="AE329" s="54">
        <v>0</v>
      </c>
      <c r="AF329" s="54">
        <v>0</v>
      </c>
      <c r="AG329" s="54">
        <v>0</v>
      </c>
      <c r="AH329" s="54">
        <v>0</v>
      </c>
    </row>
    <row r="330" spans="1:34" ht="16.5" thickBot="1" x14ac:dyDescent="0.3">
      <c r="A330" s="118" t="s">
        <v>677</v>
      </c>
      <c r="B330" s="67" t="s">
        <v>424</v>
      </c>
      <c r="C330" s="68" t="s">
        <v>431</v>
      </c>
      <c r="D330" s="60" t="s">
        <v>115</v>
      </c>
      <c r="E330" s="60" t="s">
        <v>423</v>
      </c>
      <c r="F330" s="54">
        <v>0</v>
      </c>
      <c r="G330" s="54">
        <v>0</v>
      </c>
      <c r="H330" s="54">
        <v>0</v>
      </c>
      <c r="I330" s="54">
        <v>0</v>
      </c>
      <c r="J330" s="54">
        <v>0</v>
      </c>
      <c r="K330" s="54">
        <v>0</v>
      </c>
      <c r="L330" s="54">
        <v>0</v>
      </c>
      <c r="M330" s="54">
        <v>0</v>
      </c>
      <c r="N330" s="54">
        <v>0</v>
      </c>
      <c r="O330" s="54">
        <v>0</v>
      </c>
      <c r="P330" s="54">
        <v>0</v>
      </c>
      <c r="Q330" s="54">
        <v>0</v>
      </c>
      <c r="R330" s="54">
        <v>0</v>
      </c>
      <c r="S330" s="54">
        <v>0</v>
      </c>
      <c r="T330" s="54">
        <v>0</v>
      </c>
      <c r="U330" s="54">
        <v>0</v>
      </c>
      <c r="V330" s="54">
        <v>0</v>
      </c>
      <c r="W330" s="54">
        <v>0</v>
      </c>
      <c r="X330" s="54">
        <v>0</v>
      </c>
      <c r="Y330" s="54">
        <v>0</v>
      </c>
      <c r="Z330" s="54">
        <v>0</v>
      </c>
      <c r="AA330" s="54">
        <v>0</v>
      </c>
      <c r="AB330" s="54">
        <v>0</v>
      </c>
      <c r="AC330" s="54">
        <v>0</v>
      </c>
      <c r="AD330" s="54">
        <v>0</v>
      </c>
      <c r="AE330" s="54">
        <v>0</v>
      </c>
      <c r="AF330" s="54">
        <v>0</v>
      </c>
      <c r="AG330" s="54">
        <v>0</v>
      </c>
      <c r="AH330">
        <v>0</v>
      </c>
    </row>
    <row r="331" spans="1:34" ht="15.75" x14ac:dyDescent="0.25">
      <c r="A331" s="118" t="s">
        <v>677</v>
      </c>
      <c r="B331" s="67" t="s">
        <v>424</v>
      </c>
      <c r="C331" s="69" t="s">
        <v>432</v>
      </c>
      <c r="D331" s="47" t="s">
        <v>78</v>
      </c>
      <c r="E331" s="47" t="s">
        <v>147</v>
      </c>
      <c r="F331" s="54">
        <v>0</v>
      </c>
      <c r="G331" s="54">
        <v>0</v>
      </c>
      <c r="H331" s="54">
        <v>0</v>
      </c>
      <c r="I331" s="54">
        <v>0</v>
      </c>
      <c r="J331" s="54">
        <v>0</v>
      </c>
      <c r="K331" s="54">
        <v>0</v>
      </c>
      <c r="L331" s="54">
        <v>0</v>
      </c>
      <c r="M331" s="54">
        <v>0</v>
      </c>
      <c r="N331" s="54">
        <v>0</v>
      </c>
      <c r="O331" s="54">
        <v>0</v>
      </c>
      <c r="P331" s="54">
        <v>0</v>
      </c>
      <c r="Q331" s="54">
        <v>0</v>
      </c>
      <c r="R331" s="54">
        <v>0</v>
      </c>
      <c r="S331" s="54">
        <v>0</v>
      </c>
      <c r="T331" s="54">
        <v>0</v>
      </c>
      <c r="U331" s="54">
        <v>0</v>
      </c>
      <c r="V331" s="54">
        <v>0</v>
      </c>
      <c r="W331" s="54">
        <v>0</v>
      </c>
      <c r="X331" s="54">
        <v>0</v>
      </c>
      <c r="Y331" s="54">
        <v>0</v>
      </c>
      <c r="Z331" s="54">
        <v>0</v>
      </c>
      <c r="AA331" s="54">
        <v>0</v>
      </c>
      <c r="AB331" s="54">
        <v>0</v>
      </c>
      <c r="AC331" s="54">
        <v>0</v>
      </c>
      <c r="AD331" s="54">
        <v>0</v>
      </c>
      <c r="AE331" s="54">
        <v>0</v>
      </c>
      <c r="AF331" s="54">
        <v>0</v>
      </c>
      <c r="AG331" s="54">
        <v>0</v>
      </c>
      <c r="AH331">
        <v>0</v>
      </c>
    </row>
    <row r="332" spans="1:34" ht="15.75" x14ac:dyDescent="0.25">
      <c r="A332" s="118" t="s">
        <v>677</v>
      </c>
      <c r="B332" s="67" t="s">
        <v>424</v>
      </c>
      <c r="C332" s="70" t="s">
        <v>432</v>
      </c>
      <c r="D332" s="53" t="s">
        <v>78</v>
      </c>
      <c r="E332" s="53" t="s">
        <v>278</v>
      </c>
      <c r="F332" s="54">
        <v>0</v>
      </c>
      <c r="G332" s="54">
        <v>0</v>
      </c>
      <c r="H332" s="54">
        <v>0</v>
      </c>
      <c r="I332" s="54">
        <v>0</v>
      </c>
      <c r="J332" s="54">
        <v>0</v>
      </c>
      <c r="K332" s="54">
        <v>0</v>
      </c>
      <c r="L332" s="54">
        <v>0</v>
      </c>
      <c r="M332" s="54">
        <v>0</v>
      </c>
      <c r="N332" s="54">
        <v>0</v>
      </c>
      <c r="O332" s="54">
        <v>0</v>
      </c>
      <c r="P332" s="54">
        <v>0</v>
      </c>
      <c r="Q332" s="54">
        <v>0</v>
      </c>
      <c r="R332" s="54">
        <v>0</v>
      </c>
      <c r="S332" s="54">
        <v>0</v>
      </c>
      <c r="T332" s="54">
        <v>0</v>
      </c>
      <c r="U332" s="54">
        <v>0</v>
      </c>
      <c r="V332" s="54">
        <v>0</v>
      </c>
      <c r="W332" s="54">
        <v>0</v>
      </c>
      <c r="X332" s="54">
        <v>0</v>
      </c>
      <c r="Y332" s="54">
        <v>0</v>
      </c>
      <c r="Z332" s="54">
        <v>0</v>
      </c>
      <c r="AA332" s="54">
        <v>0</v>
      </c>
      <c r="AB332" s="54">
        <v>0</v>
      </c>
      <c r="AC332" s="54">
        <v>0</v>
      </c>
      <c r="AD332" s="54">
        <v>0</v>
      </c>
      <c r="AE332" s="54">
        <v>0</v>
      </c>
      <c r="AF332" s="54">
        <v>0</v>
      </c>
      <c r="AG332" s="54">
        <v>0</v>
      </c>
      <c r="AH332">
        <v>0</v>
      </c>
    </row>
    <row r="333" spans="1:34" ht="15.75" x14ac:dyDescent="0.25">
      <c r="A333" s="118" t="s">
        <v>677</v>
      </c>
      <c r="B333" s="67" t="s">
        <v>424</v>
      </c>
      <c r="C333" s="70" t="s">
        <v>432</v>
      </c>
      <c r="D333" s="53" t="s">
        <v>78</v>
      </c>
      <c r="E333" s="53" t="s">
        <v>77</v>
      </c>
      <c r="F333" s="54">
        <v>0</v>
      </c>
      <c r="G333" s="54">
        <v>0</v>
      </c>
      <c r="H333" s="54">
        <v>0</v>
      </c>
      <c r="I333" s="54">
        <v>0</v>
      </c>
      <c r="J333" s="54">
        <v>0</v>
      </c>
      <c r="K333" s="54">
        <v>0</v>
      </c>
      <c r="L333" s="54">
        <v>0</v>
      </c>
      <c r="M333" s="54">
        <v>0</v>
      </c>
      <c r="N333" s="54">
        <v>0</v>
      </c>
      <c r="O333" s="54">
        <v>0</v>
      </c>
      <c r="P333" s="54">
        <v>0</v>
      </c>
      <c r="Q333" s="54">
        <v>0</v>
      </c>
      <c r="R333" s="54">
        <v>0</v>
      </c>
      <c r="S333" s="54">
        <v>0</v>
      </c>
      <c r="T333" s="54">
        <v>0</v>
      </c>
      <c r="U333" s="54">
        <v>0</v>
      </c>
      <c r="V333" s="54">
        <v>0</v>
      </c>
      <c r="W333" s="54">
        <v>0</v>
      </c>
      <c r="X333" s="54">
        <v>0</v>
      </c>
      <c r="Y333" s="54">
        <v>0</v>
      </c>
      <c r="Z333" s="54">
        <v>0</v>
      </c>
      <c r="AA333" s="54">
        <v>0</v>
      </c>
      <c r="AB333" s="54">
        <v>0</v>
      </c>
      <c r="AC333" s="54">
        <v>0</v>
      </c>
      <c r="AD333" s="54">
        <v>0</v>
      </c>
      <c r="AE333" s="54">
        <v>0</v>
      </c>
      <c r="AF333" s="54">
        <v>0</v>
      </c>
      <c r="AG333" s="54">
        <v>0</v>
      </c>
      <c r="AH333">
        <v>0</v>
      </c>
    </row>
    <row r="334" spans="1:34" ht="15.75" x14ac:dyDescent="0.25">
      <c r="A334" s="118" t="s">
        <v>677</v>
      </c>
      <c r="B334" s="67" t="s">
        <v>424</v>
      </c>
      <c r="C334" s="70" t="s">
        <v>432</v>
      </c>
      <c r="D334" s="53" t="s">
        <v>674</v>
      </c>
      <c r="E334" s="53" t="s">
        <v>726</v>
      </c>
      <c r="F334" s="54">
        <v>0</v>
      </c>
      <c r="G334" s="54">
        <v>0</v>
      </c>
      <c r="H334" s="54">
        <v>0</v>
      </c>
      <c r="I334" s="54">
        <v>0</v>
      </c>
      <c r="J334" s="54">
        <v>0</v>
      </c>
      <c r="K334" s="54">
        <v>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row>
    <row r="335" spans="1:34" ht="16.5" thickBot="1" x14ac:dyDescent="0.3">
      <c r="A335" s="118" t="s">
        <v>677</v>
      </c>
      <c r="B335" s="67" t="s">
        <v>424</v>
      </c>
      <c r="C335" s="70" t="s">
        <v>432</v>
      </c>
      <c r="D335" s="60" t="s">
        <v>115</v>
      </c>
      <c r="E335" s="60" t="s">
        <v>423</v>
      </c>
      <c r="F335" s="54">
        <v>0</v>
      </c>
      <c r="G335" s="54">
        <v>0</v>
      </c>
      <c r="H335" s="54">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0</v>
      </c>
      <c r="AA335" s="54">
        <v>0</v>
      </c>
      <c r="AB335" s="54">
        <v>0</v>
      </c>
      <c r="AC335" s="54">
        <v>0</v>
      </c>
      <c r="AD335" s="54">
        <v>0</v>
      </c>
      <c r="AE335" s="54">
        <v>0</v>
      </c>
      <c r="AF335" s="54">
        <v>0</v>
      </c>
      <c r="AG335" s="54">
        <v>0</v>
      </c>
      <c r="AH335">
        <v>0</v>
      </c>
    </row>
    <row r="336" spans="1:34" ht="15.75" x14ac:dyDescent="0.25">
      <c r="A336" s="118" t="s">
        <v>677</v>
      </c>
      <c r="B336" s="67" t="s">
        <v>424</v>
      </c>
      <c r="C336" s="66" t="s">
        <v>433</v>
      </c>
      <c r="D336" s="47" t="s">
        <v>78</v>
      </c>
      <c r="E336" s="47" t="s">
        <v>147</v>
      </c>
      <c r="F336" s="54">
        <v>0</v>
      </c>
      <c r="G336" s="54">
        <v>0</v>
      </c>
      <c r="H336" s="54">
        <v>0</v>
      </c>
      <c r="I336" s="54">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v>0</v>
      </c>
    </row>
    <row r="337" spans="1:34" ht="15.75" x14ac:dyDescent="0.25">
      <c r="A337" s="118" t="s">
        <v>677</v>
      </c>
      <c r="B337" s="67" t="s">
        <v>424</v>
      </c>
      <c r="C337" s="68" t="s">
        <v>433</v>
      </c>
      <c r="D337" s="53" t="s">
        <v>78</v>
      </c>
      <c r="E337" s="53" t="s">
        <v>278</v>
      </c>
      <c r="F337" s="54">
        <v>0</v>
      </c>
      <c r="G337" s="54">
        <v>0</v>
      </c>
      <c r="H337" s="54">
        <v>0</v>
      </c>
      <c r="I337" s="54">
        <v>0</v>
      </c>
      <c r="J337" s="54">
        <v>0</v>
      </c>
      <c r="K337" s="54">
        <v>0</v>
      </c>
      <c r="L337" s="54">
        <v>0</v>
      </c>
      <c r="M337" s="54">
        <v>0</v>
      </c>
      <c r="N337" s="54">
        <v>0</v>
      </c>
      <c r="O337" s="54">
        <v>0</v>
      </c>
      <c r="P337" s="54">
        <v>0</v>
      </c>
      <c r="Q337" s="54">
        <v>0</v>
      </c>
      <c r="R337" s="54">
        <v>0</v>
      </c>
      <c r="S337" s="54">
        <v>0</v>
      </c>
      <c r="T337" s="54">
        <v>0</v>
      </c>
      <c r="U337" s="54">
        <v>0</v>
      </c>
      <c r="V337" s="54">
        <v>0</v>
      </c>
      <c r="W337" s="54">
        <v>0</v>
      </c>
      <c r="X337" s="54">
        <v>0</v>
      </c>
      <c r="Y337" s="54">
        <v>0</v>
      </c>
      <c r="Z337" s="54">
        <v>0</v>
      </c>
      <c r="AA337" s="54">
        <v>0</v>
      </c>
      <c r="AB337" s="54">
        <v>0</v>
      </c>
      <c r="AC337" s="54">
        <v>0</v>
      </c>
      <c r="AD337" s="54">
        <v>0</v>
      </c>
      <c r="AE337" s="54">
        <v>0</v>
      </c>
      <c r="AF337" s="54">
        <v>0</v>
      </c>
      <c r="AG337" s="54">
        <v>0</v>
      </c>
      <c r="AH337">
        <v>0</v>
      </c>
    </row>
    <row r="338" spans="1:34" ht="15.75" x14ac:dyDescent="0.25">
      <c r="A338" s="118" t="s">
        <v>677</v>
      </c>
      <c r="B338" s="67" t="s">
        <v>424</v>
      </c>
      <c r="C338" s="68" t="s">
        <v>433</v>
      </c>
      <c r="D338" s="53" t="s">
        <v>78</v>
      </c>
      <c r="E338" s="53" t="s">
        <v>422</v>
      </c>
      <c r="F338" s="54">
        <v>0</v>
      </c>
      <c r="G338" s="54">
        <v>0</v>
      </c>
      <c r="H338" s="54">
        <v>0</v>
      </c>
      <c r="I338" s="54">
        <v>0</v>
      </c>
      <c r="J338" s="54">
        <v>0</v>
      </c>
      <c r="K338" s="54">
        <v>0</v>
      </c>
      <c r="L338" s="54">
        <v>0</v>
      </c>
      <c r="M338" s="54">
        <v>0</v>
      </c>
      <c r="N338" s="54">
        <v>0</v>
      </c>
      <c r="O338" s="54">
        <v>0</v>
      </c>
      <c r="P338" s="54">
        <v>0</v>
      </c>
      <c r="Q338" s="54">
        <v>0</v>
      </c>
      <c r="R338" s="54">
        <v>0</v>
      </c>
      <c r="S338" s="54">
        <v>0</v>
      </c>
      <c r="T338" s="54">
        <v>0</v>
      </c>
      <c r="U338" s="54">
        <v>0</v>
      </c>
      <c r="V338" s="54">
        <v>0</v>
      </c>
      <c r="W338" s="54">
        <v>0</v>
      </c>
      <c r="X338" s="54">
        <v>0</v>
      </c>
      <c r="Y338" s="54">
        <v>0</v>
      </c>
      <c r="Z338" s="54">
        <v>0</v>
      </c>
      <c r="AA338" s="54">
        <v>0</v>
      </c>
      <c r="AB338" s="54">
        <v>0</v>
      </c>
      <c r="AC338" s="54">
        <v>0</v>
      </c>
      <c r="AD338" s="54">
        <v>0</v>
      </c>
      <c r="AE338" s="54">
        <v>0</v>
      </c>
      <c r="AF338" s="54">
        <v>0</v>
      </c>
      <c r="AG338" s="54">
        <v>0</v>
      </c>
      <c r="AH338">
        <v>0</v>
      </c>
    </row>
    <row r="339" spans="1:34" ht="15.75" x14ac:dyDescent="0.25">
      <c r="A339" s="118" t="s">
        <v>677</v>
      </c>
      <c r="B339" s="67" t="s">
        <v>424</v>
      </c>
      <c r="C339" s="68" t="s">
        <v>433</v>
      </c>
      <c r="D339" s="53" t="s">
        <v>674</v>
      </c>
      <c r="E339" s="53" t="s">
        <v>726</v>
      </c>
      <c r="F339" s="54">
        <v>0</v>
      </c>
      <c r="G339" s="54">
        <v>0</v>
      </c>
      <c r="H339" s="54">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0</v>
      </c>
      <c r="AC339" s="54">
        <v>0</v>
      </c>
      <c r="AD339" s="54">
        <v>0</v>
      </c>
      <c r="AE339" s="54">
        <v>0</v>
      </c>
      <c r="AF339" s="54">
        <v>0</v>
      </c>
      <c r="AG339" s="54">
        <v>0</v>
      </c>
      <c r="AH339" s="54">
        <v>0</v>
      </c>
    </row>
    <row r="340" spans="1:34" ht="16.5" thickBot="1" x14ac:dyDescent="0.3">
      <c r="A340" s="118" t="s">
        <v>677</v>
      </c>
      <c r="B340" s="67" t="s">
        <v>424</v>
      </c>
      <c r="C340" s="68" t="s">
        <v>433</v>
      </c>
      <c r="D340" s="60" t="s">
        <v>115</v>
      </c>
      <c r="E340" s="60" t="s">
        <v>423</v>
      </c>
      <c r="F340" s="54">
        <v>0</v>
      </c>
      <c r="G340" s="54">
        <v>0</v>
      </c>
      <c r="H340" s="54">
        <v>0</v>
      </c>
      <c r="I340" s="54">
        <v>0</v>
      </c>
      <c r="J340" s="54">
        <v>0</v>
      </c>
      <c r="K340" s="54">
        <v>0</v>
      </c>
      <c r="L340" s="54">
        <v>0</v>
      </c>
      <c r="M340" s="54">
        <v>0</v>
      </c>
      <c r="N340" s="54">
        <v>0</v>
      </c>
      <c r="O340" s="54">
        <v>0</v>
      </c>
      <c r="P340" s="54">
        <v>0</v>
      </c>
      <c r="Q340" s="54">
        <v>0</v>
      </c>
      <c r="R340" s="54">
        <v>0</v>
      </c>
      <c r="S340" s="54">
        <v>0</v>
      </c>
      <c r="T340" s="54">
        <v>0</v>
      </c>
      <c r="U340" s="54">
        <v>0</v>
      </c>
      <c r="V340" s="54">
        <v>0</v>
      </c>
      <c r="W340" s="54">
        <v>0</v>
      </c>
      <c r="X340" s="54">
        <v>0</v>
      </c>
      <c r="Y340" s="54">
        <v>0</v>
      </c>
      <c r="Z340" s="54">
        <v>0</v>
      </c>
      <c r="AA340" s="54">
        <v>0</v>
      </c>
      <c r="AB340" s="54">
        <v>0</v>
      </c>
      <c r="AC340" s="54">
        <v>0</v>
      </c>
      <c r="AD340" s="54">
        <v>0</v>
      </c>
      <c r="AE340" s="54">
        <v>0</v>
      </c>
      <c r="AF340" s="54">
        <v>0</v>
      </c>
      <c r="AG340" s="54">
        <v>0</v>
      </c>
      <c r="AH340">
        <v>0</v>
      </c>
    </row>
    <row r="341" spans="1:34" ht="16.5" thickBot="1" x14ac:dyDescent="0.3">
      <c r="A341" s="118" t="s">
        <v>677</v>
      </c>
      <c r="B341" s="67" t="s">
        <v>424</v>
      </c>
      <c r="C341" s="69" t="s">
        <v>434</v>
      </c>
      <c r="D341" s="47" t="s">
        <v>78</v>
      </c>
      <c r="E341" s="47" t="s">
        <v>147</v>
      </c>
      <c r="F341" s="54">
        <v>0</v>
      </c>
      <c r="G341" s="54">
        <v>0</v>
      </c>
      <c r="H341" s="54">
        <v>0</v>
      </c>
      <c r="I341" s="54">
        <v>0</v>
      </c>
      <c r="J341" s="54">
        <v>0</v>
      </c>
      <c r="K341" s="54">
        <v>0</v>
      </c>
      <c r="L341" s="54">
        <v>0</v>
      </c>
      <c r="M341" s="54">
        <v>0</v>
      </c>
      <c r="N341" s="54">
        <v>0</v>
      </c>
      <c r="O341" s="54">
        <v>0</v>
      </c>
      <c r="P341" s="54">
        <v>0</v>
      </c>
      <c r="Q341" s="54">
        <v>0</v>
      </c>
      <c r="R341" s="54">
        <v>0</v>
      </c>
      <c r="S341" s="54">
        <v>0</v>
      </c>
      <c r="T341" s="54">
        <v>0</v>
      </c>
      <c r="U341" s="54">
        <v>0</v>
      </c>
      <c r="V341" s="54">
        <v>0</v>
      </c>
      <c r="W341" s="54">
        <v>0</v>
      </c>
      <c r="X341" s="54">
        <v>0</v>
      </c>
      <c r="Y341" s="54">
        <v>0</v>
      </c>
      <c r="Z341" s="54">
        <v>0</v>
      </c>
      <c r="AA341" s="54">
        <v>0</v>
      </c>
      <c r="AB341" s="54">
        <v>0</v>
      </c>
      <c r="AC341" s="54">
        <v>0</v>
      </c>
      <c r="AD341" s="54">
        <v>0</v>
      </c>
      <c r="AE341" s="54">
        <v>0</v>
      </c>
      <c r="AF341" s="54">
        <v>0</v>
      </c>
      <c r="AG341" s="54">
        <v>0</v>
      </c>
      <c r="AH341">
        <v>0</v>
      </c>
    </row>
    <row r="342" spans="1:34" ht="15.75" x14ac:dyDescent="0.25">
      <c r="A342" s="118" t="s">
        <v>677</v>
      </c>
      <c r="B342" s="67" t="s">
        <v>424</v>
      </c>
      <c r="C342" s="69" t="s">
        <v>434</v>
      </c>
      <c r="D342" s="53" t="s">
        <v>674</v>
      </c>
      <c r="E342" s="53" t="s">
        <v>726</v>
      </c>
      <c r="F342" s="54">
        <v>0</v>
      </c>
      <c r="G342" s="54">
        <v>0</v>
      </c>
      <c r="H342" s="54">
        <v>0</v>
      </c>
      <c r="I342" s="54">
        <v>0</v>
      </c>
      <c r="J342" s="54">
        <v>0</v>
      </c>
      <c r="K342" s="54">
        <v>0</v>
      </c>
      <c r="L342" s="54">
        <v>0</v>
      </c>
      <c r="M342" s="54">
        <v>0</v>
      </c>
      <c r="N342" s="54">
        <v>0</v>
      </c>
      <c r="O342" s="54">
        <v>0</v>
      </c>
      <c r="P342" s="54">
        <v>0</v>
      </c>
      <c r="Q342" s="54">
        <v>0</v>
      </c>
      <c r="R342" s="54">
        <v>0</v>
      </c>
      <c r="S342" s="54">
        <v>0</v>
      </c>
      <c r="T342" s="54">
        <v>0</v>
      </c>
      <c r="U342" s="54">
        <v>0</v>
      </c>
      <c r="V342" s="54">
        <v>0</v>
      </c>
      <c r="W342" s="54">
        <v>0</v>
      </c>
      <c r="X342" s="54">
        <v>0</v>
      </c>
      <c r="Y342" s="54">
        <v>0</v>
      </c>
      <c r="Z342" s="54">
        <v>0</v>
      </c>
      <c r="AA342" s="54">
        <v>0</v>
      </c>
      <c r="AB342" s="54">
        <v>0</v>
      </c>
      <c r="AC342" s="54">
        <v>0</v>
      </c>
      <c r="AD342" s="54">
        <v>0</v>
      </c>
      <c r="AE342" s="54">
        <v>0</v>
      </c>
      <c r="AF342" s="54">
        <v>0</v>
      </c>
      <c r="AG342" s="54">
        <v>0</v>
      </c>
      <c r="AH342" s="54">
        <v>0</v>
      </c>
    </row>
    <row r="343" spans="1:34" ht="16.5" thickBot="1" x14ac:dyDescent="0.3">
      <c r="A343" s="118" t="s">
        <v>677</v>
      </c>
      <c r="B343" s="67" t="s">
        <v>424</v>
      </c>
      <c r="C343" s="71" t="s">
        <v>434</v>
      </c>
      <c r="D343" s="60" t="s">
        <v>78</v>
      </c>
      <c r="E343" s="60" t="s">
        <v>278</v>
      </c>
      <c r="F343" s="54">
        <v>0</v>
      </c>
      <c r="G343" s="54">
        <v>0</v>
      </c>
      <c r="H343" s="54">
        <v>0</v>
      </c>
      <c r="I343" s="54">
        <v>0</v>
      </c>
      <c r="J343" s="54">
        <v>0</v>
      </c>
      <c r="K343" s="54">
        <v>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v>0</v>
      </c>
    </row>
    <row r="344" spans="1:34" ht="15.75" x14ac:dyDescent="0.25">
      <c r="A344" s="118" t="s">
        <v>677</v>
      </c>
      <c r="B344" s="67" t="s">
        <v>424</v>
      </c>
      <c r="C344" s="66" t="s">
        <v>435</v>
      </c>
      <c r="D344" s="47" t="s">
        <v>78</v>
      </c>
      <c r="E344" s="47" t="s">
        <v>147</v>
      </c>
      <c r="F344" s="54">
        <v>0</v>
      </c>
      <c r="G344" s="54">
        <v>0</v>
      </c>
      <c r="H344" s="54">
        <v>0</v>
      </c>
      <c r="I344" s="54">
        <v>0</v>
      </c>
      <c r="J344" s="54">
        <v>0</v>
      </c>
      <c r="K344" s="54">
        <v>0</v>
      </c>
      <c r="L344" s="54">
        <v>0</v>
      </c>
      <c r="M344" s="54">
        <v>0</v>
      </c>
      <c r="N344" s="54">
        <v>0</v>
      </c>
      <c r="O344" s="54">
        <v>0</v>
      </c>
      <c r="P344" s="54">
        <v>0</v>
      </c>
      <c r="Q344" s="54">
        <v>0</v>
      </c>
      <c r="R344" s="54">
        <v>0</v>
      </c>
      <c r="S344" s="54">
        <v>0</v>
      </c>
      <c r="T344" s="54">
        <v>0</v>
      </c>
      <c r="U344" s="54">
        <v>0</v>
      </c>
      <c r="V344" s="54">
        <v>0</v>
      </c>
      <c r="W344" s="54">
        <v>0</v>
      </c>
      <c r="X344" s="54">
        <v>0</v>
      </c>
      <c r="Y344" s="54">
        <v>0</v>
      </c>
      <c r="Z344" s="54">
        <v>0</v>
      </c>
      <c r="AA344" s="54">
        <v>0</v>
      </c>
      <c r="AB344" s="54">
        <v>0</v>
      </c>
      <c r="AC344" s="54">
        <v>0</v>
      </c>
      <c r="AD344" s="54">
        <v>0</v>
      </c>
      <c r="AE344" s="54">
        <v>0</v>
      </c>
      <c r="AF344" s="54">
        <v>0</v>
      </c>
      <c r="AG344" s="54">
        <v>0</v>
      </c>
      <c r="AH344">
        <v>0</v>
      </c>
    </row>
    <row r="345" spans="1:34" ht="15.75" x14ac:dyDescent="0.25">
      <c r="A345" s="118" t="s">
        <v>677</v>
      </c>
      <c r="B345" s="67" t="s">
        <v>424</v>
      </c>
      <c r="C345" s="68" t="s">
        <v>435</v>
      </c>
      <c r="D345" s="53" t="s">
        <v>78</v>
      </c>
      <c r="E345" s="53" t="s">
        <v>278</v>
      </c>
      <c r="F345" s="54">
        <v>0</v>
      </c>
      <c r="G345" s="54">
        <v>0</v>
      </c>
      <c r="H345" s="54">
        <v>0</v>
      </c>
      <c r="I345" s="54">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v>0</v>
      </c>
    </row>
    <row r="346" spans="1:34" ht="15.75" x14ac:dyDescent="0.25">
      <c r="A346" s="118" t="s">
        <v>677</v>
      </c>
      <c r="B346" s="67" t="s">
        <v>424</v>
      </c>
      <c r="C346" s="68" t="s">
        <v>435</v>
      </c>
      <c r="D346" s="53" t="s">
        <v>78</v>
      </c>
      <c r="E346" s="53" t="s">
        <v>77</v>
      </c>
      <c r="F346" s="54">
        <v>0</v>
      </c>
      <c r="G346" s="54">
        <v>0</v>
      </c>
      <c r="H346" s="54">
        <v>0</v>
      </c>
      <c r="I346" s="54">
        <v>0</v>
      </c>
      <c r="J346" s="54">
        <v>0</v>
      </c>
      <c r="K346" s="54">
        <v>0</v>
      </c>
      <c r="L346" s="54">
        <v>0</v>
      </c>
      <c r="M346" s="54">
        <v>0</v>
      </c>
      <c r="N346" s="54">
        <v>0</v>
      </c>
      <c r="O346" s="54">
        <v>0</v>
      </c>
      <c r="P346" s="54">
        <v>0</v>
      </c>
      <c r="Q346" s="54">
        <v>0</v>
      </c>
      <c r="R346" s="54">
        <v>0</v>
      </c>
      <c r="S346" s="54">
        <v>0</v>
      </c>
      <c r="T346" s="54">
        <v>0</v>
      </c>
      <c r="U346" s="54">
        <v>0</v>
      </c>
      <c r="V346" s="54">
        <v>0</v>
      </c>
      <c r="W346" s="54">
        <v>0</v>
      </c>
      <c r="X346" s="54">
        <v>0</v>
      </c>
      <c r="Y346" s="54">
        <v>0</v>
      </c>
      <c r="Z346" s="54">
        <v>0</v>
      </c>
      <c r="AA346" s="54">
        <v>0</v>
      </c>
      <c r="AB346" s="54">
        <v>0</v>
      </c>
      <c r="AC346" s="54">
        <v>0</v>
      </c>
      <c r="AD346" s="54">
        <v>0</v>
      </c>
      <c r="AE346" s="54">
        <v>0</v>
      </c>
      <c r="AF346" s="54">
        <v>0</v>
      </c>
      <c r="AG346" s="54">
        <v>0</v>
      </c>
      <c r="AH346">
        <v>0</v>
      </c>
    </row>
    <row r="347" spans="1:34" ht="15.75" x14ac:dyDescent="0.25">
      <c r="A347" s="118" t="s">
        <v>677</v>
      </c>
      <c r="B347" s="67" t="s">
        <v>424</v>
      </c>
      <c r="C347" s="68" t="s">
        <v>435</v>
      </c>
      <c r="D347" s="53" t="s">
        <v>674</v>
      </c>
      <c r="E347" s="53" t="s">
        <v>726</v>
      </c>
      <c r="F347" s="54">
        <v>0</v>
      </c>
      <c r="G347" s="54">
        <v>0</v>
      </c>
      <c r="H347" s="54">
        <v>0</v>
      </c>
      <c r="I347" s="54">
        <v>0</v>
      </c>
      <c r="J347" s="54">
        <v>0</v>
      </c>
      <c r="K347" s="54">
        <v>0</v>
      </c>
      <c r="L347" s="54">
        <v>0</v>
      </c>
      <c r="M347" s="54">
        <v>0</v>
      </c>
      <c r="N347" s="54">
        <v>0</v>
      </c>
      <c r="O347" s="54">
        <v>0</v>
      </c>
      <c r="P347" s="54">
        <v>0</v>
      </c>
      <c r="Q347" s="54">
        <v>0</v>
      </c>
      <c r="R347" s="54">
        <v>0</v>
      </c>
      <c r="S347" s="54">
        <v>0</v>
      </c>
      <c r="T347" s="54">
        <v>0</v>
      </c>
      <c r="U347" s="54">
        <v>0</v>
      </c>
      <c r="V347" s="54">
        <v>0</v>
      </c>
      <c r="W347" s="54">
        <v>0</v>
      </c>
      <c r="X347" s="54">
        <v>0</v>
      </c>
      <c r="Y347" s="54">
        <v>0</v>
      </c>
      <c r="Z347" s="54">
        <v>0</v>
      </c>
      <c r="AA347" s="54">
        <v>0</v>
      </c>
      <c r="AB347" s="54">
        <v>0</v>
      </c>
      <c r="AC347" s="54">
        <v>0</v>
      </c>
      <c r="AD347" s="54">
        <v>0</v>
      </c>
      <c r="AE347" s="54">
        <v>0</v>
      </c>
      <c r="AF347" s="54">
        <v>0</v>
      </c>
      <c r="AG347" s="54">
        <v>0</v>
      </c>
      <c r="AH347" s="54">
        <v>0</v>
      </c>
    </row>
    <row r="348" spans="1:34" ht="16.5" thickBot="1" x14ac:dyDescent="0.3">
      <c r="A348" s="118" t="s">
        <v>677</v>
      </c>
      <c r="B348" s="73" t="s">
        <v>424</v>
      </c>
      <c r="C348" s="68" t="s">
        <v>435</v>
      </c>
      <c r="D348" s="60" t="s">
        <v>115</v>
      </c>
      <c r="E348" s="60" t="s">
        <v>423</v>
      </c>
      <c r="F348" s="54">
        <v>0</v>
      </c>
      <c r="G348" s="54">
        <v>0</v>
      </c>
      <c r="H348" s="54">
        <v>0</v>
      </c>
      <c r="I348" s="54">
        <v>0</v>
      </c>
      <c r="J348" s="54">
        <v>0</v>
      </c>
      <c r="K348" s="54">
        <v>0</v>
      </c>
      <c r="L348" s="54">
        <v>0</v>
      </c>
      <c r="M348" s="54">
        <v>0</v>
      </c>
      <c r="N348" s="54">
        <v>0</v>
      </c>
      <c r="O348" s="54">
        <v>0</v>
      </c>
      <c r="P348" s="54">
        <v>0</v>
      </c>
      <c r="Q348" s="54">
        <v>0</v>
      </c>
      <c r="R348" s="54">
        <v>0</v>
      </c>
      <c r="S348" s="54">
        <v>0</v>
      </c>
      <c r="T348" s="54">
        <v>0</v>
      </c>
      <c r="U348" s="54">
        <v>0</v>
      </c>
      <c r="V348" s="54">
        <v>0</v>
      </c>
      <c r="W348" s="54">
        <v>0</v>
      </c>
      <c r="X348" s="54">
        <v>0</v>
      </c>
      <c r="Y348" s="54">
        <v>0</v>
      </c>
      <c r="Z348" s="54">
        <v>0</v>
      </c>
      <c r="AA348" s="54">
        <v>0</v>
      </c>
      <c r="AB348" s="54">
        <v>0</v>
      </c>
      <c r="AC348" s="54">
        <v>0</v>
      </c>
      <c r="AD348" s="54">
        <v>0</v>
      </c>
      <c r="AE348" s="54">
        <v>0</v>
      </c>
      <c r="AF348" s="54">
        <v>0</v>
      </c>
      <c r="AG348" s="54">
        <v>0</v>
      </c>
      <c r="AH348">
        <v>0</v>
      </c>
    </row>
    <row r="349" spans="1:34" ht="15.75" x14ac:dyDescent="0.25">
      <c r="A349" s="64" t="s">
        <v>736</v>
      </c>
      <c r="B349" s="65" t="s">
        <v>424</v>
      </c>
      <c r="C349" s="66" t="s">
        <v>425</v>
      </c>
      <c r="D349" s="47" t="s">
        <v>78</v>
      </c>
      <c r="E349" s="47" t="s">
        <v>147</v>
      </c>
      <c r="F349" s="48">
        <v>0</v>
      </c>
      <c r="G349" s="48">
        <v>0</v>
      </c>
      <c r="H349" s="48">
        <v>0</v>
      </c>
      <c r="I349" s="48">
        <v>0</v>
      </c>
      <c r="J349" s="48">
        <v>0</v>
      </c>
      <c r="K349" s="48">
        <v>0</v>
      </c>
      <c r="L349" s="48">
        <v>0</v>
      </c>
      <c r="M349" s="48">
        <v>0</v>
      </c>
      <c r="N349" s="48">
        <v>0</v>
      </c>
      <c r="O349" s="48">
        <v>0</v>
      </c>
      <c r="P349" s="48">
        <v>0</v>
      </c>
      <c r="Q349" s="48">
        <v>0</v>
      </c>
      <c r="R349" s="48">
        <v>0</v>
      </c>
      <c r="S349" s="48">
        <v>0</v>
      </c>
      <c r="T349" s="48">
        <v>0</v>
      </c>
      <c r="U349" s="48">
        <v>0</v>
      </c>
      <c r="V349" s="48">
        <v>0</v>
      </c>
      <c r="W349" s="48">
        <v>0</v>
      </c>
      <c r="X349" s="48">
        <v>0</v>
      </c>
      <c r="Y349" s="48">
        <v>0</v>
      </c>
      <c r="Z349" s="48">
        <v>0</v>
      </c>
      <c r="AA349" s="48">
        <v>0</v>
      </c>
      <c r="AB349" s="48">
        <v>0</v>
      </c>
      <c r="AC349" s="48">
        <v>0</v>
      </c>
      <c r="AD349" s="48">
        <v>0</v>
      </c>
      <c r="AE349" s="48">
        <v>0</v>
      </c>
      <c r="AF349" s="48">
        <v>0</v>
      </c>
      <c r="AG349" s="48">
        <v>0</v>
      </c>
      <c r="AH349">
        <v>0</v>
      </c>
    </row>
    <row r="350" spans="1:34" ht="15.75" x14ac:dyDescent="0.25">
      <c r="A350" s="44" t="str">
        <f t="shared" ref="A350:A397" si="235">A349</f>
        <v>unc_res_h2</v>
      </c>
      <c r="B350" s="67" t="s">
        <v>424</v>
      </c>
      <c r="C350" s="68" t="s">
        <v>425</v>
      </c>
      <c r="D350" s="53" t="s">
        <v>78</v>
      </c>
      <c r="E350" s="53" t="s">
        <v>278</v>
      </c>
      <c r="F350" s="54">
        <f t="shared" ref="F350:H350" si="236">F349</f>
        <v>0</v>
      </c>
      <c r="G350" s="54">
        <f t="shared" si="236"/>
        <v>0</v>
      </c>
      <c r="H350" s="54">
        <f t="shared" si="236"/>
        <v>0</v>
      </c>
      <c r="I350" s="54">
        <v>0</v>
      </c>
      <c r="J350" s="54">
        <f t="shared" ref="J350:AG350" si="237">J349</f>
        <v>0</v>
      </c>
      <c r="K350" s="54">
        <f t="shared" si="237"/>
        <v>0</v>
      </c>
      <c r="L350" s="54">
        <f t="shared" si="237"/>
        <v>0</v>
      </c>
      <c r="M350" s="54">
        <f t="shared" si="237"/>
        <v>0</v>
      </c>
      <c r="N350" s="54">
        <f t="shared" si="237"/>
        <v>0</v>
      </c>
      <c r="O350" s="54">
        <f t="shared" si="237"/>
        <v>0</v>
      </c>
      <c r="P350" s="54">
        <f t="shared" si="237"/>
        <v>0</v>
      </c>
      <c r="Q350" s="54">
        <f t="shared" si="237"/>
        <v>0</v>
      </c>
      <c r="R350" s="54">
        <f t="shared" si="237"/>
        <v>0</v>
      </c>
      <c r="S350" s="54">
        <f t="shared" si="237"/>
        <v>0</v>
      </c>
      <c r="T350" s="54">
        <f t="shared" si="237"/>
        <v>0</v>
      </c>
      <c r="U350" s="54">
        <f t="shared" si="237"/>
        <v>0</v>
      </c>
      <c r="V350" s="54">
        <f t="shared" si="237"/>
        <v>0</v>
      </c>
      <c r="W350" s="54">
        <f t="shared" si="237"/>
        <v>0</v>
      </c>
      <c r="X350" s="54">
        <f t="shared" si="237"/>
        <v>0</v>
      </c>
      <c r="Y350" s="54">
        <f t="shared" si="237"/>
        <v>0</v>
      </c>
      <c r="Z350" s="54">
        <f t="shared" si="237"/>
        <v>0</v>
      </c>
      <c r="AA350" s="54">
        <f t="shared" si="237"/>
        <v>0</v>
      </c>
      <c r="AB350" s="54">
        <f t="shared" si="237"/>
        <v>0</v>
      </c>
      <c r="AC350" s="54">
        <f t="shared" si="237"/>
        <v>0</v>
      </c>
      <c r="AD350" s="54">
        <f t="shared" si="237"/>
        <v>0</v>
      </c>
      <c r="AE350" s="54">
        <f t="shared" si="237"/>
        <v>0</v>
      </c>
      <c r="AF350" s="54">
        <f t="shared" si="237"/>
        <v>0</v>
      </c>
      <c r="AG350" s="54">
        <f t="shared" si="237"/>
        <v>0</v>
      </c>
      <c r="AH350">
        <v>0</v>
      </c>
    </row>
    <row r="351" spans="1:34" ht="15.75" x14ac:dyDescent="0.25">
      <c r="A351" s="44" t="str">
        <f t="shared" si="235"/>
        <v>unc_res_h2</v>
      </c>
      <c r="B351" s="67" t="s">
        <v>424</v>
      </c>
      <c r="C351" s="68" t="s">
        <v>425</v>
      </c>
      <c r="D351" s="53" t="s">
        <v>674</v>
      </c>
      <c r="E351" s="53" t="s">
        <v>726</v>
      </c>
      <c r="F351" s="54">
        <f t="shared" ref="F351:H351" si="238">F350</f>
        <v>0</v>
      </c>
      <c r="G351" s="54">
        <f t="shared" si="238"/>
        <v>0</v>
      </c>
      <c r="H351" s="54">
        <f t="shared" si="238"/>
        <v>0</v>
      </c>
      <c r="I351" s="54">
        <v>0</v>
      </c>
      <c r="J351" s="54">
        <f t="shared" ref="J351:AH351" si="239">J350</f>
        <v>0</v>
      </c>
      <c r="K351" s="54">
        <f t="shared" si="239"/>
        <v>0</v>
      </c>
      <c r="L351" s="54">
        <f t="shared" si="239"/>
        <v>0</v>
      </c>
      <c r="M351" s="54">
        <f t="shared" si="239"/>
        <v>0</v>
      </c>
      <c r="N351" s="54">
        <f t="shared" si="239"/>
        <v>0</v>
      </c>
      <c r="O351" s="54">
        <f t="shared" si="239"/>
        <v>0</v>
      </c>
      <c r="P351" s="54">
        <f t="shared" si="239"/>
        <v>0</v>
      </c>
      <c r="Q351" s="54">
        <f t="shared" si="239"/>
        <v>0</v>
      </c>
      <c r="R351" s="54">
        <f t="shared" si="239"/>
        <v>0</v>
      </c>
      <c r="S351" s="54">
        <f t="shared" si="239"/>
        <v>0</v>
      </c>
      <c r="T351" s="54">
        <f t="shared" si="239"/>
        <v>0</v>
      </c>
      <c r="U351" s="54">
        <f t="shared" si="239"/>
        <v>0</v>
      </c>
      <c r="V351" s="54">
        <f t="shared" si="239"/>
        <v>0</v>
      </c>
      <c r="W351" s="54">
        <f t="shared" si="239"/>
        <v>0</v>
      </c>
      <c r="X351" s="54">
        <f t="shared" si="239"/>
        <v>0</v>
      </c>
      <c r="Y351" s="54">
        <f t="shared" si="239"/>
        <v>0</v>
      </c>
      <c r="Z351" s="54">
        <f t="shared" si="239"/>
        <v>0</v>
      </c>
      <c r="AA351" s="54">
        <f t="shared" si="239"/>
        <v>0</v>
      </c>
      <c r="AB351" s="54">
        <f t="shared" si="239"/>
        <v>0</v>
      </c>
      <c r="AC351" s="54">
        <f t="shared" si="239"/>
        <v>0</v>
      </c>
      <c r="AD351" s="54">
        <f t="shared" si="239"/>
        <v>0</v>
      </c>
      <c r="AE351" s="54">
        <f t="shared" si="239"/>
        <v>0</v>
      </c>
      <c r="AF351" s="54">
        <f t="shared" si="239"/>
        <v>0</v>
      </c>
      <c r="AG351" s="54">
        <f t="shared" si="239"/>
        <v>0</v>
      </c>
      <c r="AH351" s="54">
        <f t="shared" si="239"/>
        <v>0</v>
      </c>
    </row>
    <row r="352" spans="1:34" ht="16.5" thickBot="1" x14ac:dyDescent="0.3">
      <c r="A352" s="44" t="str">
        <f>A350</f>
        <v>unc_res_h2</v>
      </c>
      <c r="B352" s="67" t="s">
        <v>424</v>
      </c>
      <c r="C352" s="68" t="s">
        <v>425</v>
      </c>
      <c r="D352" s="53" t="s">
        <v>115</v>
      </c>
      <c r="E352" s="53" t="s">
        <v>423</v>
      </c>
      <c r="F352" s="54">
        <v>0</v>
      </c>
      <c r="G352" s="54">
        <v>0</v>
      </c>
      <c r="H352" s="54">
        <v>0</v>
      </c>
      <c r="I352" s="54">
        <v>0</v>
      </c>
      <c r="J352" s="54">
        <v>0</v>
      </c>
      <c r="K352" s="54">
        <v>0</v>
      </c>
      <c r="L352" s="54">
        <v>0</v>
      </c>
      <c r="M352" s="54">
        <v>0</v>
      </c>
      <c r="N352" s="54">
        <v>0</v>
      </c>
      <c r="O352" s="54">
        <v>0</v>
      </c>
      <c r="P352" s="54">
        <v>0</v>
      </c>
      <c r="Q352" s="54">
        <v>0</v>
      </c>
      <c r="R352" s="54">
        <v>0</v>
      </c>
      <c r="S352" s="54">
        <v>0</v>
      </c>
      <c r="T352" s="54">
        <v>0</v>
      </c>
      <c r="U352" s="54">
        <v>0</v>
      </c>
      <c r="V352" s="54">
        <v>0</v>
      </c>
      <c r="W352" s="54">
        <v>0</v>
      </c>
      <c r="X352" s="54">
        <v>0</v>
      </c>
      <c r="Y352" s="54">
        <v>0</v>
      </c>
      <c r="Z352" s="54">
        <v>0</v>
      </c>
      <c r="AA352" s="54">
        <v>0</v>
      </c>
      <c r="AB352" s="54">
        <v>0</v>
      </c>
      <c r="AC352" s="54">
        <v>0</v>
      </c>
      <c r="AD352" s="54">
        <v>0</v>
      </c>
      <c r="AE352" s="54">
        <v>0</v>
      </c>
      <c r="AF352" s="54">
        <v>0</v>
      </c>
      <c r="AG352" s="54">
        <v>0</v>
      </c>
      <c r="AH352">
        <v>0</v>
      </c>
    </row>
    <row r="353" spans="1:34" ht="15.75" x14ac:dyDescent="0.25">
      <c r="A353" s="44" t="str">
        <f t="shared" si="235"/>
        <v>unc_res_h2</v>
      </c>
      <c r="B353" s="67" t="s">
        <v>424</v>
      </c>
      <c r="C353" s="46" t="s">
        <v>426</v>
      </c>
      <c r="D353" s="47" t="s">
        <v>78</v>
      </c>
      <c r="E353" s="47" t="s">
        <v>147</v>
      </c>
      <c r="F353" s="54">
        <f t="shared" ref="F353:H353" si="240">F352</f>
        <v>0</v>
      </c>
      <c r="G353" s="54">
        <f t="shared" si="240"/>
        <v>0</v>
      </c>
      <c r="H353" s="54">
        <f t="shared" si="240"/>
        <v>0</v>
      </c>
      <c r="I353" s="54">
        <v>0</v>
      </c>
      <c r="J353" s="54">
        <f t="shared" ref="J353:AG353" si="241">J352</f>
        <v>0</v>
      </c>
      <c r="K353" s="54">
        <f t="shared" si="241"/>
        <v>0</v>
      </c>
      <c r="L353" s="54">
        <f t="shared" si="241"/>
        <v>0</v>
      </c>
      <c r="M353" s="54">
        <f t="shared" si="241"/>
        <v>0</v>
      </c>
      <c r="N353" s="54">
        <f t="shared" si="241"/>
        <v>0</v>
      </c>
      <c r="O353" s="54">
        <f t="shared" si="241"/>
        <v>0</v>
      </c>
      <c r="P353" s="54">
        <f t="shared" si="241"/>
        <v>0</v>
      </c>
      <c r="Q353" s="54">
        <f t="shared" si="241"/>
        <v>0</v>
      </c>
      <c r="R353" s="54">
        <f t="shared" si="241"/>
        <v>0</v>
      </c>
      <c r="S353" s="54">
        <f t="shared" si="241"/>
        <v>0</v>
      </c>
      <c r="T353" s="54">
        <f t="shared" si="241"/>
        <v>0</v>
      </c>
      <c r="U353" s="54">
        <f t="shared" si="241"/>
        <v>0</v>
      </c>
      <c r="V353" s="54">
        <f t="shared" si="241"/>
        <v>0</v>
      </c>
      <c r="W353" s="54">
        <f t="shared" si="241"/>
        <v>0</v>
      </c>
      <c r="X353" s="54">
        <f t="shared" si="241"/>
        <v>0</v>
      </c>
      <c r="Y353" s="54">
        <f t="shared" si="241"/>
        <v>0</v>
      </c>
      <c r="Z353" s="54">
        <f t="shared" si="241"/>
        <v>0</v>
      </c>
      <c r="AA353" s="54">
        <f t="shared" si="241"/>
        <v>0</v>
      </c>
      <c r="AB353" s="54">
        <f t="shared" si="241"/>
        <v>0</v>
      </c>
      <c r="AC353" s="54">
        <f t="shared" si="241"/>
        <v>0</v>
      </c>
      <c r="AD353" s="54">
        <f t="shared" si="241"/>
        <v>0</v>
      </c>
      <c r="AE353" s="54">
        <f t="shared" si="241"/>
        <v>0</v>
      </c>
      <c r="AF353" s="54">
        <f t="shared" si="241"/>
        <v>0</v>
      </c>
      <c r="AG353" s="54">
        <f t="shared" si="241"/>
        <v>0</v>
      </c>
      <c r="AH353">
        <v>0</v>
      </c>
    </row>
    <row r="354" spans="1:34" ht="16.5" thickBot="1" x14ac:dyDescent="0.3">
      <c r="A354" s="44" t="str">
        <f t="shared" si="235"/>
        <v>unc_res_h2</v>
      </c>
      <c r="B354" s="67" t="s">
        <v>424</v>
      </c>
      <c r="C354" s="52" t="s">
        <v>426</v>
      </c>
      <c r="D354" s="53" t="s">
        <v>78</v>
      </c>
      <c r="E354" s="53" t="s">
        <v>278</v>
      </c>
      <c r="F354" s="54">
        <f t="shared" ref="F354:H354" si="242">F353</f>
        <v>0</v>
      </c>
      <c r="G354" s="54">
        <f t="shared" si="242"/>
        <v>0</v>
      </c>
      <c r="H354" s="54">
        <f t="shared" si="242"/>
        <v>0</v>
      </c>
      <c r="I354" s="54">
        <v>0</v>
      </c>
      <c r="J354" s="54">
        <f t="shared" ref="J354:AG354" si="243">J353</f>
        <v>0</v>
      </c>
      <c r="K354" s="54">
        <f t="shared" si="243"/>
        <v>0</v>
      </c>
      <c r="L354" s="54">
        <f t="shared" si="243"/>
        <v>0</v>
      </c>
      <c r="M354" s="54">
        <f t="shared" si="243"/>
        <v>0</v>
      </c>
      <c r="N354" s="54">
        <f t="shared" si="243"/>
        <v>0</v>
      </c>
      <c r="O354" s="54">
        <f t="shared" si="243"/>
        <v>0</v>
      </c>
      <c r="P354" s="54">
        <f t="shared" si="243"/>
        <v>0</v>
      </c>
      <c r="Q354" s="54">
        <f t="shared" si="243"/>
        <v>0</v>
      </c>
      <c r="R354" s="54">
        <f t="shared" si="243"/>
        <v>0</v>
      </c>
      <c r="S354" s="54">
        <f t="shared" si="243"/>
        <v>0</v>
      </c>
      <c r="T354" s="54">
        <f t="shared" si="243"/>
        <v>0</v>
      </c>
      <c r="U354" s="54">
        <f t="shared" si="243"/>
        <v>0</v>
      </c>
      <c r="V354" s="54">
        <f t="shared" si="243"/>
        <v>0</v>
      </c>
      <c r="W354" s="54">
        <f t="shared" si="243"/>
        <v>0</v>
      </c>
      <c r="X354" s="54">
        <f t="shared" si="243"/>
        <v>0</v>
      </c>
      <c r="Y354" s="54">
        <f t="shared" si="243"/>
        <v>0</v>
      </c>
      <c r="Z354" s="54">
        <f t="shared" si="243"/>
        <v>0</v>
      </c>
      <c r="AA354" s="54">
        <f t="shared" si="243"/>
        <v>0</v>
      </c>
      <c r="AB354" s="54">
        <f t="shared" si="243"/>
        <v>0</v>
      </c>
      <c r="AC354" s="54">
        <f t="shared" si="243"/>
        <v>0</v>
      </c>
      <c r="AD354" s="54">
        <f t="shared" si="243"/>
        <v>0</v>
      </c>
      <c r="AE354" s="54">
        <f t="shared" si="243"/>
        <v>0</v>
      </c>
      <c r="AF354" s="54">
        <f t="shared" si="243"/>
        <v>0</v>
      </c>
      <c r="AG354" s="54">
        <f t="shared" si="243"/>
        <v>0</v>
      </c>
      <c r="AH354">
        <v>0</v>
      </c>
    </row>
    <row r="355" spans="1:34" ht="15.75" x14ac:dyDescent="0.25">
      <c r="A355" s="64" t="s">
        <v>736</v>
      </c>
      <c r="B355" s="67" t="s">
        <v>424</v>
      </c>
      <c r="C355" s="52" t="s">
        <v>426</v>
      </c>
      <c r="D355" s="53" t="s">
        <v>674</v>
      </c>
      <c r="E355" s="53" t="s">
        <v>726</v>
      </c>
      <c r="F355" s="54">
        <v>0</v>
      </c>
      <c r="G355" s="54">
        <v>0</v>
      </c>
      <c r="H355" s="54">
        <v>0</v>
      </c>
      <c r="I355" s="54">
        <v>0</v>
      </c>
      <c r="J355" s="54">
        <v>0</v>
      </c>
      <c r="K355" s="54">
        <v>0</v>
      </c>
      <c r="L355" s="54">
        <v>0</v>
      </c>
      <c r="M355" s="54">
        <v>0</v>
      </c>
      <c r="N355" s="54">
        <v>0</v>
      </c>
      <c r="O355" s="54">
        <v>0</v>
      </c>
      <c r="P355" s="54">
        <v>0</v>
      </c>
      <c r="Q355" s="54">
        <v>0</v>
      </c>
      <c r="R355" s="54">
        <v>0</v>
      </c>
      <c r="S355" s="54">
        <v>0</v>
      </c>
      <c r="T355" s="54">
        <v>0</v>
      </c>
      <c r="U355" s="54">
        <v>0</v>
      </c>
      <c r="V355" s="54">
        <v>0</v>
      </c>
      <c r="W355" s="54">
        <v>0</v>
      </c>
      <c r="X355" s="54">
        <v>0</v>
      </c>
      <c r="Y355" s="54">
        <v>0</v>
      </c>
      <c r="Z355" s="54">
        <v>0</v>
      </c>
      <c r="AA355" s="54">
        <v>0</v>
      </c>
      <c r="AB355" s="54">
        <v>0</v>
      </c>
      <c r="AC355" s="54">
        <v>0</v>
      </c>
      <c r="AD355" s="54">
        <v>0</v>
      </c>
      <c r="AE355" s="54">
        <v>0</v>
      </c>
      <c r="AF355" s="54">
        <v>0</v>
      </c>
      <c r="AG355" s="54">
        <v>0</v>
      </c>
      <c r="AH355" s="54">
        <v>0</v>
      </c>
    </row>
    <row r="356" spans="1:34" ht="16.5" thickBot="1" x14ac:dyDescent="0.3">
      <c r="A356" s="44" t="str">
        <f>A354</f>
        <v>unc_res_h2</v>
      </c>
      <c r="B356" s="67" t="s">
        <v>424</v>
      </c>
      <c r="C356" s="59" t="s">
        <v>426</v>
      </c>
      <c r="D356" s="60" t="s">
        <v>115</v>
      </c>
      <c r="E356" s="60" t="s">
        <v>423</v>
      </c>
      <c r="F356" s="54">
        <f t="shared" ref="F356:H356" si="244">F354</f>
        <v>0</v>
      </c>
      <c r="G356" s="54">
        <f t="shared" si="244"/>
        <v>0</v>
      </c>
      <c r="H356" s="54">
        <f t="shared" si="244"/>
        <v>0</v>
      </c>
      <c r="I356" s="54">
        <v>0</v>
      </c>
      <c r="J356" s="54">
        <f t="shared" ref="J356:AG356" si="245">J354</f>
        <v>0</v>
      </c>
      <c r="K356" s="54">
        <f t="shared" si="245"/>
        <v>0</v>
      </c>
      <c r="L356" s="54">
        <f t="shared" si="245"/>
        <v>0</v>
      </c>
      <c r="M356" s="54">
        <f t="shared" si="245"/>
        <v>0</v>
      </c>
      <c r="N356" s="54">
        <f t="shared" si="245"/>
        <v>0</v>
      </c>
      <c r="O356" s="54">
        <f t="shared" si="245"/>
        <v>0</v>
      </c>
      <c r="P356" s="54">
        <f t="shared" si="245"/>
        <v>0</v>
      </c>
      <c r="Q356" s="54">
        <f t="shared" si="245"/>
        <v>0</v>
      </c>
      <c r="R356" s="54">
        <f t="shared" si="245"/>
        <v>0</v>
      </c>
      <c r="S356" s="54">
        <f t="shared" si="245"/>
        <v>0</v>
      </c>
      <c r="T356" s="54">
        <f t="shared" si="245"/>
        <v>0</v>
      </c>
      <c r="U356" s="54">
        <f t="shared" si="245"/>
        <v>0</v>
      </c>
      <c r="V356" s="54">
        <f t="shared" si="245"/>
        <v>0</v>
      </c>
      <c r="W356" s="54">
        <f t="shared" si="245"/>
        <v>0</v>
      </c>
      <c r="X356" s="54">
        <f t="shared" si="245"/>
        <v>0</v>
      </c>
      <c r="Y356" s="54">
        <f t="shared" si="245"/>
        <v>0</v>
      </c>
      <c r="Z356" s="54">
        <f t="shared" si="245"/>
        <v>0</v>
      </c>
      <c r="AA356" s="54">
        <f t="shared" si="245"/>
        <v>0</v>
      </c>
      <c r="AB356" s="54">
        <f t="shared" si="245"/>
        <v>0</v>
      </c>
      <c r="AC356" s="54">
        <f t="shared" si="245"/>
        <v>0</v>
      </c>
      <c r="AD356" s="54">
        <f t="shared" si="245"/>
        <v>0</v>
      </c>
      <c r="AE356" s="54">
        <f t="shared" si="245"/>
        <v>0</v>
      </c>
      <c r="AF356" s="54">
        <f t="shared" si="245"/>
        <v>0</v>
      </c>
      <c r="AG356" s="54">
        <f t="shared" si="245"/>
        <v>0</v>
      </c>
      <c r="AH356">
        <v>0</v>
      </c>
    </row>
    <row r="357" spans="1:34" ht="15.75" x14ac:dyDescent="0.25">
      <c r="A357" s="44" t="str">
        <f t="shared" si="235"/>
        <v>unc_res_h2</v>
      </c>
      <c r="B357" s="67" t="s">
        <v>424</v>
      </c>
      <c r="C357" s="68" t="s">
        <v>427</v>
      </c>
      <c r="D357" s="53" t="s">
        <v>78</v>
      </c>
      <c r="E357" s="53" t="s">
        <v>147</v>
      </c>
      <c r="F357" s="54">
        <f t="shared" ref="F357:H357" si="246">F356</f>
        <v>0</v>
      </c>
      <c r="G357" s="54">
        <f t="shared" si="246"/>
        <v>0</v>
      </c>
      <c r="H357" s="54">
        <f t="shared" si="246"/>
        <v>0</v>
      </c>
      <c r="I357" s="54">
        <v>0</v>
      </c>
      <c r="J357" s="54">
        <f t="shared" ref="J357:AG357" si="247">J356</f>
        <v>0</v>
      </c>
      <c r="K357" s="54">
        <f t="shared" si="247"/>
        <v>0</v>
      </c>
      <c r="L357" s="54">
        <f t="shared" si="247"/>
        <v>0</v>
      </c>
      <c r="M357" s="54">
        <f t="shared" si="247"/>
        <v>0</v>
      </c>
      <c r="N357" s="54">
        <f t="shared" si="247"/>
        <v>0</v>
      </c>
      <c r="O357" s="54">
        <f t="shared" si="247"/>
        <v>0</v>
      </c>
      <c r="P357" s="54">
        <f t="shared" si="247"/>
        <v>0</v>
      </c>
      <c r="Q357" s="54">
        <f t="shared" si="247"/>
        <v>0</v>
      </c>
      <c r="R357" s="54">
        <f t="shared" si="247"/>
        <v>0</v>
      </c>
      <c r="S357" s="54">
        <f t="shared" si="247"/>
        <v>0</v>
      </c>
      <c r="T357" s="54">
        <f t="shared" si="247"/>
        <v>0</v>
      </c>
      <c r="U357" s="54">
        <f t="shared" si="247"/>
        <v>0</v>
      </c>
      <c r="V357" s="54">
        <f t="shared" si="247"/>
        <v>0</v>
      </c>
      <c r="W357" s="54">
        <f t="shared" si="247"/>
        <v>0</v>
      </c>
      <c r="X357" s="54">
        <f t="shared" si="247"/>
        <v>0</v>
      </c>
      <c r="Y357" s="54">
        <f t="shared" si="247"/>
        <v>0</v>
      </c>
      <c r="Z357" s="54">
        <f t="shared" si="247"/>
        <v>0</v>
      </c>
      <c r="AA357" s="54">
        <f t="shared" si="247"/>
        <v>0</v>
      </c>
      <c r="AB357" s="54">
        <f t="shared" si="247"/>
        <v>0</v>
      </c>
      <c r="AC357" s="54">
        <f t="shared" si="247"/>
        <v>0</v>
      </c>
      <c r="AD357" s="54">
        <f t="shared" si="247"/>
        <v>0</v>
      </c>
      <c r="AE357" s="54">
        <f t="shared" si="247"/>
        <v>0</v>
      </c>
      <c r="AF357" s="54">
        <f t="shared" si="247"/>
        <v>0</v>
      </c>
      <c r="AG357" s="54">
        <f t="shared" si="247"/>
        <v>0</v>
      </c>
      <c r="AH357">
        <v>0</v>
      </c>
    </row>
    <row r="358" spans="1:34" ht="15.75" x14ac:dyDescent="0.25">
      <c r="A358" s="44" t="str">
        <f t="shared" si="235"/>
        <v>unc_res_h2</v>
      </c>
      <c r="B358" s="67" t="s">
        <v>424</v>
      </c>
      <c r="C358" s="68" t="s">
        <v>427</v>
      </c>
      <c r="D358" s="53" t="s">
        <v>78</v>
      </c>
      <c r="E358" s="53" t="s">
        <v>278</v>
      </c>
      <c r="F358" s="54">
        <f t="shared" ref="F358:H358" si="248">F357</f>
        <v>0</v>
      </c>
      <c r="G358" s="54">
        <f t="shared" si="248"/>
        <v>0</v>
      </c>
      <c r="H358" s="54">
        <f t="shared" si="248"/>
        <v>0</v>
      </c>
      <c r="I358" s="54">
        <v>0</v>
      </c>
      <c r="J358" s="54">
        <f t="shared" ref="J358:AG358" si="249">J357</f>
        <v>0</v>
      </c>
      <c r="K358" s="54">
        <f t="shared" si="249"/>
        <v>0</v>
      </c>
      <c r="L358" s="54">
        <f t="shared" si="249"/>
        <v>0</v>
      </c>
      <c r="M358" s="54">
        <f t="shared" si="249"/>
        <v>0</v>
      </c>
      <c r="N358" s="54">
        <f t="shared" si="249"/>
        <v>0</v>
      </c>
      <c r="O358" s="54">
        <f t="shared" si="249"/>
        <v>0</v>
      </c>
      <c r="P358" s="54">
        <f t="shared" si="249"/>
        <v>0</v>
      </c>
      <c r="Q358" s="54">
        <f t="shared" si="249"/>
        <v>0</v>
      </c>
      <c r="R358" s="54">
        <f t="shared" si="249"/>
        <v>0</v>
      </c>
      <c r="S358" s="54">
        <f t="shared" si="249"/>
        <v>0</v>
      </c>
      <c r="T358" s="54">
        <f t="shared" si="249"/>
        <v>0</v>
      </c>
      <c r="U358" s="54">
        <f t="shared" si="249"/>
        <v>0</v>
      </c>
      <c r="V358" s="54">
        <f t="shared" si="249"/>
        <v>0</v>
      </c>
      <c r="W358" s="54">
        <f t="shared" si="249"/>
        <v>0</v>
      </c>
      <c r="X358" s="54">
        <f t="shared" si="249"/>
        <v>0</v>
      </c>
      <c r="Y358" s="54">
        <f t="shared" si="249"/>
        <v>0</v>
      </c>
      <c r="Z358" s="54">
        <f t="shared" si="249"/>
        <v>0</v>
      </c>
      <c r="AA358" s="54">
        <f t="shared" si="249"/>
        <v>0</v>
      </c>
      <c r="AB358" s="54">
        <f t="shared" si="249"/>
        <v>0</v>
      </c>
      <c r="AC358" s="54">
        <f t="shared" si="249"/>
        <v>0</v>
      </c>
      <c r="AD358" s="54">
        <f t="shared" si="249"/>
        <v>0</v>
      </c>
      <c r="AE358" s="54">
        <f t="shared" si="249"/>
        <v>0</v>
      </c>
      <c r="AF358" s="54">
        <f t="shared" si="249"/>
        <v>0</v>
      </c>
      <c r="AG358" s="54">
        <f t="shared" si="249"/>
        <v>0</v>
      </c>
      <c r="AH358">
        <v>0</v>
      </c>
    </row>
    <row r="359" spans="1:34" ht="15.75" x14ac:dyDescent="0.25">
      <c r="A359" s="44" t="str">
        <f t="shared" si="235"/>
        <v>unc_res_h2</v>
      </c>
      <c r="B359" s="67" t="s">
        <v>424</v>
      </c>
      <c r="C359" s="68" t="s">
        <v>427</v>
      </c>
      <c r="D359" s="53" t="s">
        <v>674</v>
      </c>
      <c r="E359" s="53" t="s">
        <v>726</v>
      </c>
      <c r="F359" s="54">
        <v>0</v>
      </c>
      <c r="G359" s="54">
        <v>0</v>
      </c>
      <c r="H359" s="54">
        <v>0</v>
      </c>
      <c r="I359" s="54">
        <v>0</v>
      </c>
      <c r="J359" s="54">
        <v>0</v>
      </c>
      <c r="K359" s="54">
        <v>0</v>
      </c>
      <c r="L359" s="54">
        <v>0</v>
      </c>
      <c r="M359" s="54">
        <v>0</v>
      </c>
      <c r="N359" s="54">
        <v>0</v>
      </c>
      <c r="O359" s="54">
        <v>0</v>
      </c>
      <c r="P359" s="54">
        <v>0</v>
      </c>
      <c r="Q359" s="54">
        <v>0</v>
      </c>
      <c r="R359" s="54">
        <v>0</v>
      </c>
      <c r="S359" s="54">
        <v>0</v>
      </c>
      <c r="T359" s="54">
        <v>0</v>
      </c>
      <c r="U359" s="54">
        <v>0</v>
      </c>
      <c r="V359" s="54">
        <v>0</v>
      </c>
      <c r="W359" s="54">
        <v>0</v>
      </c>
      <c r="X359" s="54">
        <v>0</v>
      </c>
      <c r="Y359" s="54">
        <v>0</v>
      </c>
      <c r="Z359" s="54">
        <v>0</v>
      </c>
      <c r="AA359" s="54">
        <v>0</v>
      </c>
      <c r="AB359" s="54">
        <v>0</v>
      </c>
      <c r="AC359" s="54">
        <v>0</v>
      </c>
      <c r="AD359" s="54">
        <v>0</v>
      </c>
      <c r="AE359" s="54">
        <v>0</v>
      </c>
      <c r="AF359" s="54">
        <v>0</v>
      </c>
      <c r="AG359" s="54">
        <v>0</v>
      </c>
      <c r="AH359" s="54">
        <v>0</v>
      </c>
    </row>
    <row r="360" spans="1:34" ht="15.75" x14ac:dyDescent="0.25">
      <c r="A360" s="44" t="str">
        <f>A358</f>
        <v>unc_res_h2</v>
      </c>
      <c r="B360" s="67" t="s">
        <v>424</v>
      </c>
      <c r="C360" s="68" t="s">
        <v>427</v>
      </c>
      <c r="D360" s="53" t="s">
        <v>78</v>
      </c>
      <c r="E360" s="53" t="s">
        <v>112</v>
      </c>
      <c r="F360" s="54">
        <f t="shared" ref="F360:H360" si="250">F358</f>
        <v>0</v>
      </c>
      <c r="G360" s="54">
        <f t="shared" si="250"/>
        <v>0</v>
      </c>
      <c r="H360" s="54">
        <f t="shared" si="250"/>
        <v>0</v>
      </c>
      <c r="I360" s="54">
        <v>0</v>
      </c>
      <c r="J360" s="54">
        <f t="shared" ref="J360:AG360" si="251">J358</f>
        <v>0</v>
      </c>
      <c r="K360" s="54">
        <f t="shared" si="251"/>
        <v>0</v>
      </c>
      <c r="L360" s="54">
        <f t="shared" si="251"/>
        <v>0</v>
      </c>
      <c r="M360" s="54">
        <f t="shared" si="251"/>
        <v>0</v>
      </c>
      <c r="N360" s="54">
        <f t="shared" si="251"/>
        <v>0</v>
      </c>
      <c r="O360" s="54">
        <f t="shared" si="251"/>
        <v>0</v>
      </c>
      <c r="P360" s="54">
        <f t="shared" si="251"/>
        <v>0</v>
      </c>
      <c r="Q360" s="54">
        <f t="shared" si="251"/>
        <v>0</v>
      </c>
      <c r="R360" s="54">
        <f t="shared" si="251"/>
        <v>0</v>
      </c>
      <c r="S360" s="54">
        <f t="shared" si="251"/>
        <v>0</v>
      </c>
      <c r="T360" s="54">
        <f t="shared" si="251"/>
        <v>0</v>
      </c>
      <c r="U360" s="54">
        <f t="shared" si="251"/>
        <v>0</v>
      </c>
      <c r="V360" s="54">
        <f t="shared" si="251"/>
        <v>0</v>
      </c>
      <c r="W360" s="54">
        <f t="shared" si="251"/>
        <v>0</v>
      </c>
      <c r="X360" s="54">
        <f t="shared" si="251"/>
        <v>0</v>
      </c>
      <c r="Y360" s="54">
        <f t="shared" si="251"/>
        <v>0</v>
      </c>
      <c r="Z360" s="54">
        <f t="shared" si="251"/>
        <v>0</v>
      </c>
      <c r="AA360" s="54">
        <f t="shared" si="251"/>
        <v>0</v>
      </c>
      <c r="AB360" s="54">
        <f t="shared" si="251"/>
        <v>0</v>
      </c>
      <c r="AC360" s="54">
        <f t="shared" si="251"/>
        <v>0</v>
      </c>
      <c r="AD360" s="54">
        <f t="shared" si="251"/>
        <v>0</v>
      </c>
      <c r="AE360" s="54">
        <f t="shared" si="251"/>
        <v>0</v>
      </c>
      <c r="AF360" s="54">
        <f t="shared" si="251"/>
        <v>0</v>
      </c>
      <c r="AG360" s="54">
        <f t="shared" si="251"/>
        <v>0</v>
      </c>
      <c r="AH360">
        <v>0</v>
      </c>
    </row>
    <row r="361" spans="1:34" ht="16.5" thickBot="1" x14ac:dyDescent="0.3">
      <c r="A361" s="44" t="str">
        <f t="shared" si="235"/>
        <v>unc_res_h2</v>
      </c>
      <c r="B361" s="67" t="s">
        <v>424</v>
      </c>
      <c r="C361" s="68" t="s">
        <v>427</v>
      </c>
      <c r="D361" s="53" t="s">
        <v>115</v>
      </c>
      <c r="E361" s="53" t="s">
        <v>423</v>
      </c>
      <c r="F361" s="54">
        <f t="shared" ref="F361:H361" si="252">F360</f>
        <v>0</v>
      </c>
      <c r="G361" s="54">
        <f t="shared" si="252"/>
        <v>0</v>
      </c>
      <c r="H361" s="54">
        <f t="shared" si="252"/>
        <v>0</v>
      </c>
      <c r="I361" s="54">
        <v>0</v>
      </c>
      <c r="J361" s="54">
        <f t="shared" ref="J361:AG361" si="253">J360</f>
        <v>0</v>
      </c>
      <c r="K361" s="54">
        <f t="shared" si="253"/>
        <v>0</v>
      </c>
      <c r="L361" s="54">
        <f t="shared" si="253"/>
        <v>0</v>
      </c>
      <c r="M361" s="54">
        <f t="shared" si="253"/>
        <v>0</v>
      </c>
      <c r="N361" s="54">
        <f t="shared" si="253"/>
        <v>0</v>
      </c>
      <c r="O361" s="54">
        <f t="shared" si="253"/>
        <v>0</v>
      </c>
      <c r="P361" s="54">
        <f t="shared" si="253"/>
        <v>0</v>
      </c>
      <c r="Q361" s="54">
        <f t="shared" si="253"/>
        <v>0</v>
      </c>
      <c r="R361" s="54">
        <f t="shared" si="253"/>
        <v>0</v>
      </c>
      <c r="S361" s="54">
        <f t="shared" si="253"/>
        <v>0</v>
      </c>
      <c r="T361" s="54">
        <f t="shared" si="253"/>
        <v>0</v>
      </c>
      <c r="U361" s="54">
        <f t="shared" si="253"/>
        <v>0</v>
      </c>
      <c r="V361" s="54">
        <f t="shared" si="253"/>
        <v>0</v>
      </c>
      <c r="W361" s="54">
        <f t="shared" si="253"/>
        <v>0</v>
      </c>
      <c r="X361" s="54">
        <f t="shared" si="253"/>
        <v>0</v>
      </c>
      <c r="Y361" s="54">
        <f t="shared" si="253"/>
        <v>0</v>
      </c>
      <c r="Z361" s="54">
        <f t="shared" si="253"/>
        <v>0</v>
      </c>
      <c r="AA361" s="54">
        <f t="shared" si="253"/>
        <v>0</v>
      </c>
      <c r="AB361" s="54">
        <f t="shared" si="253"/>
        <v>0</v>
      </c>
      <c r="AC361" s="54">
        <f t="shared" si="253"/>
        <v>0</v>
      </c>
      <c r="AD361" s="54">
        <f t="shared" si="253"/>
        <v>0</v>
      </c>
      <c r="AE361" s="54">
        <f t="shared" si="253"/>
        <v>0</v>
      </c>
      <c r="AF361" s="54">
        <f t="shared" si="253"/>
        <v>0</v>
      </c>
      <c r="AG361" s="54">
        <f t="shared" si="253"/>
        <v>0</v>
      </c>
      <c r="AH361">
        <v>0</v>
      </c>
    </row>
    <row r="362" spans="1:34" ht="15.75" x14ac:dyDescent="0.25">
      <c r="A362" s="44" t="str">
        <f t="shared" si="235"/>
        <v>unc_res_h2</v>
      </c>
      <c r="B362" s="67" t="s">
        <v>424</v>
      </c>
      <c r="C362" s="69" t="s">
        <v>428</v>
      </c>
      <c r="D362" s="47" t="s">
        <v>78</v>
      </c>
      <c r="E362" s="47" t="s">
        <v>147</v>
      </c>
      <c r="F362" s="54">
        <f t="shared" ref="F362:H362" si="254">F361</f>
        <v>0</v>
      </c>
      <c r="G362" s="54">
        <f t="shared" si="254"/>
        <v>0</v>
      </c>
      <c r="H362" s="54">
        <f t="shared" si="254"/>
        <v>0</v>
      </c>
      <c r="I362" s="54">
        <v>0</v>
      </c>
      <c r="J362" s="54">
        <f t="shared" ref="J362:AG362" si="255">J361</f>
        <v>0</v>
      </c>
      <c r="K362" s="54">
        <f t="shared" si="255"/>
        <v>0</v>
      </c>
      <c r="L362" s="54">
        <f t="shared" si="255"/>
        <v>0</v>
      </c>
      <c r="M362" s="54">
        <f t="shared" si="255"/>
        <v>0</v>
      </c>
      <c r="N362" s="54">
        <f t="shared" si="255"/>
        <v>0</v>
      </c>
      <c r="O362" s="54">
        <f t="shared" si="255"/>
        <v>0</v>
      </c>
      <c r="P362" s="54">
        <f t="shared" si="255"/>
        <v>0</v>
      </c>
      <c r="Q362" s="54">
        <f t="shared" si="255"/>
        <v>0</v>
      </c>
      <c r="R362" s="54">
        <f t="shared" si="255"/>
        <v>0</v>
      </c>
      <c r="S362" s="54">
        <f t="shared" si="255"/>
        <v>0</v>
      </c>
      <c r="T362" s="54">
        <f t="shared" si="255"/>
        <v>0</v>
      </c>
      <c r="U362" s="54">
        <f t="shared" si="255"/>
        <v>0</v>
      </c>
      <c r="V362" s="54">
        <f t="shared" si="255"/>
        <v>0</v>
      </c>
      <c r="W362" s="54">
        <f t="shared" si="255"/>
        <v>0</v>
      </c>
      <c r="X362" s="54">
        <f t="shared" si="255"/>
        <v>0</v>
      </c>
      <c r="Y362" s="54">
        <f t="shared" si="255"/>
        <v>0</v>
      </c>
      <c r="Z362" s="54">
        <f t="shared" si="255"/>
        <v>0</v>
      </c>
      <c r="AA362" s="54">
        <f t="shared" si="255"/>
        <v>0</v>
      </c>
      <c r="AB362" s="54">
        <f t="shared" si="255"/>
        <v>0</v>
      </c>
      <c r="AC362" s="54">
        <f t="shared" si="255"/>
        <v>0</v>
      </c>
      <c r="AD362" s="54">
        <f t="shared" si="255"/>
        <v>0</v>
      </c>
      <c r="AE362" s="54">
        <f t="shared" si="255"/>
        <v>0</v>
      </c>
      <c r="AF362" s="54">
        <f t="shared" si="255"/>
        <v>0</v>
      </c>
      <c r="AG362" s="54">
        <f t="shared" si="255"/>
        <v>0</v>
      </c>
      <c r="AH362">
        <v>0</v>
      </c>
    </row>
    <row r="363" spans="1:34" ht="15.75" x14ac:dyDescent="0.25">
      <c r="A363" s="44" t="str">
        <f t="shared" si="235"/>
        <v>unc_res_h2</v>
      </c>
      <c r="B363" s="67" t="s">
        <v>424</v>
      </c>
      <c r="C363" s="70" t="s">
        <v>428</v>
      </c>
      <c r="D363" s="53" t="s">
        <v>78</v>
      </c>
      <c r="E363" s="53" t="s">
        <v>278</v>
      </c>
      <c r="F363" s="54">
        <f t="shared" ref="F363:H363" si="256">F362</f>
        <v>0</v>
      </c>
      <c r="G363" s="54">
        <f t="shared" si="256"/>
        <v>0</v>
      </c>
      <c r="H363" s="54">
        <f t="shared" si="256"/>
        <v>0</v>
      </c>
      <c r="I363" s="54">
        <v>0</v>
      </c>
      <c r="J363" s="54">
        <f t="shared" ref="J363:AG363" si="257">J362</f>
        <v>0</v>
      </c>
      <c r="K363" s="54">
        <f t="shared" si="257"/>
        <v>0</v>
      </c>
      <c r="L363" s="54">
        <f t="shared" si="257"/>
        <v>0</v>
      </c>
      <c r="M363" s="54">
        <f t="shared" si="257"/>
        <v>0</v>
      </c>
      <c r="N363" s="54">
        <f t="shared" si="257"/>
        <v>0</v>
      </c>
      <c r="O363" s="54">
        <f t="shared" si="257"/>
        <v>0</v>
      </c>
      <c r="P363" s="54">
        <f t="shared" si="257"/>
        <v>0</v>
      </c>
      <c r="Q363" s="54">
        <f t="shared" si="257"/>
        <v>0</v>
      </c>
      <c r="R363" s="54">
        <f t="shared" si="257"/>
        <v>0</v>
      </c>
      <c r="S363" s="54">
        <f t="shared" si="257"/>
        <v>0</v>
      </c>
      <c r="T363" s="54">
        <f t="shared" si="257"/>
        <v>0</v>
      </c>
      <c r="U363" s="54">
        <f t="shared" si="257"/>
        <v>0</v>
      </c>
      <c r="V363" s="54">
        <f t="shared" si="257"/>
        <v>0</v>
      </c>
      <c r="W363" s="54">
        <f t="shared" si="257"/>
        <v>0</v>
      </c>
      <c r="X363" s="54">
        <f t="shared" si="257"/>
        <v>0</v>
      </c>
      <c r="Y363" s="54">
        <f t="shared" si="257"/>
        <v>0</v>
      </c>
      <c r="Z363" s="54">
        <f t="shared" si="257"/>
        <v>0</v>
      </c>
      <c r="AA363" s="54">
        <f t="shared" si="257"/>
        <v>0</v>
      </c>
      <c r="AB363" s="54">
        <f t="shared" si="257"/>
        <v>0</v>
      </c>
      <c r="AC363" s="54">
        <f t="shared" si="257"/>
        <v>0</v>
      </c>
      <c r="AD363" s="54">
        <f t="shared" si="257"/>
        <v>0</v>
      </c>
      <c r="AE363" s="54">
        <f t="shared" si="257"/>
        <v>0</v>
      </c>
      <c r="AF363" s="54">
        <f t="shared" si="257"/>
        <v>0</v>
      </c>
      <c r="AG363" s="54">
        <f t="shared" si="257"/>
        <v>0</v>
      </c>
      <c r="AH363">
        <v>0</v>
      </c>
    </row>
    <row r="364" spans="1:34" ht="15.75" x14ac:dyDescent="0.25">
      <c r="A364" s="44" t="str">
        <f t="shared" si="235"/>
        <v>unc_res_h2</v>
      </c>
      <c r="B364" s="67" t="s">
        <v>424</v>
      </c>
      <c r="C364" s="70" t="s">
        <v>428</v>
      </c>
      <c r="D364" s="53" t="s">
        <v>674</v>
      </c>
      <c r="E364" s="53" t="s">
        <v>726</v>
      </c>
      <c r="F364" s="54">
        <v>0</v>
      </c>
      <c r="G364" s="54">
        <v>0</v>
      </c>
      <c r="H364" s="54">
        <v>0</v>
      </c>
      <c r="I364" s="54">
        <v>0</v>
      </c>
      <c r="J364" s="54">
        <v>0</v>
      </c>
      <c r="K364" s="54">
        <v>0</v>
      </c>
      <c r="L364" s="54">
        <v>0</v>
      </c>
      <c r="M364" s="54">
        <v>0</v>
      </c>
      <c r="N364" s="54">
        <v>0</v>
      </c>
      <c r="O364" s="54">
        <v>0</v>
      </c>
      <c r="P364" s="54">
        <v>0</v>
      </c>
      <c r="Q364" s="54">
        <v>0</v>
      </c>
      <c r="R364" s="54">
        <v>0</v>
      </c>
      <c r="S364" s="54">
        <v>0</v>
      </c>
      <c r="T364" s="54">
        <v>0</v>
      </c>
      <c r="U364" s="54">
        <v>0</v>
      </c>
      <c r="V364" s="54">
        <v>0</v>
      </c>
      <c r="W364" s="54">
        <v>0</v>
      </c>
      <c r="X364" s="54">
        <v>0</v>
      </c>
      <c r="Y364" s="54">
        <v>0</v>
      </c>
      <c r="Z364" s="54">
        <v>0</v>
      </c>
      <c r="AA364" s="54">
        <v>0</v>
      </c>
      <c r="AB364" s="54">
        <v>0</v>
      </c>
      <c r="AC364" s="54">
        <v>0</v>
      </c>
      <c r="AD364" s="54">
        <v>0</v>
      </c>
      <c r="AE364" s="54">
        <v>0</v>
      </c>
      <c r="AF364" s="54">
        <v>0</v>
      </c>
      <c r="AG364" s="54">
        <v>0</v>
      </c>
      <c r="AH364" s="54">
        <v>0</v>
      </c>
    </row>
    <row r="365" spans="1:34" ht="16.5" thickBot="1" x14ac:dyDescent="0.3">
      <c r="A365" s="44" t="str">
        <f>A363</f>
        <v>unc_res_h2</v>
      </c>
      <c r="B365" s="67" t="s">
        <v>424</v>
      </c>
      <c r="C365" s="71" t="s">
        <v>428</v>
      </c>
      <c r="D365" s="60" t="s">
        <v>115</v>
      </c>
      <c r="E365" s="60" t="s">
        <v>423</v>
      </c>
      <c r="F365" s="54">
        <f>F363</f>
        <v>0</v>
      </c>
      <c r="G365" s="54">
        <f>G363</f>
        <v>0</v>
      </c>
      <c r="H365" s="54">
        <f>H363</f>
        <v>0</v>
      </c>
      <c r="I365" s="54">
        <v>0</v>
      </c>
      <c r="J365" s="54">
        <f t="shared" ref="J365:AG365" si="258">J363</f>
        <v>0</v>
      </c>
      <c r="K365" s="54">
        <f t="shared" si="258"/>
        <v>0</v>
      </c>
      <c r="L365" s="54">
        <f t="shared" si="258"/>
        <v>0</v>
      </c>
      <c r="M365" s="54">
        <f t="shared" si="258"/>
        <v>0</v>
      </c>
      <c r="N365" s="54">
        <f t="shared" si="258"/>
        <v>0</v>
      </c>
      <c r="O365" s="54">
        <f t="shared" si="258"/>
        <v>0</v>
      </c>
      <c r="P365" s="54">
        <f t="shared" si="258"/>
        <v>0</v>
      </c>
      <c r="Q365" s="54">
        <f t="shared" si="258"/>
        <v>0</v>
      </c>
      <c r="R365" s="54">
        <f t="shared" si="258"/>
        <v>0</v>
      </c>
      <c r="S365" s="54">
        <f t="shared" si="258"/>
        <v>0</v>
      </c>
      <c r="T365" s="54">
        <f t="shared" si="258"/>
        <v>0</v>
      </c>
      <c r="U365" s="54">
        <f t="shared" si="258"/>
        <v>0</v>
      </c>
      <c r="V365" s="54">
        <f t="shared" si="258"/>
        <v>0</v>
      </c>
      <c r="W365" s="54">
        <f t="shared" si="258"/>
        <v>0</v>
      </c>
      <c r="X365" s="54">
        <f t="shared" si="258"/>
        <v>0</v>
      </c>
      <c r="Y365" s="54">
        <f t="shared" si="258"/>
        <v>0</v>
      </c>
      <c r="Z365" s="54">
        <f t="shared" si="258"/>
        <v>0</v>
      </c>
      <c r="AA365" s="54">
        <f t="shared" si="258"/>
        <v>0</v>
      </c>
      <c r="AB365" s="54">
        <f t="shared" si="258"/>
        <v>0</v>
      </c>
      <c r="AC365" s="54">
        <f t="shared" si="258"/>
        <v>0</v>
      </c>
      <c r="AD365" s="54">
        <f t="shared" si="258"/>
        <v>0</v>
      </c>
      <c r="AE365" s="54">
        <f t="shared" si="258"/>
        <v>0</v>
      </c>
      <c r="AF365" s="54">
        <f t="shared" si="258"/>
        <v>0</v>
      </c>
      <c r="AG365" s="54">
        <f t="shared" si="258"/>
        <v>0</v>
      </c>
      <c r="AH365">
        <v>0</v>
      </c>
    </row>
    <row r="366" spans="1:34" ht="15.75" x14ac:dyDescent="0.25">
      <c r="A366" s="44" t="str">
        <f t="shared" si="235"/>
        <v>unc_res_h2</v>
      </c>
      <c r="B366" s="67" t="s">
        <v>424</v>
      </c>
      <c r="C366" s="66" t="s">
        <v>429</v>
      </c>
      <c r="D366" s="47" t="s">
        <v>78</v>
      </c>
      <c r="E366" s="47" t="s">
        <v>147</v>
      </c>
      <c r="F366" s="54">
        <f t="shared" ref="F366:H366" si="259">F365</f>
        <v>0</v>
      </c>
      <c r="G366" s="54">
        <f t="shared" si="259"/>
        <v>0</v>
      </c>
      <c r="H366" s="54">
        <f t="shared" si="259"/>
        <v>0</v>
      </c>
      <c r="I366" s="54">
        <v>0</v>
      </c>
      <c r="J366" s="54">
        <f t="shared" ref="J366:AG366" si="260">J365</f>
        <v>0</v>
      </c>
      <c r="K366" s="54">
        <f t="shared" si="260"/>
        <v>0</v>
      </c>
      <c r="L366" s="54">
        <f t="shared" si="260"/>
        <v>0</v>
      </c>
      <c r="M366" s="54">
        <f t="shared" si="260"/>
        <v>0</v>
      </c>
      <c r="N366" s="54">
        <f t="shared" si="260"/>
        <v>0</v>
      </c>
      <c r="O366" s="54">
        <f t="shared" si="260"/>
        <v>0</v>
      </c>
      <c r="P366" s="54">
        <f t="shared" si="260"/>
        <v>0</v>
      </c>
      <c r="Q366" s="54">
        <f t="shared" si="260"/>
        <v>0</v>
      </c>
      <c r="R366" s="54">
        <f t="shared" si="260"/>
        <v>0</v>
      </c>
      <c r="S366" s="54">
        <f t="shared" si="260"/>
        <v>0</v>
      </c>
      <c r="T366" s="54">
        <f t="shared" si="260"/>
        <v>0</v>
      </c>
      <c r="U366" s="54">
        <f t="shared" si="260"/>
        <v>0</v>
      </c>
      <c r="V366" s="54">
        <f t="shared" si="260"/>
        <v>0</v>
      </c>
      <c r="W366" s="54">
        <f t="shared" si="260"/>
        <v>0</v>
      </c>
      <c r="X366" s="54">
        <f t="shared" si="260"/>
        <v>0</v>
      </c>
      <c r="Y366" s="54">
        <f t="shared" si="260"/>
        <v>0</v>
      </c>
      <c r="Z366" s="54">
        <f t="shared" si="260"/>
        <v>0</v>
      </c>
      <c r="AA366" s="54">
        <f t="shared" si="260"/>
        <v>0</v>
      </c>
      <c r="AB366" s="54">
        <f t="shared" si="260"/>
        <v>0</v>
      </c>
      <c r="AC366" s="54">
        <f t="shared" si="260"/>
        <v>0</v>
      </c>
      <c r="AD366" s="54">
        <f t="shared" si="260"/>
        <v>0</v>
      </c>
      <c r="AE366" s="54">
        <f t="shared" si="260"/>
        <v>0</v>
      </c>
      <c r="AF366" s="54">
        <f t="shared" si="260"/>
        <v>0</v>
      </c>
      <c r="AG366" s="54">
        <f t="shared" si="260"/>
        <v>0</v>
      </c>
      <c r="AH366">
        <v>0</v>
      </c>
    </row>
    <row r="367" spans="1:34" ht="15.75" x14ac:dyDescent="0.25">
      <c r="A367" s="44" t="str">
        <f t="shared" si="235"/>
        <v>unc_res_h2</v>
      </c>
      <c r="B367" s="67" t="s">
        <v>424</v>
      </c>
      <c r="C367" s="68" t="str">
        <f>C366</f>
        <v>Free State</v>
      </c>
      <c r="D367" s="53" t="s">
        <v>78</v>
      </c>
      <c r="E367" s="53" t="s">
        <v>278</v>
      </c>
      <c r="F367" s="54">
        <f t="shared" ref="F367:H367" si="261">F366</f>
        <v>0</v>
      </c>
      <c r="G367" s="54">
        <f t="shared" si="261"/>
        <v>0</v>
      </c>
      <c r="H367" s="54">
        <f t="shared" si="261"/>
        <v>0</v>
      </c>
      <c r="I367" s="54">
        <v>0</v>
      </c>
      <c r="J367" s="54">
        <f t="shared" ref="J367:AG367" si="262">J366</f>
        <v>0</v>
      </c>
      <c r="K367" s="54">
        <f t="shared" si="262"/>
        <v>0</v>
      </c>
      <c r="L367" s="54">
        <f t="shared" si="262"/>
        <v>0</v>
      </c>
      <c r="M367" s="54">
        <f t="shared" si="262"/>
        <v>0</v>
      </c>
      <c r="N367" s="54">
        <f t="shared" si="262"/>
        <v>0</v>
      </c>
      <c r="O367" s="54">
        <f t="shared" si="262"/>
        <v>0</v>
      </c>
      <c r="P367" s="54">
        <f t="shared" si="262"/>
        <v>0</v>
      </c>
      <c r="Q367" s="54">
        <f t="shared" si="262"/>
        <v>0</v>
      </c>
      <c r="R367" s="54">
        <f t="shared" si="262"/>
        <v>0</v>
      </c>
      <c r="S367" s="54">
        <f t="shared" si="262"/>
        <v>0</v>
      </c>
      <c r="T367" s="54">
        <f t="shared" si="262"/>
        <v>0</v>
      </c>
      <c r="U367" s="54">
        <f t="shared" si="262"/>
        <v>0</v>
      </c>
      <c r="V367" s="54">
        <f t="shared" si="262"/>
        <v>0</v>
      </c>
      <c r="W367" s="54">
        <f t="shared" si="262"/>
        <v>0</v>
      </c>
      <c r="X367" s="54">
        <f t="shared" si="262"/>
        <v>0</v>
      </c>
      <c r="Y367" s="54">
        <f t="shared" si="262"/>
        <v>0</v>
      </c>
      <c r="Z367" s="54">
        <f t="shared" si="262"/>
        <v>0</v>
      </c>
      <c r="AA367" s="54">
        <f t="shared" si="262"/>
        <v>0</v>
      </c>
      <c r="AB367" s="54">
        <f t="shared" si="262"/>
        <v>0</v>
      </c>
      <c r="AC367" s="54">
        <f t="shared" si="262"/>
        <v>0</v>
      </c>
      <c r="AD367" s="54">
        <f t="shared" si="262"/>
        <v>0</v>
      </c>
      <c r="AE367" s="54">
        <f t="shared" si="262"/>
        <v>0</v>
      </c>
      <c r="AF367" s="54">
        <f t="shared" si="262"/>
        <v>0</v>
      </c>
      <c r="AG367" s="54">
        <f t="shared" si="262"/>
        <v>0</v>
      </c>
      <c r="AH367">
        <v>0</v>
      </c>
    </row>
    <row r="368" spans="1:34" ht="15.75" x14ac:dyDescent="0.25">
      <c r="A368" s="44" t="str">
        <f t="shared" si="235"/>
        <v>unc_res_h2</v>
      </c>
      <c r="B368" s="67" t="s">
        <v>424</v>
      </c>
      <c r="C368" s="68" t="s">
        <v>429</v>
      </c>
      <c r="D368" s="53" t="s">
        <v>78</v>
      </c>
      <c r="E368" s="53" t="s">
        <v>112</v>
      </c>
      <c r="F368" s="54">
        <f t="shared" ref="F368:H368" si="263">F367</f>
        <v>0</v>
      </c>
      <c r="G368" s="54">
        <f t="shared" si="263"/>
        <v>0</v>
      </c>
      <c r="H368" s="54">
        <f t="shared" si="263"/>
        <v>0</v>
      </c>
      <c r="I368" s="54">
        <v>0</v>
      </c>
      <c r="J368" s="54">
        <f t="shared" ref="J368:AG368" si="264">J367</f>
        <v>0</v>
      </c>
      <c r="K368" s="54">
        <f t="shared" si="264"/>
        <v>0</v>
      </c>
      <c r="L368" s="54">
        <f t="shared" si="264"/>
        <v>0</v>
      </c>
      <c r="M368" s="54">
        <f t="shared" si="264"/>
        <v>0</v>
      </c>
      <c r="N368" s="54">
        <f t="shared" si="264"/>
        <v>0</v>
      </c>
      <c r="O368" s="54">
        <f t="shared" si="264"/>
        <v>0</v>
      </c>
      <c r="P368" s="54">
        <f t="shared" si="264"/>
        <v>0</v>
      </c>
      <c r="Q368" s="54">
        <f t="shared" si="264"/>
        <v>0</v>
      </c>
      <c r="R368" s="54">
        <f t="shared" si="264"/>
        <v>0</v>
      </c>
      <c r="S368" s="54">
        <f t="shared" si="264"/>
        <v>0</v>
      </c>
      <c r="T368" s="54">
        <f t="shared" si="264"/>
        <v>0</v>
      </c>
      <c r="U368" s="54">
        <f t="shared" si="264"/>
        <v>0</v>
      </c>
      <c r="V368" s="54">
        <f t="shared" si="264"/>
        <v>0</v>
      </c>
      <c r="W368" s="54">
        <f t="shared" si="264"/>
        <v>0</v>
      </c>
      <c r="X368" s="54">
        <f t="shared" si="264"/>
        <v>0</v>
      </c>
      <c r="Y368" s="54">
        <f t="shared" si="264"/>
        <v>0</v>
      </c>
      <c r="Z368" s="54">
        <f t="shared" si="264"/>
        <v>0</v>
      </c>
      <c r="AA368" s="54">
        <f t="shared" si="264"/>
        <v>0</v>
      </c>
      <c r="AB368" s="54">
        <f t="shared" si="264"/>
        <v>0</v>
      </c>
      <c r="AC368" s="54">
        <f t="shared" si="264"/>
        <v>0</v>
      </c>
      <c r="AD368" s="54">
        <f t="shared" si="264"/>
        <v>0</v>
      </c>
      <c r="AE368" s="54">
        <f t="shared" si="264"/>
        <v>0</v>
      </c>
      <c r="AF368" s="54">
        <f t="shared" si="264"/>
        <v>0</v>
      </c>
      <c r="AG368" s="54">
        <f t="shared" si="264"/>
        <v>0</v>
      </c>
      <c r="AH368">
        <v>0</v>
      </c>
    </row>
    <row r="369" spans="1:34" ht="15.75" x14ac:dyDescent="0.25">
      <c r="A369" s="44" t="str">
        <f t="shared" si="235"/>
        <v>unc_res_h2</v>
      </c>
      <c r="B369" s="67" t="s">
        <v>424</v>
      </c>
      <c r="C369" s="68" t="s">
        <v>429</v>
      </c>
      <c r="D369" s="53" t="s">
        <v>674</v>
      </c>
      <c r="E369" s="53" t="s">
        <v>726</v>
      </c>
      <c r="F369" s="54">
        <v>0</v>
      </c>
      <c r="G369" s="54">
        <v>0</v>
      </c>
      <c r="H369" s="54">
        <v>0</v>
      </c>
      <c r="I369" s="54">
        <v>0</v>
      </c>
      <c r="J369" s="54">
        <v>0</v>
      </c>
      <c r="K369" s="54">
        <v>0</v>
      </c>
      <c r="L369" s="54">
        <v>0</v>
      </c>
      <c r="M369" s="54">
        <v>0</v>
      </c>
      <c r="N369" s="54">
        <v>0</v>
      </c>
      <c r="O369" s="54">
        <v>0</v>
      </c>
      <c r="P369" s="54">
        <v>0</v>
      </c>
      <c r="Q369" s="54">
        <v>0</v>
      </c>
      <c r="R369" s="54">
        <v>0</v>
      </c>
      <c r="S369" s="54">
        <v>0</v>
      </c>
      <c r="T369" s="54">
        <v>0</v>
      </c>
      <c r="U369" s="54">
        <v>0</v>
      </c>
      <c r="V369" s="54">
        <v>0</v>
      </c>
      <c r="W369" s="54">
        <v>0</v>
      </c>
      <c r="X369" s="54">
        <v>0</v>
      </c>
      <c r="Y369" s="54">
        <v>0</v>
      </c>
      <c r="Z369" s="54">
        <v>0</v>
      </c>
      <c r="AA369" s="54">
        <v>0</v>
      </c>
      <c r="AB369" s="54">
        <v>0</v>
      </c>
      <c r="AC369" s="54">
        <v>0</v>
      </c>
      <c r="AD369" s="54">
        <v>0</v>
      </c>
      <c r="AE369" s="54">
        <v>0</v>
      </c>
      <c r="AF369" s="54">
        <v>0</v>
      </c>
      <c r="AG369" s="54">
        <v>0</v>
      </c>
      <c r="AH369" s="54">
        <v>0</v>
      </c>
    </row>
    <row r="370" spans="1:34" ht="16.5" thickBot="1" x14ac:dyDescent="0.3">
      <c r="A370" s="44" t="str">
        <f>A368</f>
        <v>unc_res_h2</v>
      </c>
      <c r="B370" s="67" t="s">
        <v>424</v>
      </c>
      <c r="C370" s="72" t="s">
        <v>429</v>
      </c>
      <c r="D370" s="60" t="s">
        <v>115</v>
      </c>
      <c r="E370" s="60" t="s">
        <v>423</v>
      </c>
      <c r="F370" s="54">
        <f>F368</f>
        <v>0</v>
      </c>
      <c r="G370" s="54">
        <f>G368</f>
        <v>0</v>
      </c>
      <c r="H370" s="54">
        <f>H368</f>
        <v>0</v>
      </c>
      <c r="I370" s="54">
        <v>0</v>
      </c>
      <c r="J370" s="54">
        <f t="shared" ref="J370:AG370" si="265">J368</f>
        <v>0</v>
      </c>
      <c r="K370" s="54">
        <f t="shared" si="265"/>
        <v>0</v>
      </c>
      <c r="L370" s="54">
        <f t="shared" si="265"/>
        <v>0</v>
      </c>
      <c r="M370" s="54">
        <f t="shared" si="265"/>
        <v>0</v>
      </c>
      <c r="N370" s="54">
        <f t="shared" si="265"/>
        <v>0</v>
      </c>
      <c r="O370" s="54">
        <f t="shared" si="265"/>
        <v>0</v>
      </c>
      <c r="P370" s="54">
        <f t="shared" si="265"/>
        <v>0</v>
      </c>
      <c r="Q370" s="54">
        <f t="shared" si="265"/>
        <v>0</v>
      </c>
      <c r="R370" s="54">
        <f t="shared" si="265"/>
        <v>0</v>
      </c>
      <c r="S370" s="54">
        <f t="shared" si="265"/>
        <v>0</v>
      </c>
      <c r="T370" s="54">
        <f t="shared" si="265"/>
        <v>0</v>
      </c>
      <c r="U370" s="54">
        <f t="shared" si="265"/>
        <v>0</v>
      </c>
      <c r="V370" s="54">
        <f t="shared" si="265"/>
        <v>0</v>
      </c>
      <c r="W370" s="54">
        <f t="shared" si="265"/>
        <v>0</v>
      </c>
      <c r="X370" s="54">
        <f t="shared" si="265"/>
        <v>0</v>
      </c>
      <c r="Y370" s="54">
        <f t="shared" si="265"/>
        <v>0</v>
      </c>
      <c r="Z370" s="54">
        <f t="shared" si="265"/>
        <v>0</v>
      </c>
      <c r="AA370" s="54">
        <f t="shared" si="265"/>
        <v>0</v>
      </c>
      <c r="AB370" s="54">
        <f t="shared" si="265"/>
        <v>0</v>
      </c>
      <c r="AC370" s="54">
        <f t="shared" si="265"/>
        <v>0</v>
      </c>
      <c r="AD370" s="54">
        <f t="shared" si="265"/>
        <v>0</v>
      </c>
      <c r="AE370" s="54">
        <f t="shared" si="265"/>
        <v>0</v>
      </c>
      <c r="AF370" s="54">
        <f t="shared" si="265"/>
        <v>0</v>
      </c>
      <c r="AG370" s="54">
        <f t="shared" si="265"/>
        <v>0</v>
      </c>
      <c r="AH370">
        <v>0</v>
      </c>
    </row>
    <row r="371" spans="1:34" ht="15.75" x14ac:dyDescent="0.25">
      <c r="A371" s="44" t="str">
        <f t="shared" si="235"/>
        <v>unc_res_h2</v>
      </c>
      <c r="B371" s="67" t="s">
        <v>424</v>
      </c>
      <c r="C371" s="70" t="s">
        <v>430</v>
      </c>
      <c r="D371" s="53" t="s">
        <v>78</v>
      </c>
      <c r="E371" s="53" t="s">
        <v>147</v>
      </c>
      <c r="F371" s="54">
        <f t="shared" ref="F371:H371" si="266">F370</f>
        <v>0</v>
      </c>
      <c r="G371" s="54">
        <f t="shared" si="266"/>
        <v>0</v>
      </c>
      <c r="H371" s="54">
        <f t="shared" si="266"/>
        <v>0</v>
      </c>
      <c r="I371" s="54">
        <v>0</v>
      </c>
      <c r="J371" s="54">
        <f t="shared" ref="J371:AG371" si="267">J370</f>
        <v>0</v>
      </c>
      <c r="K371" s="54">
        <f t="shared" si="267"/>
        <v>0</v>
      </c>
      <c r="L371" s="54">
        <f t="shared" si="267"/>
        <v>0</v>
      </c>
      <c r="M371" s="54">
        <f t="shared" si="267"/>
        <v>0</v>
      </c>
      <c r="N371" s="54">
        <f t="shared" si="267"/>
        <v>0</v>
      </c>
      <c r="O371" s="54">
        <f t="shared" si="267"/>
        <v>0</v>
      </c>
      <c r="P371" s="54">
        <f t="shared" si="267"/>
        <v>0</v>
      </c>
      <c r="Q371" s="54">
        <f t="shared" si="267"/>
        <v>0</v>
      </c>
      <c r="R371" s="54">
        <f t="shared" si="267"/>
        <v>0</v>
      </c>
      <c r="S371" s="54">
        <f t="shared" si="267"/>
        <v>0</v>
      </c>
      <c r="T371" s="54">
        <f t="shared" si="267"/>
        <v>0</v>
      </c>
      <c r="U371" s="54">
        <f t="shared" si="267"/>
        <v>0</v>
      </c>
      <c r="V371" s="54">
        <f t="shared" si="267"/>
        <v>0</v>
      </c>
      <c r="W371" s="54">
        <f t="shared" si="267"/>
        <v>0</v>
      </c>
      <c r="X371" s="54">
        <f t="shared" si="267"/>
        <v>0</v>
      </c>
      <c r="Y371" s="54">
        <f t="shared" si="267"/>
        <v>0</v>
      </c>
      <c r="Z371" s="54">
        <f t="shared" si="267"/>
        <v>0</v>
      </c>
      <c r="AA371" s="54">
        <f t="shared" si="267"/>
        <v>0</v>
      </c>
      <c r="AB371" s="54">
        <f t="shared" si="267"/>
        <v>0</v>
      </c>
      <c r="AC371" s="54">
        <f t="shared" si="267"/>
        <v>0</v>
      </c>
      <c r="AD371" s="54">
        <f t="shared" si="267"/>
        <v>0</v>
      </c>
      <c r="AE371" s="54">
        <f t="shared" si="267"/>
        <v>0</v>
      </c>
      <c r="AF371" s="54">
        <f t="shared" si="267"/>
        <v>0</v>
      </c>
      <c r="AG371" s="54">
        <f t="shared" si="267"/>
        <v>0</v>
      </c>
      <c r="AH371">
        <v>0</v>
      </c>
    </row>
    <row r="372" spans="1:34" ht="15.75" x14ac:dyDescent="0.25">
      <c r="A372" s="44" t="str">
        <f t="shared" si="235"/>
        <v>unc_res_h2</v>
      </c>
      <c r="B372" s="67" t="s">
        <v>424</v>
      </c>
      <c r="C372" s="70" t="str">
        <f>C371</f>
        <v>North West</v>
      </c>
      <c r="D372" s="53" t="s">
        <v>78</v>
      </c>
      <c r="E372" s="53" t="s">
        <v>278</v>
      </c>
      <c r="F372" s="54">
        <f t="shared" ref="F372:H372" si="268">F371</f>
        <v>0</v>
      </c>
      <c r="G372" s="54">
        <f t="shared" si="268"/>
        <v>0</v>
      </c>
      <c r="H372" s="54">
        <f t="shared" si="268"/>
        <v>0</v>
      </c>
      <c r="I372" s="54">
        <v>0</v>
      </c>
      <c r="J372" s="54">
        <f t="shared" ref="J372:AG372" si="269">J371</f>
        <v>0</v>
      </c>
      <c r="K372" s="54">
        <f t="shared" si="269"/>
        <v>0</v>
      </c>
      <c r="L372" s="54">
        <f t="shared" si="269"/>
        <v>0</v>
      </c>
      <c r="M372" s="54">
        <f t="shared" si="269"/>
        <v>0</v>
      </c>
      <c r="N372" s="54">
        <f t="shared" si="269"/>
        <v>0</v>
      </c>
      <c r="O372" s="54">
        <f t="shared" si="269"/>
        <v>0</v>
      </c>
      <c r="P372" s="54">
        <f t="shared" si="269"/>
        <v>0</v>
      </c>
      <c r="Q372" s="54">
        <f t="shared" si="269"/>
        <v>0</v>
      </c>
      <c r="R372" s="54">
        <f t="shared" si="269"/>
        <v>0</v>
      </c>
      <c r="S372" s="54">
        <f t="shared" si="269"/>
        <v>0</v>
      </c>
      <c r="T372" s="54">
        <f t="shared" si="269"/>
        <v>0</v>
      </c>
      <c r="U372" s="54">
        <f t="shared" si="269"/>
        <v>0</v>
      </c>
      <c r="V372" s="54">
        <f t="shared" si="269"/>
        <v>0</v>
      </c>
      <c r="W372" s="54">
        <f t="shared" si="269"/>
        <v>0</v>
      </c>
      <c r="X372" s="54">
        <f t="shared" si="269"/>
        <v>0</v>
      </c>
      <c r="Y372" s="54">
        <f t="shared" si="269"/>
        <v>0</v>
      </c>
      <c r="Z372" s="54">
        <f t="shared" si="269"/>
        <v>0</v>
      </c>
      <c r="AA372" s="54">
        <f t="shared" si="269"/>
        <v>0</v>
      </c>
      <c r="AB372" s="54">
        <f t="shared" si="269"/>
        <v>0</v>
      </c>
      <c r="AC372" s="54">
        <f t="shared" si="269"/>
        <v>0</v>
      </c>
      <c r="AD372" s="54">
        <f t="shared" si="269"/>
        <v>0</v>
      </c>
      <c r="AE372" s="54">
        <f t="shared" si="269"/>
        <v>0</v>
      </c>
      <c r="AF372" s="54">
        <f t="shared" si="269"/>
        <v>0</v>
      </c>
      <c r="AG372" s="54">
        <f t="shared" si="269"/>
        <v>0</v>
      </c>
      <c r="AH372">
        <v>0</v>
      </c>
    </row>
    <row r="373" spans="1:34" ht="15.75" x14ac:dyDescent="0.25">
      <c r="A373" s="44" t="str">
        <f t="shared" si="235"/>
        <v>unc_res_h2</v>
      </c>
      <c r="B373" s="67" t="s">
        <v>424</v>
      </c>
      <c r="C373" s="70" t="str">
        <f>C372</f>
        <v>North West</v>
      </c>
      <c r="D373" s="53" t="s">
        <v>674</v>
      </c>
      <c r="E373" s="53" t="s">
        <v>726</v>
      </c>
      <c r="F373" s="54">
        <v>0</v>
      </c>
      <c r="G373" s="54">
        <v>0</v>
      </c>
      <c r="H373" s="54">
        <v>0</v>
      </c>
      <c r="I373" s="54">
        <v>0</v>
      </c>
      <c r="J373" s="54">
        <v>0</v>
      </c>
      <c r="K373" s="54">
        <v>0</v>
      </c>
      <c r="L373" s="54">
        <v>0</v>
      </c>
      <c r="M373" s="54">
        <v>0</v>
      </c>
      <c r="N373" s="54">
        <v>0</v>
      </c>
      <c r="O373" s="54">
        <v>0</v>
      </c>
      <c r="P373" s="54">
        <v>0</v>
      </c>
      <c r="Q373" s="54">
        <v>0</v>
      </c>
      <c r="R373" s="54">
        <v>0</v>
      </c>
      <c r="S373" s="54">
        <v>0</v>
      </c>
      <c r="T373" s="54">
        <v>0</v>
      </c>
      <c r="U373" s="54">
        <v>0</v>
      </c>
      <c r="V373" s="54">
        <v>0</v>
      </c>
      <c r="W373" s="54">
        <v>0</v>
      </c>
      <c r="X373" s="54">
        <v>0</v>
      </c>
      <c r="Y373" s="54">
        <v>0</v>
      </c>
      <c r="Z373" s="54">
        <v>0</v>
      </c>
      <c r="AA373" s="54">
        <v>0</v>
      </c>
      <c r="AB373" s="54">
        <v>0</v>
      </c>
      <c r="AC373" s="54">
        <v>0</v>
      </c>
      <c r="AD373" s="54">
        <v>0</v>
      </c>
      <c r="AE373" s="54">
        <v>0</v>
      </c>
      <c r="AF373" s="54">
        <v>0</v>
      </c>
      <c r="AG373" s="54">
        <v>0</v>
      </c>
      <c r="AH373" s="54">
        <v>0</v>
      </c>
    </row>
    <row r="374" spans="1:34" ht="16.5" thickBot="1" x14ac:dyDescent="0.3">
      <c r="A374" s="44" t="str">
        <f>A372</f>
        <v>unc_res_h2</v>
      </c>
      <c r="B374" s="67" t="s">
        <v>424</v>
      </c>
      <c r="C374" s="70" t="str">
        <f>C372</f>
        <v>North West</v>
      </c>
      <c r="D374" s="60" t="s">
        <v>115</v>
      </c>
      <c r="E374" s="60" t="s">
        <v>423</v>
      </c>
      <c r="F374" s="54">
        <f t="shared" ref="F374:H374" si="270">F372</f>
        <v>0</v>
      </c>
      <c r="G374" s="54">
        <f t="shared" si="270"/>
        <v>0</v>
      </c>
      <c r="H374" s="54">
        <f t="shared" si="270"/>
        <v>0</v>
      </c>
      <c r="I374" s="54">
        <v>0</v>
      </c>
      <c r="J374" s="54">
        <f t="shared" ref="J374:AG374" si="271">J372</f>
        <v>0</v>
      </c>
      <c r="K374" s="54">
        <f t="shared" si="271"/>
        <v>0</v>
      </c>
      <c r="L374" s="54">
        <f t="shared" si="271"/>
        <v>0</v>
      </c>
      <c r="M374" s="54">
        <f t="shared" si="271"/>
        <v>0</v>
      </c>
      <c r="N374" s="54">
        <f t="shared" si="271"/>
        <v>0</v>
      </c>
      <c r="O374" s="54">
        <f t="shared" si="271"/>
        <v>0</v>
      </c>
      <c r="P374" s="54">
        <f t="shared" si="271"/>
        <v>0</v>
      </c>
      <c r="Q374" s="54">
        <f t="shared" si="271"/>
        <v>0</v>
      </c>
      <c r="R374" s="54">
        <f t="shared" si="271"/>
        <v>0</v>
      </c>
      <c r="S374" s="54">
        <f t="shared" si="271"/>
        <v>0</v>
      </c>
      <c r="T374" s="54">
        <f t="shared" si="271"/>
        <v>0</v>
      </c>
      <c r="U374" s="54">
        <f t="shared" si="271"/>
        <v>0</v>
      </c>
      <c r="V374" s="54">
        <f t="shared" si="271"/>
        <v>0</v>
      </c>
      <c r="W374" s="54">
        <f t="shared" si="271"/>
        <v>0</v>
      </c>
      <c r="X374" s="54">
        <f t="shared" si="271"/>
        <v>0</v>
      </c>
      <c r="Y374" s="54">
        <f t="shared" si="271"/>
        <v>0</v>
      </c>
      <c r="Z374" s="54">
        <f t="shared" si="271"/>
        <v>0</v>
      </c>
      <c r="AA374" s="54">
        <f t="shared" si="271"/>
        <v>0</v>
      </c>
      <c r="AB374" s="54">
        <f t="shared" si="271"/>
        <v>0</v>
      </c>
      <c r="AC374" s="54">
        <f t="shared" si="271"/>
        <v>0</v>
      </c>
      <c r="AD374" s="54">
        <f t="shared" si="271"/>
        <v>0</v>
      </c>
      <c r="AE374" s="54">
        <f t="shared" si="271"/>
        <v>0</v>
      </c>
      <c r="AF374" s="54">
        <f t="shared" si="271"/>
        <v>0</v>
      </c>
      <c r="AG374" s="54">
        <f t="shared" si="271"/>
        <v>0</v>
      </c>
      <c r="AH374">
        <v>0</v>
      </c>
    </row>
    <row r="375" spans="1:34" ht="15.75" x14ac:dyDescent="0.25">
      <c r="A375" s="44" t="str">
        <f t="shared" si="235"/>
        <v>unc_res_h2</v>
      </c>
      <c r="B375" s="67" t="s">
        <v>424</v>
      </c>
      <c r="C375" s="66" t="s">
        <v>431</v>
      </c>
      <c r="D375" s="47" t="s">
        <v>78</v>
      </c>
      <c r="E375" s="47" t="s">
        <v>147</v>
      </c>
      <c r="F375" s="54">
        <f t="shared" ref="F375:H375" si="272">F374</f>
        <v>0</v>
      </c>
      <c r="G375" s="54">
        <f t="shared" si="272"/>
        <v>0</v>
      </c>
      <c r="H375" s="54">
        <f t="shared" si="272"/>
        <v>0</v>
      </c>
      <c r="I375" s="54">
        <v>0</v>
      </c>
      <c r="J375" s="54">
        <f t="shared" ref="J375:AG375" si="273">J374</f>
        <v>0</v>
      </c>
      <c r="K375" s="54">
        <f t="shared" si="273"/>
        <v>0</v>
      </c>
      <c r="L375" s="54">
        <f t="shared" si="273"/>
        <v>0</v>
      </c>
      <c r="M375" s="54">
        <f t="shared" si="273"/>
        <v>0</v>
      </c>
      <c r="N375" s="54">
        <f t="shared" si="273"/>
        <v>0</v>
      </c>
      <c r="O375" s="54">
        <f t="shared" si="273"/>
        <v>0</v>
      </c>
      <c r="P375" s="54">
        <f t="shared" si="273"/>
        <v>0</v>
      </c>
      <c r="Q375" s="54">
        <f t="shared" si="273"/>
        <v>0</v>
      </c>
      <c r="R375" s="54">
        <f t="shared" si="273"/>
        <v>0</v>
      </c>
      <c r="S375" s="54">
        <f t="shared" si="273"/>
        <v>0</v>
      </c>
      <c r="T375" s="54">
        <f t="shared" si="273"/>
        <v>0</v>
      </c>
      <c r="U375" s="54">
        <f t="shared" si="273"/>
        <v>0</v>
      </c>
      <c r="V375" s="54">
        <f t="shared" si="273"/>
        <v>0</v>
      </c>
      <c r="W375" s="54">
        <f t="shared" si="273"/>
        <v>0</v>
      </c>
      <c r="X375" s="54">
        <f t="shared" si="273"/>
        <v>0</v>
      </c>
      <c r="Y375" s="54">
        <f t="shared" si="273"/>
        <v>0</v>
      </c>
      <c r="Z375" s="54">
        <f t="shared" si="273"/>
        <v>0</v>
      </c>
      <c r="AA375" s="54">
        <f t="shared" si="273"/>
        <v>0</v>
      </c>
      <c r="AB375" s="54">
        <f t="shared" si="273"/>
        <v>0</v>
      </c>
      <c r="AC375" s="54">
        <f t="shared" si="273"/>
        <v>0</v>
      </c>
      <c r="AD375" s="54">
        <f t="shared" si="273"/>
        <v>0</v>
      </c>
      <c r="AE375" s="54">
        <f t="shared" si="273"/>
        <v>0</v>
      </c>
      <c r="AF375" s="54">
        <f t="shared" si="273"/>
        <v>0</v>
      </c>
      <c r="AG375" s="54">
        <f t="shared" si="273"/>
        <v>0</v>
      </c>
      <c r="AH375">
        <v>0</v>
      </c>
    </row>
    <row r="376" spans="1:34" ht="15.75" x14ac:dyDescent="0.25">
      <c r="A376" s="44" t="str">
        <f t="shared" si="235"/>
        <v>unc_res_h2</v>
      </c>
      <c r="B376" s="67" t="s">
        <v>424</v>
      </c>
      <c r="C376" s="68" t="str">
        <f t="shared" ref="C376:C379" si="274">C375</f>
        <v>Gauteng</v>
      </c>
      <c r="D376" s="53" t="s">
        <v>78</v>
      </c>
      <c r="E376" s="53" t="s">
        <v>278</v>
      </c>
      <c r="F376" s="54">
        <f t="shared" ref="F376:H376" si="275">F375</f>
        <v>0</v>
      </c>
      <c r="G376" s="54">
        <f t="shared" si="275"/>
        <v>0</v>
      </c>
      <c r="H376" s="54">
        <f t="shared" si="275"/>
        <v>0</v>
      </c>
      <c r="I376" s="54">
        <v>0</v>
      </c>
      <c r="J376" s="54">
        <f t="shared" ref="J376:AG376" si="276">J375</f>
        <v>0</v>
      </c>
      <c r="K376" s="54">
        <f t="shared" si="276"/>
        <v>0</v>
      </c>
      <c r="L376" s="54">
        <f t="shared" si="276"/>
        <v>0</v>
      </c>
      <c r="M376" s="54">
        <f t="shared" si="276"/>
        <v>0</v>
      </c>
      <c r="N376" s="54">
        <f t="shared" si="276"/>
        <v>0</v>
      </c>
      <c r="O376" s="54">
        <f t="shared" si="276"/>
        <v>0</v>
      </c>
      <c r="P376" s="54">
        <f t="shared" si="276"/>
        <v>0</v>
      </c>
      <c r="Q376" s="54">
        <f t="shared" si="276"/>
        <v>0</v>
      </c>
      <c r="R376" s="54">
        <f t="shared" si="276"/>
        <v>0</v>
      </c>
      <c r="S376" s="54">
        <f t="shared" si="276"/>
        <v>0</v>
      </c>
      <c r="T376" s="54">
        <f t="shared" si="276"/>
        <v>0</v>
      </c>
      <c r="U376" s="54">
        <f t="shared" si="276"/>
        <v>0</v>
      </c>
      <c r="V376" s="54">
        <f t="shared" si="276"/>
        <v>0</v>
      </c>
      <c r="W376" s="54">
        <f t="shared" si="276"/>
        <v>0</v>
      </c>
      <c r="X376" s="54">
        <f t="shared" si="276"/>
        <v>0</v>
      </c>
      <c r="Y376" s="54">
        <f t="shared" si="276"/>
        <v>0</v>
      </c>
      <c r="Z376" s="54">
        <f t="shared" si="276"/>
        <v>0</v>
      </c>
      <c r="AA376" s="54">
        <f t="shared" si="276"/>
        <v>0</v>
      </c>
      <c r="AB376" s="54">
        <f t="shared" si="276"/>
        <v>0</v>
      </c>
      <c r="AC376" s="54">
        <f t="shared" si="276"/>
        <v>0</v>
      </c>
      <c r="AD376" s="54">
        <f t="shared" si="276"/>
        <v>0</v>
      </c>
      <c r="AE376" s="54">
        <f t="shared" si="276"/>
        <v>0</v>
      </c>
      <c r="AF376" s="54">
        <f t="shared" si="276"/>
        <v>0</v>
      </c>
      <c r="AG376" s="54">
        <f t="shared" si="276"/>
        <v>0</v>
      </c>
      <c r="AH376">
        <v>0</v>
      </c>
    </row>
    <row r="377" spans="1:34" ht="15.75" x14ac:dyDescent="0.25">
      <c r="A377" s="44" t="str">
        <f t="shared" si="235"/>
        <v>unc_res_h2</v>
      </c>
      <c r="B377" s="67" t="s">
        <v>424</v>
      </c>
      <c r="C377" s="68" t="str">
        <f t="shared" si="274"/>
        <v>Gauteng</v>
      </c>
      <c r="D377" s="53" t="s">
        <v>78</v>
      </c>
      <c r="E377" s="53" t="s">
        <v>422</v>
      </c>
      <c r="F377" s="54">
        <f t="shared" ref="F377:H377" si="277">F376</f>
        <v>0</v>
      </c>
      <c r="G377" s="54">
        <f t="shared" si="277"/>
        <v>0</v>
      </c>
      <c r="H377" s="54">
        <f t="shared" si="277"/>
        <v>0</v>
      </c>
      <c r="I377" s="54">
        <v>0</v>
      </c>
      <c r="J377" s="54">
        <f t="shared" ref="J377:AG377" si="278">J376</f>
        <v>0</v>
      </c>
      <c r="K377" s="54">
        <f t="shared" si="278"/>
        <v>0</v>
      </c>
      <c r="L377" s="54">
        <f t="shared" si="278"/>
        <v>0</v>
      </c>
      <c r="M377" s="54">
        <f t="shared" si="278"/>
        <v>0</v>
      </c>
      <c r="N377" s="54">
        <f t="shared" si="278"/>
        <v>0</v>
      </c>
      <c r="O377" s="54">
        <f t="shared" si="278"/>
        <v>0</v>
      </c>
      <c r="P377" s="54">
        <f t="shared" si="278"/>
        <v>0</v>
      </c>
      <c r="Q377" s="54">
        <f t="shared" si="278"/>
        <v>0</v>
      </c>
      <c r="R377" s="54">
        <f t="shared" si="278"/>
        <v>0</v>
      </c>
      <c r="S377" s="54">
        <f t="shared" si="278"/>
        <v>0</v>
      </c>
      <c r="T377" s="54">
        <f t="shared" si="278"/>
        <v>0</v>
      </c>
      <c r="U377" s="54">
        <f t="shared" si="278"/>
        <v>0</v>
      </c>
      <c r="V377" s="54">
        <f t="shared" si="278"/>
        <v>0</v>
      </c>
      <c r="W377" s="54">
        <f t="shared" si="278"/>
        <v>0</v>
      </c>
      <c r="X377" s="54">
        <f t="shared" si="278"/>
        <v>0</v>
      </c>
      <c r="Y377" s="54">
        <f t="shared" si="278"/>
        <v>0</v>
      </c>
      <c r="Z377" s="54">
        <f t="shared" si="278"/>
        <v>0</v>
      </c>
      <c r="AA377" s="54">
        <f t="shared" si="278"/>
        <v>0</v>
      </c>
      <c r="AB377" s="54">
        <f t="shared" si="278"/>
        <v>0</v>
      </c>
      <c r="AC377" s="54">
        <f t="shared" si="278"/>
        <v>0</v>
      </c>
      <c r="AD377" s="54">
        <f t="shared" si="278"/>
        <v>0</v>
      </c>
      <c r="AE377" s="54">
        <f t="shared" si="278"/>
        <v>0</v>
      </c>
      <c r="AF377" s="54">
        <f t="shared" si="278"/>
        <v>0</v>
      </c>
      <c r="AG377" s="54">
        <f t="shared" si="278"/>
        <v>0</v>
      </c>
      <c r="AH377">
        <v>0</v>
      </c>
    </row>
    <row r="378" spans="1:34" ht="15.75" x14ac:dyDescent="0.25">
      <c r="A378" s="44" t="str">
        <f t="shared" si="235"/>
        <v>unc_res_h2</v>
      </c>
      <c r="B378" s="67" t="s">
        <v>424</v>
      </c>
      <c r="C378" s="68" t="str">
        <f t="shared" si="274"/>
        <v>Gauteng</v>
      </c>
      <c r="D378" s="53" t="s">
        <v>78</v>
      </c>
      <c r="E378" s="53" t="s">
        <v>77</v>
      </c>
      <c r="F378" s="54">
        <f t="shared" ref="F378:H378" si="279">F377</f>
        <v>0</v>
      </c>
      <c r="G378" s="54">
        <f t="shared" si="279"/>
        <v>0</v>
      </c>
      <c r="H378" s="54">
        <f t="shared" si="279"/>
        <v>0</v>
      </c>
      <c r="I378" s="54">
        <v>0</v>
      </c>
      <c r="J378" s="54">
        <f t="shared" ref="J378:AG378" si="280">J377</f>
        <v>0</v>
      </c>
      <c r="K378" s="54">
        <f t="shared" si="280"/>
        <v>0</v>
      </c>
      <c r="L378" s="54">
        <f t="shared" si="280"/>
        <v>0</v>
      </c>
      <c r="M378" s="54">
        <f t="shared" si="280"/>
        <v>0</v>
      </c>
      <c r="N378" s="54">
        <f t="shared" si="280"/>
        <v>0</v>
      </c>
      <c r="O378" s="54">
        <f t="shared" si="280"/>
        <v>0</v>
      </c>
      <c r="P378" s="54">
        <f t="shared" si="280"/>
        <v>0</v>
      </c>
      <c r="Q378" s="54">
        <f t="shared" si="280"/>
        <v>0</v>
      </c>
      <c r="R378" s="54">
        <f t="shared" si="280"/>
        <v>0</v>
      </c>
      <c r="S378" s="54">
        <f t="shared" si="280"/>
        <v>0</v>
      </c>
      <c r="T378" s="54">
        <f t="shared" si="280"/>
        <v>0</v>
      </c>
      <c r="U378" s="54">
        <f t="shared" si="280"/>
        <v>0</v>
      </c>
      <c r="V378" s="54">
        <f t="shared" si="280"/>
        <v>0</v>
      </c>
      <c r="W378" s="54">
        <f t="shared" si="280"/>
        <v>0</v>
      </c>
      <c r="X378" s="54">
        <f t="shared" si="280"/>
        <v>0</v>
      </c>
      <c r="Y378" s="54">
        <f t="shared" si="280"/>
        <v>0</v>
      </c>
      <c r="Z378" s="54">
        <f t="shared" si="280"/>
        <v>0</v>
      </c>
      <c r="AA378" s="54">
        <f t="shared" si="280"/>
        <v>0</v>
      </c>
      <c r="AB378" s="54">
        <f t="shared" si="280"/>
        <v>0</v>
      </c>
      <c r="AC378" s="54">
        <f t="shared" si="280"/>
        <v>0</v>
      </c>
      <c r="AD378" s="54">
        <f t="shared" si="280"/>
        <v>0</v>
      </c>
      <c r="AE378" s="54">
        <f t="shared" si="280"/>
        <v>0</v>
      </c>
      <c r="AF378" s="54">
        <f t="shared" si="280"/>
        <v>0</v>
      </c>
      <c r="AG378" s="54">
        <f t="shared" si="280"/>
        <v>0</v>
      </c>
      <c r="AH378">
        <v>0</v>
      </c>
    </row>
    <row r="379" spans="1:34" ht="15.75" x14ac:dyDescent="0.25">
      <c r="A379" s="44" t="str">
        <f t="shared" si="235"/>
        <v>unc_res_h2</v>
      </c>
      <c r="B379" s="67" t="s">
        <v>424</v>
      </c>
      <c r="C379" s="68" t="str">
        <f t="shared" si="274"/>
        <v>Gauteng</v>
      </c>
      <c r="D379" s="53" t="s">
        <v>674</v>
      </c>
      <c r="E379" s="53" t="s">
        <v>726</v>
      </c>
      <c r="F379" s="54">
        <v>0</v>
      </c>
      <c r="G379" s="54">
        <v>0</v>
      </c>
      <c r="H379" s="54">
        <v>0</v>
      </c>
      <c r="I379" s="54">
        <v>0</v>
      </c>
      <c r="J379" s="54">
        <v>0</v>
      </c>
      <c r="K379" s="54">
        <v>0</v>
      </c>
      <c r="L379" s="54">
        <v>0</v>
      </c>
      <c r="M379" s="54">
        <v>0</v>
      </c>
      <c r="N379" s="54">
        <v>0</v>
      </c>
      <c r="O379" s="54">
        <v>0</v>
      </c>
      <c r="P379" s="54">
        <v>0</v>
      </c>
      <c r="Q379" s="54">
        <v>0</v>
      </c>
      <c r="R379" s="54">
        <v>0</v>
      </c>
      <c r="S379" s="54">
        <v>0</v>
      </c>
      <c r="T379" s="54">
        <v>0</v>
      </c>
      <c r="U379" s="54">
        <v>0</v>
      </c>
      <c r="V379" s="54">
        <v>0</v>
      </c>
      <c r="W379" s="54">
        <v>0</v>
      </c>
      <c r="X379" s="54">
        <v>0</v>
      </c>
      <c r="Y379" s="54">
        <v>0</v>
      </c>
      <c r="Z379" s="54">
        <v>0</v>
      </c>
      <c r="AA379" s="54">
        <v>0</v>
      </c>
      <c r="AB379" s="54">
        <v>0</v>
      </c>
      <c r="AC379" s="54">
        <v>0</v>
      </c>
      <c r="AD379" s="54">
        <v>0</v>
      </c>
      <c r="AE379" s="54">
        <v>0</v>
      </c>
      <c r="AF379" s="54">
        <v>0</v>
      </c>
      <c r="AG379" s="54">
        <v>0</v>
      </c>
      <c r="AH379" s="54">
        <v>0</v>
      </c>
    </row>
    <row r="380" spans="1:34" ht="16.5" thickBot="1" x14ac:dyDescent="0.3">
      <c r="A380" s="44" t="str">
        <f>A378</f>
        <v>unc_res_h2</v>
      </c>
      <c r="B380" s="67" t="s">
        <v>424</v>
      </c>
      <c r="C380" s="68" t="str">
        <f>C378</f>
        <v>Gauteng</v>
      </c>
      <c r="D380" s="60" t="s">
        <v>115</v>
      </c>
      <c r="E380" s="60" t="s">
        <v>423</v>
      </c>
      <c r="F380" s="54">
        <f t="shared" ref="F380:H380" si="281">F378</f>
        <v>0</v>
      </c>
      <c r="G380" s="54">
        <f t="shared" si="281"/>
        <v>0</v>
      </c>
      <c r="H380" s="54">
        <f t="shared" si="281"/>
        <v>0</v>
      </c>
      <c r="I380" s="54">
        <v>0</v>
      </c>
      <c r="J380" s="54">
        <f t="shared" ref="J380:AG380" si="282">J378</f>
        <v>0</v>
      </c>
      <c r="K380" s="54">
        <f t="shared" si="282"/>
        <v>0</v>
      </c>
      <c r="L380" s="54">
        <f t="shared" si="282"/>
        <v>0</v>
      </c>
      <c r="M380" s="54">
        <f t="shared" si="282"/>
        <v>0</v>
      </c>
      <c r="N380" s="54">
        <f t="shared" si="282"/>
        <v>0</v>
      </c>
      <c r="O380" s="54">
        <f t="shared" si="282"/>
        <v>0</v>
      </c>
      <c r="P380" s="54">
        <f t="shared" si="282"/>
        <v>0</v>
      </c>
      <c r="Q380" s="54">
        <f t="shared" si="282"/>
        <v>0</v>
      </c>
      <c r="R380" s="54">
        <f t="shared" si="282"/>
        <v>0</v>
      </c>
      <c r="S380" s="54">
        <f t="shared" si="282"/>
        <v>0</v>
      </c>
      <c r="T380" s="54">
        <f t="shared" si="282"/>
        <v>0</v>
      </c>
      <c r="U380" s="54">
        <f t="shared" si="282"/>
        <v>0</v>
      </c>
      <c r="V380" s="54">
        <f t="shared" si="282"/>
        <v>0</v>
      </c>
      <c r="W380" s="54">
        <f t="shared" si="282"/>
        <v>0</v>
      </c>
      <c r="X380" s="54">
        <f t="shared" si="282"/>
        <v>0</v>
      </c>
      <c r="Y380" s="54">
        <f t="shared" si="282"/>
        <v>0</v>
      </c>
      <c r="Z380" s="54">
        <f t="shared" si="282"/>
        <v>0</v>
      </c>
      <c r="AA380" s="54">
        <f t="shared" si="282"/>
        <v>0</v>
      </c>
      <c r="AB380" s="54">
        <f t="shared" si="282"/>
        <v>0</v>
      </c>
      <c r="AC380" s="54">
        <f t="shared" si="282"/>
        <v>0</v>
      </c>
      <c r="AD380" s="54">
        <f t="shared" si="282"/>
        <v>0</v>
      </c>
      <c r="AE380" s="54">
        <f t="shared" si="282"/>
        <v>0</v>
      </c>
      <c r="AF380" s="54">
        <f t="shared" si="282"/>
        <v>0</v>
      </c>
      <c r="AG380" s="54">
        <f t="shared" si="282"/>
        <v>0</v>
      </c>
      <c r="AH380">
        <v>0</v>
      </c>
    </row>
    <row r="381" spans="1:34" ht="15.75" x14ac:dyDescent="0.25">
      <c r="A381" s="44" t="str">
        <f t="shared" si="235"/>
        <v>unc_res_h2</v>
      </c>
      <c r="B381" s="67" t="s">
        <v>424</v>
      </c>
      <c r="C381" s="69" t="s">
        <v>432</v>
      </c>
      <c r="D381" s="47" t="s">
        <v>78</v>
      </c>
      <c r="E381" s="47" t="s">
        <v>147</v>
      </c>
      <c r="F381" s="54">
        <f t="shared" ref="F381:H381" si="283">F380</f>
        <v>0</v>
      </c>
      <c r="G381" s="54">
        <f t="shared" si="283"/>
        <v>0</v>
      </c>
      <c r="H381" s="54">
        <f t="shared" si="283"/>
        <v>0</v>
      </c>
      <c r="I381" s="54">
        <v>0</v>
      </c>
      <c r="J381" s="54">
        <f t="shared" ref="J381:AG381" si="284">J380</f>
        <v>0</v>
      </c>
      <c r="K381" s="54">
        <f t="shared" si="284"/>
        <v>0</v>
      </c>
      <c r="L381" s="54">
        <f t="shared" si="284"/>
        <v>0</v>
      </c>
      <c r="M381" s="54">
        <f t="shared" si="284"/>
        <v>0</v>
      </c>
      <c r="N381" s="54">
        <f t="shared" si="284"/>
        <v>0</v>
      </c>
      <c r="O381" s="54">
        <f t="shared" si="284"/>
        <v>0</v>
      </c>
      <c r="P381" s="54">
        <f t="shared" si="284"/>
        <v>0</v>
      </c>
      <c r="Q381" s="54">
        <f t="shared" si="284"/>
        <v>0</v>
      </c>
      <c r="R381" s="54">
        <f t="shared" si="284"/>
        <v>0</v>
      </c>
      <c r="S381" s="54">
        <f t="shared" si="284"/>
        <v>0</v>
      </c>
      <c r="T381" s="54">
        <f t="shared" si="284"/>
        <v>0</v>
      </c>
      <c r="U381" s="54">
        <f t="shared" si="284"/>
        <v>0</v>
      </c>
      <c r="V381" s="54">
        <f t="shared" si="284"/>
        <v>0</v>
      </c>
      <c r="W381" s="54">
        <f t="shared" si="284"/>
        <v>0</v>
      </c>
      <c r="X381" s="54">
        <f t="shared" si="284"/>
        <v>0</v>
      </c>
      <c r="Y381" s="54">
        <f t="shared" si="284"/>
        <v>0</v>
      </c>
      <c r="Z381" s="54">
        <f t="shared" si="284"/>
        <v>0</v>
      </c>
      <c r="AA381" s="54">
        <f t="shared" si="284"/>
        <v>0</v>
      </c>
      <c r="AB381" s="54">
        <f t="shared" si="284"/>
        <v>0</v>
      </c>
      <c r="AC381" s="54">
        <f t="shared" si="284"/>
        <v>0</v>
      </c>
      <c r="AD381" s="54">
        <f t="shared" si="284"/>
        <v>0</v>
      </c>
      <c r="AE381" s="54">
        <f t="shared" si="284"/>
        <v>0</v>
      </c>
      <c r="AF381" s="54">
        <f t="shared" si="284"/>
        <v>0</v>
      </c>
      <c r="AG381" s="54">
        <f t="shared" si="284"/>
        <v>0</v>
      </c>
      <c r="AH381">
        <v>0</v>
      </c>
    </row>
    <row r="382" spans="1:34" ht="15.75" x14ac:dyDescent="0.25">
      <c r="A382" s="44" t="str">
        <f t="shared" si="235"/>
        <v>unc_res_h2</v>
      </c>
      <c r="B382" s="67" t="s">
        <v>424</v>
      </c>
      <c r="C382" s="70" t="str">
        <f>C381</f>
        <v>Mpumalanga</v>
      </c>
      <c r="D382" s="53" t="s">
        <v>78</v>
      </c>
      <c r="E382" s="53" t="s">
        <v>278</v>
      </c>
      <c r="F382" s="54">
        <f t="shared" ref="F382:H382" si="285">F381</f>
        <v>0</v>
      </c>
      <c r="G382" s="54">
        <f t="shared" si="285"/>
        <v>0</v>
      </c>
      <c r="H382" s="54">
        <f t="shared" si="285"/>
        <v>0</v>
      </c>
      <c r="I382" s="54">
        <v>0</v>
      </c>
      <c r="J382" s="54">
        <f t="shared" ref="J382:AG382" si="286">J381</f>
        <v>0</v>
      </c>
      <c r="K382" s="54">
        <f t="shared" si="286"/>
        <v>0</v>
      </c>
      <c r="L382" s="54">
        <f t="shared" si="286"/>
        <v>0</v>
      </c>
      <c r="M382" s="54">
        <f t="shared" si="286"/>
        <v>0</v>
      </c>
      <c r="N382" s="54">
        <f t="shared" si="286"/>
        <v>0</v>
      </c>
      <c r="O382" s="54">
        <f t="shared" si="286"/>
        <v>0</v>
      </c>
      <c r="P382" s="54">
        <f t="shared" si="286"/>
        <v>0</v>
      </c>
      <c r="Q382" s="54">
        <f t="shared" si="286"/>
        <v>0</v>
      </c>
      <c r="R382" s="54">
        <f t="shared" si="286"/>
        <v>0</v>
      </c>
      <c r="S382" s="54">
        <f t="shared" si="286"/>
        <v>0</v>
      </c>
      <c r="T382" s="54">
        <f t="shared" si="286"/>
        <v>0</v>
      </c>
      <c r="U382" s="54">
        <f t="shared" si="286"/>
        <v>0</v>
      </c>
      <c r="V382" s="54">
        <f t="shared" si="286"/>
        <v>0</v>
      </c>
      <c r="W382" s="54">
        <f t="shared" si="286"/>
        <v>0</v>
      </c>
      <c r="X382" s="54">
        <f t="shared" si="286"/>
        <v>0</v>
      </c>
      <c r="Y382" s="54">
        <f t="shared" si="286"/>
        <v>0</v>
      </c>
      <c r="Z382" s="54">
        <f t="shared" si="286"/>
        <v>0</v>
      </c>
      <c r="AA382" s="54">
        <f t="shared" si="286"/>
        <v>0</v>
      </c>
      <c r="AB382" s="54">
        <f t="shared" si="286"/>
        <v>0</v>
      </c>
      <c r="AC382" s="54">
        <f t="shared" si="286"/>
        <v>0</v>
      </c>
      <c r="AD382" s="54">
        <f t="shared" si="286"/>
        <v>0</v>
      </c>
      <c r="AE382" s="54">
        <f t="shared" si="286"/>
        <v>0</v>
      </c>
      <c r="AF382" s="54">
        <f t="shared" si="286"/>
        <v>0</v>
      </c>
      <c r="AG382" s="54">
        <f t="shared" si="286"/>
        <v>0</v>
      </c>
      <c r="AH382">
        <v>0</v>
      </c>
    </row>
    <row r="383" spans="1:34" ht="15.75" x14ac:dyDescent="0.25">
      <c r="A383" s="44" t="str">
        <f t="shared" si="235"/>
        <v>unc_res_h2</v>
      </c>
      <c r="B383" s="67" t="s">
        <v>424</v>
      </c>
      <c r="C383" s="70" t="str">
        <f t="shared" ref="C383:C384" si="287">C382</f>
        <v>Mpumalanga</v>
      </c>
      <c r="D383" s="53" t="s">
        <v>78</v>
      </c>
      <c r="E383" s="53" t="s">
        <v>77</v>
      </c>
      <c r="F383" s="54">
        <f t="shared" ref="F383:H383" si="288">F382</f>
        <v>0</v>
      </c>
      <c r="G383" s="54">
        <f t="shared" si="288"/>
        <v>0</v>
      </c>
      <c r="H383" s="54">
        <f t="shared" si="288"/>
        <v>0</v>
      </c>
      <c r="I383" s="54">
        <v>0</v>
      </c>
      <c r="J383" s="54">
        <f t="shared" ref="J383:AG383" si="289">J382</f>
        <v>0</v>
      </c>
      <c r="K383" s="54">
        <f t="shared" si="289"/>
        <v>0</v>
      </c>
      <c r="L383" s="54">
        <f t="shared" si="289"/>
        <v>0</v>
      </c>
      <c r="M383" s="54">
        <f t="shared" si="289"/>
        <v>0</v>
      </c>
      <c r="N383" s="54">
        <f t="shared" si="289"/>
        <v>0</v>
      </c>
      <c r="O383" s="54">
        <f t="shared" si="289"/>
        <v>0</v>
      </c>
      <c r="P383" s="54">
        <f t="shared" si="289"/>
        <v>0</v>
      </c>
      <c r="Q383" s="54">
        <f t="shared" si="289"/>
        <v>0</v>
      </c>
      <c r="R383" s="54">
        <f t="shared" si="289"/>
        <v>0</v>
      </c>
      <c r="S383" s="54">
        <f t="shared" si="289"/>
        <v>0</v>
      </c>
      <c r="T383" s="54">
        <f t="shared" si="289"/>
        <v>0</v>
      </c>
      <c r="U383" s="54">
        <f t="shared" si="289"/>
        <v>0</v>
      </c>
      <c r="V383" s="54">
        <f t="shared" si="289"/>
        <v>0</v>
      </c>
      <c r="W383" s="54">
        <f t="shared" si="289"/>
        <v>0</v>
      </c>
      <c r="X383" s="54">
        <f t="shared" si="289"/>
        <v>0</v>
      </c>
      <c r="Y383" s="54">
        <f t="shared" si="289"/>
        <v>0</v>
      </c>
      <c r="Z383" s="54">
        <f t="shared" si="289"/>
        <v>0</v>
      </c>
      <c r="AA383" s="54">
        <f t="shared" si="289"/>
        <v>0</v>
      </c>
      <c r="AB383" s="54">
        <f t="shared" si="289"/>
        <v>0</v>
      </c>
      <c r="AC383" s="54">
        <f t="shared" si="289"/>
        <v>0</v>
      </c>
      <c r="AD383" s="54">
        <f t="shared" si="289"/>
        <v>0</v>
      </c>
      <c r="AE383" s="54">
        <f t="shared" si="289"/>
        <v>0</v>
      </c>
      <c r="AF383" s="54">
        <f t="shared" si="289"/>
        <v>0</v>
      </c>
      <c r="AG383" s="54">
        <f t="shared" si="289"/>
        <v>0</v>
      </c>
      <c r="AH383">
        <v>0</v>
      </c>
    </row>
    <row r="384" spans="1:34" ht="15.75" x14ac:dyDescent="0.25">
      <c r="A384" s="44" t="str">
        <f t="shared" si="235"/>
        <v>unc_res_h2</v>
      </c>
      <c r="B384" s="67" t="s">
        <v>424</v>
      </c>
      <c r="C384" s="70" t="str">
        <f t="shared" si="287"/>
        <v>Mpumalanga</v>
      </c>
      <c r="D384" s="53" t="s">
        <v>674</v>
      </c>
      <c r="E384" s="53" t="s">
        <v>726</v>
      </c>
      <c r="F384" s="54">
        <v>0</v>
      </c>
      <c r="G384" s="54">
        <v>0</v>
      </c>
      <c r="H384" s="54">
        <v>0</v>
      </c>
      <c r="I384" s="54">
        <v>0</v>
      </c>
      <c r="J384" s="54">
        <v>0</v>
      </c>
      <c r="K384" s="54">
        <v>0</v>
      </c>
      <c r="L384" s="54">
        <v>0</v>
      </c>
      <c r="M384" s="54">
        <v>0</v>
      </c>
      <c r="N384" s="54">
        <v>0</v>
      </c>
      <c r="O384" s="54">
        <v>0</v>
      </c>
      <c r="P384" s="54">
        <v>0</v>
      </c>
      <c r="Q384" s="54">
        <v>0</v>
      </c>
      <c r="R384" s="54">
        <v>0</v>
      </c>
      <c r="S384" s="54">
        <v>0</v>
      </c>
      <c r="T384" s="54">
        <v>0</v>
      </c>
      <c r="U384" s="54">
        <v>0</v>
      </c>
      <c r="V384" s="54">
        <v>0</v>
      </c>
      <c r="W384" s="54">
        <v>0</v>
      </c>
      <c r="X384" s="54">
        <v>0</v>
      </c>
      <c r="Y384" s="54">
        <v>0</v>
      </c>
      <c r="Z384" s="54">
        <v>0</v>
      </c>
      <c r="AA384" s="54">
        <v>0</v>
      </c>
      <c r="AB384" s="54">
        <v>0</v>
      </c>
      <c r="AC384" s="54">
        <v>0</v>
      </c>
      <c r="AD384" s="54">
        <v>0</v>
      </c>
      <c r="AE384" s="54">
        <v>0</v>
      </c>
      <c r="AF384" s="54">
        <v>0</v>
      </c>
      <c r="AG384" s="54">
        <v>0</v>
      </c>
      <c r="AH384" s="54">
        <v>0</v>
      </c>
    </row>
    <row r="385" spans="1:34" ht="16.5" thickBot="1" x14ac:dyDescent="0.3">
      <c r="A385" s="44" t="str">
        <f>A383</f>
        <v>unc_res_h2</v>
      </c>
      <c r="B385" s="67" t="s">
        <v>424</v>
      </c>
      <c r="C385" s="70" t="str">
        <f>C383</f>
        <v>Mpumalanga</v>
      </c>
      <c r="D385" s="60" t="s">
        <v>115</v>
      </c>
      <c r="E385" s="60" t="s">
        <v>423</v>
      </c>
      <c r="F385" s="54">
        <f t="shared" ref="F385:H385" si="290">F383</f>
        <v>0</v>
      </c>
      <c r="G385" s="54">
        <f t="shared" si="290"/>
        <v>0</v>
      </c>
      <c r="H385" s="54">
        <f t="shared" si="290"/>
        <v>0</v>
      </c>
      <c r="I385" s="54">
        <v>0</v>
      </c>
      <c r="J385" s="54">
        <f t="shared" ref="J385:AG385" si="291">J383</f>
        <v>0</v>
      </c>
      <c r="K385" s="54">
        <f t="shared" si="291"/>
        <v>0</v>
      </c>
      <c r="L385" s="54">
        <f t="shared" si="291"/>
        <v>0</v>
      </c>
      <c r="M385" s="54">
        <f t="shared" si="291"/>
        <v>0</v>
      </c>
      <c r="N385" s="54">
        <f t="shared" si="291"/>
        <v>0</v>
      </c>
      <c r="O385" s="54">
        <f t="shared" si="291"/>
        <v>0</v>
      </c>
      <c r="P385" s="54">
        <f t="shared" si="291"/>
        <v>0</v>
      </c>
      <c r="Q385" s="54">
        <f t="shared" si="291"/>
        <v>0</v>
      </c>
      <c r="R385" s="54">
        <f t="shared" si="291"/>
        <v>0</v>
      </c>
      <c r="S385" s="54">
        <f t="shared" si="291"/>
        <v>0</v>
      </c>
      <c r="T385" s="54">
        <f t="shared" si="291"/>
        <v>0</v>
      </c>
      <c r="U385" s="54">
        <f t="shared" si="291"/>
        <v>0</v>
      </c>
      <c r="V385" s="54">
        <f t="shared" si="291"/>
        <v>0</v>
      </c>
      <c r="W385" s="54">
        <f t="shared" si="291"/>
        <v>0</v>
      </c>
      <c r="X385" s="54">
        <f t="shared" si="291"/>
        <v>0</v>
      </c>
      <c r="Y385" s="54">
        <f t="shared" si="291"/>
        <v>0</v>
      </c>
      <c r="Z385" s="54">
        <f t="shared" si="291"/>
        <v>0</v>
      </c>
      <c r="AA385" s="54">
        <f t="shared" si="291"/>
        <v>0</v>
      </c>
      <c r="AB385" s="54">
        <f t="shared" si="291"/>
        <v>0</v>
      </c>
      <c r="AC385" s="54">
        <f t="shared" si="291"/>
        <v>0</v>
      </c>
      <c r="AD385" s="54">
        <f t="shared" si="291"/>
        <v>0</v>
      </c>
      <c r="AE385" s="54">
        <f t="shared" si="291"/>
        <v>0</v>
      </c>
      <c r="AF385" s="54">
        <f t="shared" si="291"/>
        <v>0</v>
      </c>
      <c r="AG385" s="54">
        <f t="shared" si="291"/>
        <v>0</v>
      </c>
      <c r="AH385">
        <v>0</v>
      </c>
    </row>
    <row r="386" spans="1:34" ht="15.75" x14ac:dyDescent="0.25">
      <c r="A386" s="44" t="str">
        <f t="shared" si="235"/>
        <v>unc_res_h2</v>
      </c>
      <c r="B386" s="67" t="s">
        <v>424</v>
      </c>
      <c r="C386" s="66" t="s">
        <v>433</v>
      </c>
      <c r="D386" s="47" t="s">
        <v>78</v>
      </c>
      <c r="E386" s="47" t="s">
        <v>147</v>
      </c>
      <c r="F386" s="54">
        <f t="shared" ref="F386:H386" si="292">F385</f>
        <v>0</v>
      </c>
      <c r="G386" s="54">
        <f t="shared" si="292"/>
        <v>0</v>
      </c>
      <c r="H386" s="54">
        <f t="shared" si="292"/>
        <v>0</v>
      </c>
      <c r="I386" s="54">
        <v>0</v>
      </c>
      <c r="J386" s="54">
        <f t="shared" ref="J386:AG386" si="293">J385</f>
        <v>0</v>
      </c>
      <c r="K386" s="54">
        <f t="shared" si="293"/>
        <v>0</v>
      </c>
      <c r="L386" s="54">
        <f t="shared" si="293"/>
        <v>0</v>
      </c>
      <c r="M386" s="54">
        <f t="shared" si="293"/>
        <v>0</v>
      </c>
      <c r="N386" s="54">
        <f t="shared" si="293"/>
        <v>0</v>
      </c>
      <c r="O386" s="54">
        <f t="shared" si="293"/>
        <v>0</v>
      </c>
      <c r="P386" s="54">
        <f t="shared" si="293"/>
        <v>0</v>
      </c>
      <c r="Q386" s="54">
        <f t="shared" si="293"/>
        <v>0</v>
      </c>
      <c r="R386" s="54">
        <f t="shared" si="293"/>
        <v>0</v>
      </c>
      <c r="S386" s="54">
        <f t="shared" si="293"/>
        <v>0</v>
      </c>
      <c r="T386" s="54">
        <f t="shared" si="293"/>
        <v>0</v>
      </c>
      <c r="U386" s="54">
        <f t="shared" si="293"/>
        <v>0</v>
      </c>
      <c r="V386" s="54">
        <f t="shared" si="293"/>
        <v>0</v>
      </c>
      <c r="W386" s="54">
        <f t="shared" si="293"/>
        <v>0</v>
      </c>
      <c r="X386" s="54">
        <f t="shared" si="293"/>
        <v>0</v>
      </c>
      <c r="Y386" s="54">
        <f t="shared" si="293"/>
        <v>0</v>
      </c>
      <c r="Z386" s="54">
        <f t="shared" si="293"/>
        <v>0</v>
      </c>
      <c r="AA386" s="54">
        <f t="shared" si="293"/>
        <v>0</v>
      </c>
      <c r="AB386" s="54">
        <f t="shared" si="293"/>
        <v>0</v>
      </c>
      <c r="AC386" s="54">
        <f t="shared" si="293"/>
        <v>0</v>
      </c>
      <c r="AD386" s="54">
        <f t="shared" si="293"/>
        <v>0</v>
      </c>
      <c r="AE386" s="54">
        <f t="shared" si="293"/>
        <v>0</v>
      </c>
      <c r="AF386" s="54">
        <f t="shared" si="293"/>
        <v>0</v>
      </c>
      <c r="AG386" s="54">
        <f t="shared" si="293"/>
        <v>0</v>
      </c>
      <c r="AH386">
        <v>0</v>
      </c>
    </row>
    <row r="387" spans="1:34" ht="15.75" x14ac:dyDescent="0.25">
      <c r="A387" s="44" t="str">
        <f t="shared" si="235"/>
        <v>unc_res_h2</v>
      </c>
      <c r="B387" s="67" t="s">
        <v>424</v>
      </c>
      <c r="C387" s="68" t="str">
        <f t="shared" ref="C387:C389" si="294">C386</f>
        <v>KwaZulu Natal</v>
      </c>
      <c r="D387" s="53" t="s">
        <v>78</v>
      </c>
      <c r="E387" s="53" t="s">
        <v>278</v>
      </c>
      <c r="F387" s="54">
        <f t="shared" ref="F387:H387" si="295">F386</f>
        <v>0</v>
      </c>
      <c r="G387" s="54">
        <f t="shared" si="295"/>
        <v>0</v>
      </c>
      <c r="H387" s="54">
        <f t="shared" si="295"/>
        <v>0</v>
      </c>
      <c r="I387" s="54">
        <v>0</v>
      </c>
      <c r="J387" s="54">
        <f t="shared" ref="J387:AG387" si="296">J386</f>
        <v>0</v>
      </c>
      <c r="K387" s="54">
        <f t="shared" si="296"/>
        <v>0</v>
      </c>
      <c r="L387" s="54">
        <f t="shared" si="296"/>
        <v>0</v>
      </c>
      <c r="M387" s="54">
        <f t="shared" si="296"/>
        <v>0</v>
      </c>
      <c r="N387" s="54">
        <f t="shared" si="296"/>
        <v>0</v>
      </c>
      <c r="O387" s="54">
        <f t="shared" si="296"/>
        <v>0</v>
      </c>
      <c r="P387" s="54">
        <f t="shared" si="296"/>
        <v>0</v>
      </c>
      <c r="Q387" s="54">
        <f t="shared" si="296"/>
        <v>0</v>
      </c>
      <c r="R387" s="54">
        <f t="shared" si="296"/>
        <v>0</v>
      </c>
      <c r="S387" s="54">
        <f t="shared" si="296"/>
        <v>0</v>
      </c>
      <c r="T387" s="54">
        <f t="shared" si="296"/>
        <v>0</v>
      </c>
      <c r="U387" s="54">
        <f t="shared" si="296"/>
        <v>0</v>
      </c>
      <c r="V387" s="54">
        <f t="shared" si="296"/>
        <v>0</v>
      </c>
      <c r="W387" s="54">
        <f t="shared" si="296"/>
        <v>0</v>
      </c>
      <c r="X387" s="54">
        <f t="shared" si="296"/>
        <v>0</v>
      </c>
      <c r="Y387" s="54">
        <f t="shared" si="296"/>
        <v>0</v>
      </c>
      <c r="Z387" s="54">
        <f t="shared" si="296"/>
        <v>0</v>
      </c>
      <c r="AA387" s="54">
        <f t="shared" si="296"/>
        <v>0</v>
      </c>
      <c r="AB387" s="54">
        <f t="shared" si="296"/>
        <v>0</v>
      </c>
      <c r="AC387" s="54">
        <f t="shared" si="296"/>
        <v>0</v>
      </c>
      <c r="AD387" s="54">
        <f t="shared" si="296"/>
        <v>0</v>
      </c>
      <c r="AE387" s="54">
        <f t="shared" si="296"/>
        <v>0</v>
      </c>
      <c r="AF387" s="54">
        <f t="shared" si="296"/>
        <v>0</v>
      </c>
      <c r="AG387" s="54">
        <f t="shared" si="296"/>
        <v>0</v>
      </c>
      <c r="AH387">
        <v>0</v>
      </c>
    </row>
    <row r="388" spans="1:34" ht="15.75" x14ac:dyDescent="0.25">
      <c r="A388" s="44" t="str">
        <f t="shared" si="235"/>
        <v>unc_res_h2</v>
      </c>
      <c r="B388" s="67" t="s">
        <v>424</v>
      </c>
      <c r="C388" s="68" t="str">
        <f t="shared" si="294"/>
        <v>KwaZulu Natal</v>
      </c>
      <c r="D388" s="53" t="s">
        <v>78</v>
      </c>
      <c r="E388" s="53" t="s">
        <v>422</v>
      </c>
      <c r="F388" s="54">
        <f t="shared" ref="F388:H388" si="297">F387</f>
        <v>0</v>
      </c>
      <c r="G388" s="54">
        <f t="shared" si="297"/>
        <v>0</v>
      </c>
      <c r="H388" s="54">
        <f t="shared" si="297"/>
        <v>0</v>
      </c>
      <c r="I388" s="54">
        <v>0</v>
      </c>
      <c r="J388" s="54">
        <f t="shared" ref="J388:AG388" si="298">J387</f>
        <v>0</v>
      </c>
      <c r="K388" s="54">
        <f t="shared" si="298"/>
        <v>0</v>
      </c>
      <c r="L388" s="54">
        <f t="shared" si="298"/>
        <v>0</v>
      </c>
      <c r="M388" s="54">
        <f t="shared" si="298"/>
        <v>0</v>
      </c>
      <c r="N388" s="54">
        <f t="shared" si="298"/>
        <v>0</v>
      </c>
      <c r="O388" s="54">
        <f t="shared" si="298"/>
        <v>0</v>
      </c>
      <c r="P388" s="54">
        <f t="shared" si="298"/>
        <v>0</v>
      </c>
      <c r="Q388" s="54">
        <f t="shared" si="298"/>
        <v>0</v>
      </c>
      <c r="R388" s="54">
        <f t="shared" si="298"/>
        <v>0</v>
      </c>
      <c r="S388" s="54">
        <f t="shared" si="298"/>
        <v>0</v>
      </c>
      <c r="T388" s="54">
        <f t="shared" si="298"/>
        <v>0</v>
      </c>
      <c r="U388" s="54">
        <f t="shared" si="298"/>
        <v>0</v>
      </c>
      <c r="V388" s="54">
        <f t="shared" si="298"/>
        <v>0</v>
      </c>
      <c r="W388" s="54">
        <f t="shared" si="298"/>
        <v>0</v>
      </c>
      <c r="X388" s="54">
        <f t="shared" si="298"/>
        <v>0</v>
      </c>
      <c r="Y388" s="54">
        <f t="shared" si="298"/>
        <v>0</v>
      </c>
      <c r="Z388" s="54">
        <f t="shared" si="298"/>
        <v>0</v>
      </c>
      <c r="AA388" s="54">
        <f t="shared" si="298"/>
        <v>0</v>
      </c>
      <c r="AB388" s="54">
        <f t="shared" si="298"/>
        <v>0</v>
      </c>
      <c r="AC388" s="54">
        <f t="shared" si="298"/>
        <v>0</v>
      </c>
      <c r="AD388" s="54">
        <f t="shared" si="298"/>
        <v>0</v>
      </c>
      <c r="AE388" s="54">
        <f t="shared" si="298"/>
        <v>0</v>
      </c>
      <c r="AF388" s="54">
        <f t="shared" si="298"/>
        <v>0</v>
      </c>
      <c r="AG388" s="54">
        <f t="shared" si="298"/>
        <v>0</v>
      </c>
      <c r="AH388">
        <v>0</v>
      </c>
    </row>
    <row r="389" spans="1:34" ht="15.75" x14ac:dyDescent="0.25">
      <c r="A389" s="44" t="str">
        <f t="shared" si="235"/>
        <v>unc_res_h2</v>
      </c>
      <c r="B389" s="67" t="s">
        <v>424</v>
      </c>
      <c r="C389" s="68" t="str">
        <f t="shared" si="294"/>
        <v>KwaZulu Natal</v>
      </c>
      <c r="D389" s="53" t="s">
        <v>674</v>
      </c>
      <c r="E389" s="53" t="s">
        <v>726</v>
      </c>
      <c r="F389" s="54">
        <v>0</v>
      </c>
      <c r="G389" s="54">
        <v>0</v>
      </c>
      <c r="H389" s="54">
        <v>0</v>
      </c>
      <c r="I389" s="54">
        <v>0</v>
      </c>
      <c r="J389" s="54">
        <v>0</v>
      </c>
      <c r="K389" s="54">
        <v>0</v>
      </c>
      <c r="L389" s="54">
        <v>0</v>
      </c>
      <c r="M389" s="54">
        <v>0</v>
      </c>
      <c r="N389" s="54">
        <v>0</v>
      </c>
      <c r="O389" s="54">
        <v>0</v>
      </c>
      <c r="P389" s="54">
        <v>0</v>
      </c>
      <c r="Q389" s="54">
        <v>0</v>
      </c>
      <c r="R389" s="54">
        <v>0</v>
      </c>
      <c r="S389" s="54">
        <v>0</v>
      </c>
      <c r="T389" s="54">
        <v>0</v>
      </c>
      <c r="U389" s="54">
        <v>0</v>
      </c>
      <c r="V389" s="54">
        <v>0</v>
      </c>
      <c r="W389" s="54">
        <v>0</v>
      </c>
      <c r="X389" s="54">
        <v>0</v>
      </c>
      <c r="Y389" s="54">
        <v>0</v>
      </c>
      <c r="Z389" s="54">
        <v>0</v>
      </c>
      <c r="AA389" s="54">
        <v>0</v>
      </c>
      <c r="AB389" s="54">
        <v>0</v>
      </c>
      <c r="AC389" s="54">
        <v>0</v>
      </c>
      <c r="AD389" s="54">
        <v>0</v>
      </c>
      <c r="AE389" s="54">
        <v>0</v>
      </c>
      <c r="AF389" s="54">
        <v>0</v>
      </c>
      <c r="AG389" s="54">
        <v>0</v>
      </c>
      <c r="AH389" s="54">
        <v>0</v>
      </c>
    </row>
    <row r="390" spans="1:34" ht="16.5" thickBot="1" x14ac:dyDescent="0.3">
      <c r="A390" s="44" t="str">
        <f>A388</f>
        <v>unc_res_h2</v>
      </c>
      <c r="B390" s="67" t="s">
        <v>424</v>
      </c>
      <c r="C390" s="68" t="str">
        <f>C388</f>
        <v>KwaZulu Natal</v>
      </c>
      <c r="D390" s="60" t="s">
        <v>115</v>
      </c>
      <c r="E390" s="60" t="s">
        <v>423</v>
      </c>
      <c r="F390" s="54">
        <f t="shared" ref="F390:H390" si="299">F388</f>
        <v>0</v>
      </c>
      <c r="G390" s="54">
        <f t="shared" si="299"/>
        <v>0</v>
      </c>
      <c r="H390" s="54">
        <f t="shared" si="299"/>
        <v>0</v>
      </c>
      <c r="I390" s="54">
        <v>0</v>
      </c>
      <c r="J390" s="54">
        <f t="shared" ref="J390:AG390" si="300">J388</f>
        <v>0</v>
      </c>
      <c r="K390" s="54">
        <f t="shared" si="300"/>
        <v>0</v>
      </c>
      <c r="L390" s="54">
        <f t="shared" si="300"/>
        <v>0</v>
      </c>
      <c r="M390" s="54">
        <f t="shared" si="300"/>
        <v>0</v>
      </c>
      <c r="N390" s="54">
        <f t="shared" si="300"/>
        <v>0</v>
      </c>
      <c r="O390" s="54">
        <f t="shared" si="300"/>
        <v>0</v>
      </c>
      <c r="P390" s="54">
        <f t="shared" si="300"/>
        <v>0</v>
      </c>
      <c r="Q390" s="54">
        <f t="shared" si="300"/>
        <v>0</v>
      </c>
      <c r="R390" s="54">
        <f t="shared" si="300"/>
        <v>0</v>
      </c>
      <c r="S390" s="54">
        <f t="shared" si="300"/>
        <v>0</v>
      </c>
      <c r="T390" s="54">
        <f t="shared" si="300"/>
        <v>0</v>
      </c>
      <c r="U390" s="54">
        <f t="shared" si="300"/>
        <v>0</v>
      </c>
      <c r="V390" s="54">
        <f t="shared" si="300"/>
        <v>0</v>
      </c>
      <c r="W390" s="54">
        <f t="shared" si="300"/>
        <v>0</v>
      </c>
      <c r="X390" s="54">
        <f t="shared" si="300"/>
        <v>0</v>
      </c>
      <c r="Y390" s="54">
        <f t="shared" si="300"/>
        <v>0</v>
      </c>
      <c r="Z390" s="54">
        <f t="shared" si="300"/>
        <v>0</v>
      </c>
      <c r="AA390" s="54">
        <f t="shared" si="300"/>
        <v>0</v>
      </c>
      <c r="AB390" s="54">
        <f t="shared" si="300"/>
        <v>0</v>
      </c>
      <c r="AC390" s="54">
        <f t="shared" si="300"/>
        <v>0</v>
      </c>
      <c r="AD390" s="54">
        <f t="shared" si="300"/>
        <v>0</v>
      </c>
      <c r="AE390" s="54">
        <f t="shared" si="300"/>
        <v>0</v>
      </c>
      <c r="AF390" s="54">
        <f t="shared" si="300"/>
        <v>0</v>
      </c>
      <c r="AG390" s="54">
        <f t="shared" si="300"/>
        <v>0</v>
      </c>
      <c r="AH390">
        <v>0</v>
      </c>
    </row>
    <row r="391" spans="1:34" ht="16.5" thickBot="1" x14ac:dyDescent="0.3">
      <c r="A391" s="44" t="str">
        <f t="shared" si="235"/>
        <v>unc_res_h2</v>
      </c>
      <c r="B391" s="67" t="s">
        <v>424</v>
      </c>
      <c r="C391" s="69" t="s">
        <v>434</v>
      </c>
      <c r="D391" s="47" t="s">
        <v>78</v>
      </c>
      <c r="E391" s="47" t="s">
        <v>147</v>
      </c>
      <c r="F391" s="54">
        <f t="shared" ref="F391:H391" si="301">F390</f>
        <v>0</v>
      </c>
      <c r="G391" s="54">
        <f t="shared" si="301"/>
        <v>0</v>
      </c>
      <c r="H391" s="54">
        <f t="shared" si="301"/>
        <v>0</v>
      </c>
      <c r="I391" s="54">
        <v>0</v>
      </c>
      <c r="J391" s="54">
        <f t="shared" ref="J391:AG391" si="302">J390</f>
        <v>0</v>
      </c>
      <c r="K391" s="54">
        <f t="shared" si="302"/>
        <v>0</v>
      </c>
      <c r="L391" s="54">
        <f t="shared" si="302"/>
        <v>0</v>
      </c>
      <c r="M391" s="54">
        <f t="shared" si="302"/>
        <v>0</v>
      </c>
      <c r="N391" s="54">
        <f t="shared" si="302"/>
        <v>0</v>
      </c>
      <c r="O391" s="54">
        <f t="shared" si="302"/>
        <v>0</v>
      </c>
      <c r="P391" s="54">
        <f t="shared" si="302"/>
        <v>0</v>
      </c>
      <c r="Q391" s="54">
        <f t="shared" si="302"/>
        <v>0</v>
      </c>
      <c r="R391" s="54">
        <f t="shared" si="302"/>
        <v>0</v>
      </c>
      <c r="S391" s="54">
        <f t="shared" si="302"/>
        <v>0</v>
      </c>
      <c r="T391" s="54">
        <f t="shared" si="302"/>
        <v>0</v>
      </c>
      <c r="U391" s="54">
        <f t="shared" si="302"/>
        <v>0</v>
      </c>
      <c r="V391" s="54">
        <f t="shared" si="302"/>
        <v>0</v>
      </c>
      <c r="W391" s="54">
        <f t="shared" si="302"/>
        <v>0</v>
      </c>
      <c r="X391" s="54">
        <f t="shared" si="302"/>
        <v>0</v>
      </c>
      <c r="Y391" s="54">
        <f t="shared" si="302"/>
        <v>0</v>
      </c>
      <c r="Z391" s="54">
        <f t="shared" si="302"/>
        <v>0</v>
      </c>
      <c r="AA391" s="54">
        <f t="shared" si="302"/>
        <v>0</v>
      </c>
      <c r="AB391" s="54">
        <f t="shared" si="302"/>
        <v>0</v>
      </c>
      <c r="AC391" s="54">
        <f t="shared" si="302"/>
        <v>0</v>
      </c>
      <c r="AD391" s="54">
        <f t="shared" si="302"/>
        <v>0</v>
      </c>
      <c r="AE391" s="54">
        <f t="shared" si="302"/>
        <v>0</v>
      </c>
      <c r="AF391" s="54">
        <f t="shared" si="302"/>
        <v>0</v>
      </c>
      <c r="AG391" s="54">
        <f t="shared" si="302"/>
        <v>0</v>
      </c>
      <c r="AH391">
        <v>0</v>
      </c>
    </row>
    <row r="392" spans="1:34" ht="15.75" x14ac:dyDescent="0.25">
      <c r="A392" s="44" t="str">
        <f t="shared" si="235"/>
        <v>unc_res_h2</v>
      </c>
      <c r="B392" s="67" t="s">
        <v>424</v>
      </c>
      <c r="C392" s="69" t="s">
        <v>434</v>
      </c>
      <c r="D392" s="53" t="s">
        <v>674</v>
      </c>
      <c r="E392" s="53" t="s">
        <v>726</v>
      </c>
      <c r="F392" s="54">
        <v>0</v>
      </c>
      <c r="G392" s="54">
        <v>0</v>
      </c>
      <c r="H392" s="54">
        <v>0</v>
      </c>
      <c r="I392" s="54">
        <v>0</v>
      </c>
      <c r="J392" s="54">
        <v>0</v>
      </c>
      <c r="K392" s="54">
        <v>0</v>
      </c>
      <c r="L392" s="54">
        <v>0</v>
      </c>
      <c r="M392" s="54">
        <v>0</v>
      </c>
      <c r="N392" s="54">
        <v>0</v>
      </c>
      <c r="O392" s="54">
        <v>0</v>
      </c>
      <c r="P392" s="54">
        <v>0</v>
      </c>
      <c r="Q392" s="54">
        <v>0</v>
      </c>
      <c r="R392" s="54">
        <v>0</v>
      </c>
      <c r="S392" s="54">
        <v>0</v>
      </c>
      <c r="T392" s="54">
        <v>0</v>
      </c>
      <c r="U392" s="54">
        <v>0</v>
      </c>
      <c r="V392" s="54">
        <v>0</v>
      </c>
      <c r="W392" s="54">
        <v>0</v>
      </c>
      <c r="X392" s="54">
        <v>0</v>
      </c>
      <c r="Y392" s="54">
        <v>0</v>
      </c>
      <c r="Z392" s="54">
        <v>0</v>
      </c>
      <c r="AA392" s="54">
        <v>0</v>
      </c>
      <c r="AB392" s="54">
        <v>0</v>
      </c>
      <c r="AC392" s="54">
        <v>0</v>
      </c>
      <c r="AD392" s="54">
        <v>0</v>
      </c>
      <c r="AE392" s="54">
        <v>0</v>
      </c>
      <c r="AF392" s="54">
        <v>0</v>
      </c>
      <c r="AG392" s="54">
        <v>0</v>
      </c>
      <c r="AH392" s="54">
        <v>0</v>
      </c>
    </row>
    <row r="393" spans="1:34" ht="16.5" thickBot="1" x14ac:dyDescent="0.3">
      <c r="A393" s="44" t="str">
        <f>A391</f>
        <v>unc_res_h2</v>
      </c>
      <c r="B393" s="67" t="s">
        <v>424</v>
      </c>
      <c r="C393" s="71" t="str">
        <f>C391</f>
        <v>Pelly</v>
      </c>
      <c r="D393" s="60" t="s">
        <v>78</v>
      </c>
      <c r="E393" s="60" t="s">
        <v>278</v>
      </c>
      <c r="F393" s="54">
        <f t="shared" ref="F393:H393" si="303">F391</f>
        <v>0</v>
      </c>
      <c r="G393" s="54">
        <f t="shared" si="303"/>
        <v>0</v>
      </c>
      <c r="H393" s="54">
        <f t="shared" si="303"/>
        <v>0</v>
      </c>
      <c r="I393" s="54">
        <v>0</v>
      </c>
      <c r="J393" s="54">
        <f t="shared" ref="J393:AG393" si="304">J391</f>
        <v>0</v>
      </c>
      <c r="K393" s="54">
        <f t="shared" si="304"/>
        <v>0</v>
      </c>
      <c r="L393" s="54">
        <f t="shared" si="304"/>
        <v>0</v>
      </c>
      <c r="M393" s="54">
        <f t="shared" si="304"/>
        <v>0</v>
      </c>
      <c r="N393" s="54">
        <f t="shared" si="304"/>
        <v>0</v>
      </c>
      <c r="O393" s="54">
        <f t="shared" si="304"/>
        <v>0</v>
      </c>
      <c r="P393" s="54">
        <f t="shared" si="304"/>
        <v>0</v>
      </c>
      <c r="Q393" s="54">
        <f t="shared" si="304"/>
        <v>0</v>
      </c>
      <c r="R393" s="54">
        <f t="shared" si="304"/>
        <v>0</v>
      </c>
      <c r="S393" s="54">
        <f t="shared" si="304"/>
        <v>0</v>
      </c>
      <c r="T393" s="54">
        <f t="shared" si="304"/>
        <v>0</v>
      </c>
      <c r="U393" s="54">
        <f t="shared" si="304"/>
        <v>0</v>
      </c>
      <c r="V393" s="54">
        <f t="shared" si="304"/>
        <v>0</v>
      </c>
      <c r="W393" s="54">
        <f t="shared" si="304"/>
        <v>0</v>
      </c>
      <c r="X393" s="54">
        <f t="shared" si="304"/>
        <v>0</v>
      </c>
      <c r="Y393" s="54">
        <f t="shared" si="304"/>
        <v>0</v>
      </c>
      <c r="Z393" s="54">
        <f t="shared" si="304"/>
        <v>0</v>
      </c>
      <c r="AA393" s="54">
        <f t="shared" si="304"/>
        <v>0</v>
      </c>
      <c r="AB393" s="54">
        <f t="shared" si="304"/>
        <v>0</v>
      </c>
      <c r="AC393" s="54">
        <f t="shared" si="304"/>
        <v>0</v>
      </c>
      <c r="AD393" s="54">
        <f t="shared" si="304"/>
        <v>0</v>
      </c>
      <c r="AE393" s="54">
        <f t="shared" si="304"/>
        <v>0</v>
      </c>
      <c r="AF393" s="54">
        <f t="shared" si="304"/>
        <v>0</v>
      </c>
      <c r="AG393" s="54">
        <f t="shared" si="304"/>
        <v>0</v>
      </c>
      <c r="AH393">
        <v>0</v>
      </c>
    </row>
    <row r="394" spans="1:34" ht="15.75" x14ac:dyDescent="0.25">
      <c r="A394" s="44" t="str">
        <f t="shared" si="235"/>
        <v>unc_res_h2</v>
      </c>
      <c r="B394" s="67" t="s">
        <v>424</v>
      </c>
      <c r="C394" s="66" t="s">
        <v>435</v>
      </c>
      <c r="D394" s="47" t="s">
        <v>78</v>
      </c>
      <c r="E394" s="47" t="s">
        <v>147</v>
      </c>
      <c r="F394" s="54">
        <f t="shared" ref="F394:H394" si="305">F393</f>
        <v>0</v>
      </c>
      <c r="G394" s="54">
        <f t="shared" si="305"/>
        <v>0</v>
      </c>
      <c r="H394" s="54">
        <f t="shared" si="305"/>
        <v>0</v>
      </c>
      <c r="I394" s="54">
        <v>0</v>
      </c>
      <c r="J394" s="54">
        <f t="shared" ref="J394:AG394" si="306">J393</f>
        <v>0</v>
      </c>
      <c r="K394" s="54">
        <f t="shared" si="306"/>
        <v>0</v>
      </c>
      <c r="L394" s="54">
        <f t="shared" si="306"/>
        <v>0</v>
      </c>
      <c r="M394" s="54">
        <f t="shared" si="306"/>
        <v>0</v>
      </c>
      <c r="N394" s="54">
        <f t="shared" si="306"/>
        <v>0</v>
      </c>
      <c r="O394" s="54">
        <f t="shared" si="306"/>
        <v>0</v>
      </c>
      <c r="P394" s="54">
        <f t="shared" si="306"/>
        <v>0</v>
      </c>
      <c r="Q394" s="54">
        <f t="shared" si="306"/>
        <v>0</v>
      </c>
      <c r="R394" s="54">
        <f t="shared" si="306"/>
        <v>0</v>
      </c>
      <c r="S394" s="54">
        <f t="shared" si="306"/>
        <v>0</v>
      </c>
      <c r="T394" s="54">
        <f t="shared" si="306"/>
        <v>0</v>
      </c>
      <c r="U394" s="54">
        <f t="shared" si="306"/>
        <v>0</v>
      </c>
      <c r="V394" s="54">
        <f t="shared" si="306"/>
        <v>0</v>
      </c>
      <c r="W394" s="54">
        <f t="shared" si="306"/>
        <v>0</v>
      </c>
      <c r="X394" s="54">
        <f t="shared" si="306"/>
        <v>0</v>
      </c>
      <c r="Y394" s="54">
        <f t="shared" si="306"/>
        <v>0</v>
      </c>
      <c r="Z394" s="54">
        <f t="shared" si="306"/>
        <v>0</v>
      </c>
      <c r="AA394" s="54">
        <f t="shared" si="306"/>
        <v>0</v>
      </c>
      <c r="AB394" s="54">
        <f t="shared" si="306"/>
        <v>0</v>
      </c>
      <c r="AC394" s="54">
        <f t="shared" si="306"/>
        <v>0</v>
      </c>
      <c r="AD394" s="54">
        <f t="shared" si="306"/>
        <v>0</v>
      </c>
      <c r="AE394" s="54">
        <f t="shared" si="306"/>
        <v>0</v>
      </c>
      <c r="AF394" s="54">
        <f t="shared" si="306"/>
        <v>0</v>
      </c>
      <c r="AG394" s="54">
        <f t="shared" si="306"/>
        <v>0</v>
      </c>
      <c r="AH394">
        <v>0</v>
      </c>
    </row>
    <row r="395" spans="1:34" ht="15.75" x14ac:dyDescent="0.25">
      <c r="A395" s="44" t="str">
        <f t="shared" si="235"/>
        <v>unc_res_h2</v>
      </c>
      <c r="B395" s="67" t="s">
        <v>424</v>
      </c>
      <c r="C395" s="68" t="str">
        <f>C394</f>
        <v>Limpopo</v>
      </c>
      <c r="D395" s="53" t="s">
        <v>78</v>
      </c>
      <c r="E395" s="53" t="s">
        <v>278</v>
      </c>
      <c r="F395" s="54">
        <f t="shared" ref="F395:H395" si="307">F394</f>
        <v>0</v>
      </c>
      <c r="G395" s="54">
        <f t="shared" si="307"/>
        <v>0</v>
      </c>
      <c r="H395" s="54">
        <f t="shared" si="307"/>
        <v>0</v>
      </c>
      <c r="I395" s="54">
        <v>0</v>
      </c>
      <c r="J395" s="54">
        <f t="shared" ref="J395:AG395" si="308">J394</f>
        <v>0</v>
      </c>
      <c r="K395" s="54">
        <f t="shared" si="308"/>
        <v>0</v>
      </c>
      <c r="L395" s="54">
        <f t="shared" si="308"/>
        <v>0</v>
      </c>
      <c r="M395" s="54">
        <f t="shared" si="308"/>
        <v>0</v>
      </c>
      <c r="N395" s="54">
        <f t="shared" si="308"/>
        <v>0</v>
      </c>
      <c r="O395" s="54">
        <f t="shared" si="308"/>
        <v>0</v>
      </c>
      <c r="P395" s="54">
        <f t="shared" si="308"/>
        <v>0</v>
      </c>
      <c r="Q395" s="54">
        <f t="shared" si="308"/>
        <v>0</v>
      </c>
      <c r="R395" s="54">
        <f t="shared" si="308"/>
        <v>0</v>
      </c>
      <c r="S395" s="54">
        <f t="shared" si="308"/>
        <v>0</v>
      </c>
      <c r="T395" s="54">
        <f t="shared" si="308"/>
        <v>0</v>
      </c>
      <c r="U395" s="54">
        <f t="shared" si="308"/>
        <v>0</v>
      </c>
      <c r="V395" s="54">
        <f t="shared" si="308"/>
        <v>0</v>
      </c>
      <c r="W395" s="54">
        <f t="shared" si="308"/>
        <v>0</v>
      </c>
      <c r="X395" s="54">
        <f t="shared" si="308"/>
        <v>0</v>
      </c>
      <c r="Y395" s="54">
        <f t="shared" si="308"/>
        <v>0</v>
      </c>
      <c r="Z395" s="54">
        <f t="shared" si="308"/>
        <v>0</v>
      </c>
      <c r="AA395" s="54">
        <f t="shared" si="308"/>
        <v>0</v>
      </c>
      <c r="AB395" s="54">
        <f t="shared" si="308"/>
        <v>0</v>
      </c>
      <c r="AC395" s="54">
        <f t="shared" si="308"/>
        <v>0</v>
      </c>
      <c r="AD395" s="54">
        <f t="shared" si="308"/>
        <v>0</v>
      </c>
      <c r="AE395" s="54">
        <f t="shared" si="308"/>
        <v>0</v>
      </c>
      <c r="AF395" s="54">
        <f t="shared" si="308"/>
        <v>0</v>
      </c>
      <c r="AG395" s="54">
        <f t="shared" si="308"/>
        <v>0</v>
      </c>
      <c r="AH395">
        <v>0</v>
      </c>
    </row>
    <row r="396" spans="1:34" ht="15.75" x14ac:dyDescent="0.25">
      <c r="A396" s="44" t="str">
        <f t="shared" si="235"/>
        <v>unc_res_h2</v>
      </c>
      <c r="B396" s="67" t="s">
        <v>424</v>
      </c>
      <c r="C396" s="68" t="str">
        <f t="shared" ref="C396:C397" si="309">C395</f>
        <v>Limpopo</v>
      </c>
      <c r="D396" s="53" t="s">
        <v>78</v>
      </c>
      <c r="E396" s="53" t="s">
        <v>77</v>
      </c>
      <c r="F396" s="54">
        <f t="shared" ref="F396:H396" si="310">F395</f>
        <v>0</v>
      </c>
      <c r="G396" s="54">
        <f t="shared" si="310"/>
        <v>0</v>
      </c>
      <c r="H396" s="54">
        <f t="shared" si="310"/>
        <v>0</v>
      </c>
      <c r="I396" s="54">
        <v>0</v>
      </c>
      <c r="J396" s="54">
        <f t="shared" ref="J396:AG396" si="311">J395</f>
        <v>0</v>
      </c>
      <c r="K396" s="54">
        <f t="shared" si="311"/>
        <v>0</v>
      </c>
      <c r="L396" s="54">
        <f t="shared" si="311"/>
        <v>0</v>
      </c>
      <c r="M396" s="54">
        <f t="shared" si="311"/>
        <v>0</v>
      </c>
      <c r="N396" s="54">
        <f t="shared" si="311"/>
        <v>0</v>
      </c>
      <c r="O396" s="54">
        <f t="shared" si="311"/>
        <v>0</v>
      </c>
      <c r="P396" s="54">
        <f t="shared" si="311"/>
        <v>0</v>
      </c>
      <c r="Q396" s="54">
        <f t="shared" si="311"/>
        <v>0</v>
      </c>
      <c r="R396" s="54">
        <f t="shared" si="311"/>
        <v>0</v>
      </c>
      <c r="S396" s="54">
        <f t="shared" si="311"/>
        <v>0</v>
      </c>
      <c r="T396" s="54">
        <f t="shared" si="311"/>
        <v>0</v>
      </c>
      <c r="U396" s="54">
        <f t="shared" si="311"/>
        <v>0</v>
      </c>
      <c r="V396" s="54">
        <f t="shared" si="311"/>
        <v>0</v>
      </c>
      <c r="W396" s="54">
        <f t="shared" si="311"/>
        <v>0</v>
      </c>
      <c r="X396" s="54">
        <f t="shared" si="311"/>
        <v>0</v>
      </c>
      <c r="Y396" s="54">
        <f t="shared" si="311"/>
        <v>0</v>
      </c>
      <c r="Z396" s="54">
        <f t="shared" si="311"/>
        <v>0</v>
      </c>
      <c r="AA396" s="54">
        <f t="shared" si="311"/>
        <v>0</v>
      </c>
      <c r="AB396" s="54">
        <f t="shared" si="311"/>
        <v>0</v>
      </c>
      <c r="AC396" s="54">
        <f t="shared" si="311"/>
        <v>0</v>
      </c>
      <c r="AD396" s="54">
        <f t="shared" si="311"/>
        <v>0</v>
      </c>
      <c r="AE396" s="54">
        <f t="shared" si="311"/>
        <v>0</v>
      </c>
      <c r="AF396" s="54">
        <f t="shared" si="311"/>
        <v>0</v>
      </c>
      <c r="AG396" s="54">
        <f t="shared" si="311"/>
        <v>0</v>
      </c>
      <c r="AH396">
        <v>0</v>
      </c>
    </row>
    <row r="397" spans="1:34" ht="15.75" x14ac:dyDescent="0.25">
      <c r="A397" s="44" t="str">
        <f t="shared" si="235"/>
        <v>unc_res_h2</v>
      </c>
      <c r="B397" s="67" t="s">
        <v>424</v>
      </c>
      <c r="C397" s="68" t="str">
        <f t="shared" si="309"/>
        <v>Limpopo</v>
      </c>
      <c r="D397" s="53" t="s">
        <v>674</v>
      </c>
      <c r="E397" s="53" t="s">
        <v>726</v>
      </c>
      <c r="F397" s="54">
        <v>0</v>
      </c>
      <c r="G397" s="54">
        <v>0</v>
      </c>
      <c r="H397" s="54">
        <v>0</v>
      </c>
      <c r="I397" s="54">
        <v>0</v>
      </c>
      <c r="J397" s="54">
        <v>0</v>
      </c>
      <c r="K397" s="54">
        <v>0</v>
      </c>
      <c r="L397" s="54">
        <v>0</v>
      </c>
      <c r="M397" s="54">
        <v>0</v>
      </c>
      <c r="N397" s="54">
        <v>0</v>
      </c>
      <c r="O397" s="54">
        <v>0</v>
      </c>
      <c r="P397" s="54">
        <v>0</v>
      </c>
      <c r="Q397" s="54">
        <v>0</v>
      </c>
      <c r="R397" s="54">
        <v>0</v>
      </c>
      <c r="S397" s="54">
        <v>0</v>
      </c>
      <c r="T397" s="54">
        <v>0</v>
      </c>
      <c r="U397" s="54">
        <v>0</v>
      </c>
      <c r="V397" s="54">
        <v>0</v>
      </c>
      <c r="W397" s="54">
        <v>0</v>
      </c>
      <c r="X397" s="54">
        <v>0</v>
      </c>
      <c r="Y397" s="54">
        <v>0</v>
      </c>
      <c r="Z397" s="54">
        <v>0</v>
      </c>
      <c r="AA397" s="54">
        <v>0</v>
      </c>
      <c r="AB397" s="54">
        <v>0</v>
      </c>
      <c r="AC397" s="54">
        <v>0</v>
      </c>
      <c r="AD397" s="54">
        <v>0</v>
      </c>
      <c r="AE397" s="54">
        <v>0</v>
      </c>
      <c r="AF397" s="54">
        <v>0</v>
      </c>
      <c r="AG397" s="54">
        <v>0</v>
      </c>
      <c r="AH397" s="54">
        <v>0</v>
      </c>
    </row>
    <row r="398" spans="1:34" ht="16.5" thickBot="1" x14ac:dyDescent="0.3">
      <c r="A398" s="44" t="str">
        <f>A396</f>
        <v>unc_res_h2</v>
      </c>
      <c r="B398" s="73" t="s">
        <v>424</v>
      </c>
      <c r="C398" s="68" t="str">
        <f>C396</f>
        <v>Limpopo</v>
      </c>
      <c r="D398" s="60" t="s">
        <v>115</v>
      </c>
      <c r="E398" s="60" t="s">
        <v>423</v>
      </c>
      <c r="F398" s="54">
        <f t="shared" ref="F398:H398" si="312">F396</f>
        <v>0</v>
      </c>
      <c r="G398" s="54">
        <f t="shared" si="312"/>
        <v>0</v>
      </c>
      <c r="H398" s="54">
        <f t="shared" si="312"/>
        <v>0</v>
      </c>
      <c r="I398" s="54">
        <v>0</v>
      </c>
      <c r="J398" s="54">
        <f t="shared" ref="J398:AG398" si="313">J396</f>
        <v>0</v>
      </c>
      <c r="K398" s="54">
        <f t="shared" si="313"/>
        <v>0</v>
      </c>
      <c r="L398" s="54">
        <f t="shared" si="313"/>
        <v>0</v>
      </c>
      <c r="M398" s="54">
        <f t="shared" si="313"/>
        <v>0</v>
      </c>
      <c r="N398" s="54">
        <f t="shared" si="313"/>
        <v>0</v>
      </c>
      <c r="O398" s="54">
        <f t="shared" si="313"/>
        <v>0</v>
      </c>
      <c r="P398" s="54">
        <f t="shared" si="313"/>
        <v>0</v>
      </c>
      <c r="Q398" s="54">
        <f t="shared" si="313"/>
        <v>0</v>
      </c>
      <c r="R398" s="54">
        <f t="shared" si="313"/>
        <v>0</v>
      </c>
      <c r="S398" s="54">
        <f t="shared" si="313"/>
        <v>0</v>
      </c>
      <c r="T398" s="54">
        <f t="shared" si="313"/>
        <v>0</v>
      </c>
      <c r="U398" s="54">
        <f t="shared" si="313"/>
        <v>0</v>
      </c>
      <c r="V398" s="54">
        <f t="shared" si="313"/>
        <v>0</v>
      </c>
      <c r="W398" s="54">
        <f t="shared" si="313"/>
        <v>0</v>
      </c>
      <c r="X398" s="54">
        <f t="shared" si="313"/>
        <v>0</v>
      </c>
      <c r="Y398" s="54">
        <f t="shared" si="313"/>
        <v>0</v>
      </c>
      <c r="Z398" s="54">
        <f t="shared" si="313"/>
        <v>0</v>
      </c>
      <c r="AA398" s="54">
        <f t="shared" si="313"/>
        <v>0</v>
      </c>
      <c r="AB398" s="54">
        <f t="shared" si="313"/>
        <v>0</v>
      </c>
      <c r="AC398" s="54">
        <f t="shared" si="313"/>
        <v>0</v>
      </c>
      <c r="AD398" s="54">
        <f t="shared" si="313"/>
        <v>0</v>
      </c>
      <c r="AE398" s="54">
        <f t="shared" si="313"/>
        <v>0</v>
      </c>
      <c r="AF398" s="54">
        <f t="shared" si="313"/>
        <v>0</v>
      </c>
      <c r="AG398" s="54">
        <f t="shared" si="313"/>
        <v>0</v>
      </c>
      <c r="AH398">
        <v>0</v>
      </c>
    </row>
    <row r="399" spans="1:34" ht="15.75" x14ac:dyDescent="0.25">
      <c r="A399" s="207" t="s">
        <v>738</v>
      </c>
      <c r="B399" s="45" t="s">
        <v>419</v>
      </c>
      <c r="C399" s="46" t="s">
        <v>419</v>
      </c>
      <c r="D399" s="89" t="s">
        <v>78</v>
      </c>
      <c r="E399" s="47" t="s">
        <v>147</v>
      </c>
      <c r="F399" s="48">
        <v>0</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8">
        <v>0</v>
      </c>
      <c r="X399" s="48">
        <v>0</v>
      </c>
      <c r="Y399" s="48">
        <v>0</v>
      </c>
      <c r="Z399" s="48">
        <v>0</v>
      </c>
      <c r="AA399" s="48">
        <v>0</v>
      </c>
      <c r="AB399" s="48">
        <v>0</v>
      </c>
      <c r="AC399" s="48">
        <v>0</v>
      </c>
      <c r="AD399" s="48">
        <v>0</v>
      </c>
      <c r="AE399" s="48">
        <v>0</v>
      </c>
      <c r="AF399" s="48">
        <v>0</v>
      </c>
      <c r="AG399" s="48">
        <v>0</v>
      </c>
      <c r="AH399" s="50">
        <v>0</v>
      </c>
    </row>
    <row r="400" spans="1:34" ht="15.75" x14ac:dyDescent="0.25">
      <c r="A400" s="207" t="s">
        <v>738</v>
      </c>
      <c r="B400" s="51" t="s">
        <v>419</v>
      </c>
      <c r="C400" s="52" t="s">
        <v>419</v>
      </c>
      <c r="D400" s="90" t="s">
        <v>78</v>
      </c>
      <c r="E400" s="53" t="s">
        <v>278</v>
      </c>
      <c r="F400" s="54">
        <v>0</v>
      </c>
      <c r="G400" s="54">
        <v>0</v>
      </c>
      <c r="H400" s="54">
        <v>0</v>
      </c>
      <c r="I400" s="54">
        <v>0</v>
      </c>
      <c r="J400" s="54">
        <v>0</v>
      </c>
      <c r="K400" s="54">
        <v>0</v>
      </c>
      <c r="L400" s="54">
        <v>0</v>
      </c>
      <c r="M400" s="54">
        <v>0</v>
      </c>
      <c r="N400" s="54">
        <v>0</v>
      </c>
      <c r="O400" s="54">
        <v>0</v>
      </c>
      <c r="P400" s="54">
        <v>0</v>
      </c>
      <c r="Q400" s="54">
        <v>0</v>
      </c>
      <c r="R400" s="54">
        <v>0</v>
      </c>
      <c r="S400" s="54">
        <v>0</v>
      </c>
      <c r="T400" s="54">
        <v>0</v>
      </c>
      <c r="U400" s="54">
        <v>0</v>
      </c>
      <c r="V400" s="54">
        <v>0</v>
      </c>
      <c r="W400" s="54">
        <v>0</v>
      </c>
      <c r="X400" s="54">
        <v>0</v>
      </c>
      <c r="Y400" s="54">
        <v>0</v>
      </c>
      <c r="Z400" s="54">
        <v>0</v>
      </c>
      <c r="AA400" s="54">
        <v>0</v>
      </c>
      <c r="AB400" s="54">
        <v>0</v>
      </c>
      <c r="AC400" s="54">
        <v>0</v>
      </c>
      <c r="AD400" s="54">
        <v>0</v>
      </c>
      <c r="AE400" s="54">
        <v>0</v>
      </c>
      <c r="AF400" s="54">
        <v>0</v>
      </c>
      <c r="AG400" s="54">
        <v>0</v>
      </c>
      <c r="AH400" s="56">
        <v>0</v>
      </c>
    </row>
    <row r="401" spans="1:34" ht="15.75" x14ac:dyDescent="0.25">
      <c r="A401" s="207" t="s">
        <v>738</v>
      </c>
      <c r="B401" s="51" t="s">
        <v>419</v>
      </c>
      <c r="C401" s="52" t="s">
        <v>419</v>
      </c>
      <c r="D401" s="90" t="s">
        <v>78</v>
      </c>
      <c r="E401" s="53" t="s">
        <v>421</v>
      </c>
      <c r="F401" s="54">
        <v>0</v>
      </c>
      <c r="G401" s="54">
        <v>0</v>
      </c>
      <c r="H401" s="54">
        <v>0</v>
      </c>
      <c r="I401" s="54">
        <v>0</v>
      </c>
      <c r="J401" s="54">
        <v>0</v>
      </c>
      <c r="K401" s="54">
        <v>0</v>
      </c>
      <c r="L401" s="54">
        <v>0</v>
      </c>
      <c r="M401" s="54">
        <v>0</v>
      </c>
      <c r="N401" s="54">
        <v>0</v>
      </c>
      <c r="O401" s="54">
        <v>0</v>
      </c>
      <c r="P401" s="54">
        <v>0</v>
      </c>
      <c r="Q401" s="54">
        <v>0</v>
      </c>
      <c r="R401" s="54">
        <v>0</v>
      </c>
      <c r="S401" s="54">
        <v>0</v>
      </c>
      <c r="T401" s="54">
        <v>0</v>
      </c>
      <c r="U401" s="54">
        <v>0</v>
      </c>
      <c r="V401" s="54">
        <v>0</v>
      </c>
      <c r="W401" s="54">
        <v>0</v>
      </c>
      <c r="X401" s="54">
        <v>0</v>
      </c>
      <c r="Y401" s="54">
        <v>0</v>
      </c>
      <c r="Z401" s="54">
        <v>0</v>
      </c>
      <c r="AA401" s="54">
        <v>0</v>
      </c>
      <c r="AB401" s="54">
        <v>0</v>
      </c>
      <c r="AC401" s="54">
        <v>0</v>
      </c>
      <c r="AD401" s="54">
        <v>0</v>
      </c>
      <c r="AE401" s="54">
        <v>0</v>
      </c>
      <c r="AF401" s="54">
        <v>0</v>
      </c>
      <c r="AG401" s="54">
        <v>0</v>
      </c>
      <c r="AH401" s="56">
        <v>0</v>
      </c>
    </row>
    <row r="402" spans="1:34" ht="15.75" x14ac:dyDescent="0.25">
      <c r="A402" s="207" t="s">
        <v>738</v>
      </c>
      <c r="B402" s="51" t="s">
        <v>419</v>
      </c>
      <c r="C402" s="52" t="s">
        <v>419</v>
      </c>
      <c r="D402" s="90" t="s">
        <v>78</v>
      </c>
      <c r="E402" s="53" t="s">
        <v>124</v>
      </c>
      <c r="F402" s="54">
        <v>0</v>
      </c>
      <c r="G402" s="54">
        <v>0</v>
      </c>
      <c r="H402" s="54">
        <v>0</v>
      </c>
      <c r="I402" s="54">
        <v>0</v>
      </c>
      <c r="J402" s="54">
        <v>0</v>
      </c>
      <c r="K402" s="54">
        <v>0</v>
      </c>
      <c r="L402" s="54">
        <v>0</v>
      </c>
      <c r="M402" s="54">
        <v>0</v>
      </c>
      <c r="N402" s="54">
        <v>0</v>
      </c>
      <c r="O402" s="54">
        <v>0</v>
      </c>
      <c r="P402" s="54">
        <v>0</v>
      </c>
      <c r="Q402" s="54">
        <v>0</v>
      </c>
      <c r="R402" s="54">
        <v>0</v>
      </c>
      <c r="S402" s="54">
        <v>0</v>
      </c>
      <c r="T402" s="54">
        <v>0</v>
      </c>
      <c r="U402" s="54">
        <v>0</v>
      </c>
      <c r="V402" s="54">
        <v>0</v>
      </c>
      <c r="W402" s="54">
        <v>0</v>
      </c>
      <c r="X402" s="54">
        <v>0</v>
      </c>
      <c r="Y402" s="54">
        <v>0</v>
      </c>
      <c r="Z402" s="54">
        <v>0</v>
      </c>
      <c r="AA402" s="54">
        <v>0</v>
      </c>
      <c r="AB402" s="54">
        <v>0</v>
      </c>
      <c r="AC402" s="54">
        <v>0</v>
      </c>
      <c r="AD402" s="54">
        <v>0</v>
      </c>
      <c r="AE402" s="54">
        <v>0</v>
      </c>
      <c r="AF402" s="54">
        <v>0</v>
      </c>
      <c r="AG402" s="54">
        <v>0</v>
      </c>
      <c r="AH402" s="56">
        <v>0</v>
      </c>
    </row>
    <row r="403" spans="1:34" ht="15.75" x14ac:dyDescent="0.25">
      <c r="A403" s="207" t="s">
        <v>738</v>
      </c>
      <c r="B403" s="51" t="s">
        <v>419</v>
      </c>
      <c r="C403" s="52" t="s">
        <v>419</v>
      </c>
      <c r="D403" s="90" t="s">
        <v>78</v>
      </c>
      <c r="E403" s="53" t="s">
        <v>422</v>
      </c>
      <c r="F403" s="54">
        <v>0</v>
      </c>
      <c r="G403" s="54">
        <v>0</v>
      </c>
      <c r="H403" s="54">
        <v>0</v>
      </c>
      <c r="I403" s="54">
        <v>0</v>
      </c>
      <c r="J403" s="54">
        <v>0</v>
      </c>
      <c r="K403" s="54">
        <v>0</v>
      </c>
      <c r="L403" s="54">
        <v>0</v>
      </c>
      <c r="M403" s="54">
        <v>0</v>
      </c>
      <c r="N403" s="54">
        <v>0</v>
      </c>
      <c r="O403" s="54">
        <v>0</v>
      </c>
      <c r="P403" s="54">
        <v>0</v>
      </c>
      <c r="Q403" s="54">
        <v>0</v>
      </c>
      <c r="R403" s="54">
        <v>0</v>
      </c>
      <c r="S403" s="54">
        <v>0</v>
      </c>
      <c r="T403" s="54">
        <v>0</v>
      </c>
      <c r="U403" s="54">
        <v>0</v>
      </c>
      <c r="V403" s="54">
        <v>0</v>
      </c>
      <c r="W403" s="54">
        <v>0</v>
      </c>
      <c r="X403" s="54">
        <v>0</v>
      </c>
      <c r="Y403" s="54">
        <v>0</v>
      </c>
      <c r="Z403" s="54">
        <v>0</v>
      </c>
      <c r="AA403" s="54">
        <v>0</v>
      </c>
      <c r="AB403" s="54">
        <v>0</v>
      </c>
      <c r="AC403" s="54">
        <v>0</v>
      </c>
      <c r="AD403" s="54">
        <v>0</v>
      </c>
      <c r="AE403" s="54">
        <v>0</v>
      </c>
      <c r="AF403" s="54">
        <v>0</v>
      </c>
      <c r="AG403" s="54">
        <v>0</v>
      </c>
      <c r="AH403" s="56">
        <v>0</v>
      </c>
    </row>
    <row r="404" spans="1:34" ht="15.75" x14ac:dyDescent="0.25">
      <c r="A404" s="207" t="s">
        <v>738</v>
      </c>
      <c r="B404" s="51" t="s">
        <v>419</v>
      </c>
      <c r="C404" s="52" t="s">
        <v>419</v>
      </c>
      <c r="D404" s="90" t="s">
        <v>78</v>
      </c>
      <c r="E404" s="53" t="s">
        <v>77</v>
      </c>
      <c r="F404" s="54">
        <v>0</v>
      </c>
      <c r="G404" s="54">
        <v>0</v>
      </c>
      <c r="H404" s="54">
        <v>0</v>
      </c>
      <c r="I404" s="54">
        <v>0</v>
      </c>
      <c r="J404" s="54">
        <v>0</v>
      </c>
      <c r="K404" s="54">
        <v>0</v>
      </c>
      <c r="L404" s="54">
        <v>0</v>
      </c>
      <c r="M404" s="54">
        <v>0</v>
      </c>
      <c r="N404" s="54">
        <v>0</v>
      </c>
      <c r="O404" s="54">
        <v>0</v>
      </c>
      <c r="P404" s="54">
        <v>0</v>
      </c>
      <c r="Q404" s="54">
        <v>0</v>
      </c>
      <c r="R404" s="54">
        <v>0</v>
      </c>
      <c r="S404" s="54">
        <v>0</v>
      </c>
      <c r="T404" s="54">
        <v>0</v>
      </c>
      <c r="U404" s="54">
        <v>0</v>
      </c>
      <c r="V404" s="54">
        <v>0</v>
      </c>
      <c r="W404" s="54">
        <v>0</v>
      </c>
      <c r="X404" s="54">
        <v>0</v>
      </c>
      <c r="Y404" s="54">
        <v>0</v>
      </c>
      <c r="Z404" s="54">
        <v>0</v>
      </c>
      <c r="AA404" s="54">
        <v>0</v>
      </c>
      <c r="AB404" s="54">
        <v>0</v>
      </c>
      <c r="AC404" s="54">
        <v>0</v>
      </c>
      <c r="AD404" s="54">
        <v>0</v>
      </c>
      <c r="AE404" s="54">
        <v>0</v>
      </c>
      <c r="AF404" s="54">
        <v>0</v>
      </c>
      <c r="AG404" s="54">
        <v>0</v>
      </c>
      <c r="AH404" s="56">
        <v>0</v>
      </c>
    </row>
    <row r="405" spans="1:34" ht="15.75" x14ac:dyDescent="0.25">
      <c r="A405" s="207" t="s">
        <v>738</v>
      </c>
      <c r="B405" s="51" t="s">
        <v>419</v>
      </c>
      <c r="C405" s="52" t="s">
        <v>419</v>
      </c>
      <c r="D405" s="90" t="s">
        <v>78</v>
      </c>
      <c r="E405" s="53" t="s">
        <v>112</v>
      </c>
      <c r="F405" s="54">
        <v>0</v>
      </c>
      <c r="G405" s="54">
        <v>0</v>
      </c>
      <c r="H405" s="54">
        <v>0</v>
      </c>
      <c r="I405" s="54">
        <v>0</v>
      </c>
      <c r="J405" s="54">
        <v>0</v>
      </c>
      <c r="K405" s="54">
        <v>0</v>
      </c>
      <c r="L405" s="54">
        <v>0</v>
      </c>
      <c r="M405" s="54">
        <v>0</v>
      </c>
      <c r="N405" s="54">
        <v>0</v>
      </c>
      <c r="O405" s="54">
        <v>0</v>
      </c>
      <c r="P405" s="54">
        <v>0</v>
      </c>
      <c r="Q405" s="54">
        <v>0</v>
      </c>
      <c r="R405" s="54">
        <v>0</v>
      </c>
      <c r="S405" s="54">
        <v>0</v>
      </c>
      <c r="T405" s="54">
        <v>0</v>
      </c>
      <c r="U405" s="54">
        <v>0</v>
      </c>
      <c r="V405" s="54">
        <v>0</v>
      </c>
      <c r="W405" s="54">
        <v>0</v>
      </c>
      <c r="X405" s="54">
        <v>0</v>
      </c>
      <c r="Y405" s="54">
        <v>0</v>
      </c>
      <c r="Z405" s="54">
        <v>0</v>
      </c>
      <c r="AA405" s="54">
        <v>0</v>
      </c>
      <c r="AB405" s="54">
        <v>0</v>
      </c>
      <c r="AC405" s="54">
        <v>0</v>
      </c>
      <c r="AD405" s="54">
        <v>0</v>
      </c>
      <c r="AE405" s="54">
        <v>0</v>
      </c>
      <c r="AF405" s="54">
        <v>0</v>
      </c>
      <c r="AG405" s="54">
        <v>0</v>
      </c>
      <c r="AH405" s="56">
        <v>0</v>
      </c>
    </row>
    <row r="406" spans="1:34" ht="15.75" x14ac:dyDescent="0.25">
      <c r="A406" s="207" t="s">
        <v>738</v>
      </c>
      <c r="B406" s="51" t="s">
        <v>419</v>
      </c>
      <c r="C406" s="52" t="s">
        <v>419</v>
      </c>
      <c r="D406" s="90" t="s">
        <v>674</v>
      </c>
      <c r="E406" s="53" t="s">
        <v>726</v>
      </c>
      <c r="F406" s="54">
        <v>0</v>
      </c>
      <c r="G406" s="54">
        <v>0</v>
      </c>
      <c r="H406" s="54">
        <v>0</v>
      </c>
      <c r="I406" s="54">
        <v>0</v>
      </c>
      <c r="J406" s="54">
        <v>0</v>
      </c>
      <c r="K406" s="54">
        <v>0</v>
      </c>
      <c r="L406" s="54">
        <v>0</v>
      </c>
      <c r="M406" s="54">
        <v>0</v>
      </c>
      <c r="N406" s="54">
        <v>0</v>
      </c>
      <c r="O406" s="54">
        <v>0</v>
      </c>
      <c r="P406" s="54">
        <v>0</v>
      </c>
      <c r="Q406" s="54">
        <v>0</v>
      </c>
      <c r="R406" s="54">
        <v>0</v>
      </c>
      <c r="S406" s="54">
        <v>0</v>
      </c>
      <c r="T406" s="54">
        <v>0</v>
      </c>
      <c r="U406" s="54">
        <v>0</v>
      </c>
      <c r="V406" s="54">
        <v>0</v>
      </c>
      <c r="W406" s="54">
        <v>0</v>
      </c>
      <c r="X406" s="54">
        <v>0</v>
      </c>
      <c r="Y406" s="54">
        <v>0</v>
      </c>
      <c r="Z406" s="54">
        <v>0</v>
      </c>
      <c r="AA406" s="54">
        <v>0</v>
      </c>
      <c r="AB406" s="54">
        <v>0</v>
      </c>
      <c r="AC406" s="54">
        <v>0</v>
      </c>
      <c r="AD406" s="54">
        <v>0</v>
      </c>
      <c r="AE406" s="54">
        <v>0</v>
      </c>
      <c r="AF406" s="54">
        <v>0</v>
      </c>
      <c r="AG406" s="54">
        <v>0</v>
      </c>
      <c r="AH406" s="54">
        <v>0</v>
      </c>
    </row>
    <row r="407" spans="1:34" ht="15.75" x14ac:dyDescent="0.25">
      <c r="A407" s="207" t="s">
        <v>738</v>
      </c>
      <c r="B407" s="51" t="s">
        <v>419</v>
      </c>
      <c r="C407" s="52" t="s">
        <v>419</v>
      </c>
      <c r="D407" s="90" t="s">
        <v>115</v>
      </c>
      <c r="E407" s="53" t="s">
        <v>114</v>
      </c>
      <c r="F407" s="54">
        <v>0</v>
      </c>
      <c r="G407" s="54">
        <v>0</v>
      </c>
      <c r="H407" s="54">
        <v>0</v>
      </c>
      <c r="I407" s="54">
        <v>0</v>
      </c>
      <c r="J407" s="54">
        <v>0</v>
      </c>
      <c r="K407" s="54">
        <v>0</v>
      </c>
      <c r="L407" s="54">
        <v>0</v>
      </c>
      <c r="M407" s="54">
        <v>0</v>
      </c>
      <c r="N407" s="54">
        <v>0</v>
      </c>
      <c r="O407" s="54">
        <v>0</v>
      </c>
      <c r="P407" s="54">
        <v>0</v>
      </c>
      <c r="Q407" s="54">
        <v>0</v>
      </c>
      <c r="R407" s="54">
        <v>0</v>
      </c>
      <c r="S407" s="54">
        <v>0</v>
      </c>
      <c r="T407" s="54">
        <v>0</v>
      </c>
      <c r="U407" s="54">
        <v>0</v>
      </c>
      <c r="V407" s="54">
        <v>0</v>
      </c>
      <c r="W407" s="54">
        <v>0</v>
      </c>
      <c r="X407" s="54">
        <v>0</v>
      </c>
      <c r="Y407" s="54">
        <v>0</v>
      </c>
      <c r="Z407" s="54">
        <v>0</v>
      </c>
      <c r="AA407" s="54">
        <v>0</v>
      </c>
      <c r="AB407" s="54">
        <v>0</v>
      </c>
      <c r="AC407" s="54">
        <v>0</v>
      </c>
      <c r="AD407" s="54">
        <v>0</v>
      </c>
      <c r="AE407" s="54">
        <v>0</v>
      </c>
      <c r="AF407" s="54">
        <v>0</v>
      </c>
      <c r="AG407" s="54">
        <v>0</v>
      </c>
      <c r="AH407" s="56">
        <v>0</v>
      </c>
    </row>
    <row r="408" spans="1:34" ht="16.5" thickBot="1" x14ac:dyDescent="0.3">
      <c r="A408" s="207" t="s">
        <v>738</v>
      </c>
      <c r="B408" s="58" t="s">
        <v>419</v>
      </c>
      <c r="C408" s="59" t="s">
        <v>419</v>
      </c>
      <c r="D408" s="91" t="s">
        <v>115</v>
      </c>
      <c r="E408" s="53" t="s">
        <v>423</v>
      </c>
      <c r="F408" s="61">
        <v>0</v>
      </c>
      <c r="G408" s="61">
        <v>0</v>
      </c>
      <c r="H408" s="61">
        <v>0</v>
      </c>
      <c r="I408" s="61">
        <v>0</v>
      </c>
      <c r="J408" s="61">
        <v>0</v>
      </c>
      <c r="K408" s="61">
        <v>0</v>
      </c>
      <c r="L408" s="61">
        <v>0</v>
      </c>
      <c r="M408" s="61">
        <v>0</v>
      </c>
      <c r="N408" s="61">
        <v>0</v>
      </c>
      <c r="O408" s="61">
        <v>0</v>
      </c>
      <c r="P408" s="61">
        <v>0</v>
      </c>
      <c r="Q408" s="61">
        <v>0</v>
      </c>
      <c r="R408" s="61">
        <v>0</v>
      </c>
      <c r="S408" s="61">
        <v>0</v>
      </c>
      <c r="T408" s="61">
        <v>0</v>
      </c>
      <c r="U408" s="61">
        <v>0</v>
      </c>
      <c r="V408" s="61">
        <v>0</v>
      </c>
      <c r="W408" s="61">
        <v>0</v>
      </c>
      <c r="X408" s="61">
        <v>0</v>
      </c>
      <c r="Y408" s="61">
        <v>0</v>
      </c>
      <c r="Z408" s="61">
        <v>0</v>
      </c>
      <c r="AA408" s="61">
        <v>0</v>
      </c>
      <c r="AB408" s="61">
        <v>0</v>
      </c>
      <c r="AC408" s="61">
        <v>0</v>
      </c>
      <c r="AD408" s="61">
        <v>0</v>
      </c>
      <c r="AE408" s="61">
        <v>0</v>
      </c>
      <c r="AF408" s="61">
        <v>0</v>
      </c>
      <c r="AG408" s="61">
        <v>0</v>
      </c>
      <c r="AH408" s="63">
        <v>0</v>
      </c>
    </row>
    <row r="409" spans="1:34" ht="15.75" x14ac:dyDescent="0.25">
      <c r="A409" s="207" t="s">
        <v>738</v>
      </c>
      <c r="B409" s="65" t="s">
        <v>424</v>
      </c>
      <c r="C409" s="66" t="s">
        <v>425</v>
      </c>
      <c r="D409" s="47" t="s">
        <v>78</v>
      </c>
      <c r="E409" s="47" t="s">
        <v>147</v>
      </c>
      <c r="F409" s="48">
        <v>0</v>
      </c>
      <c r="G409" s="48">
        <v>0</v>
      </c>
      <c r="H409" s="48">
        <v>0</v>
      </c>
      <c r="I409" s="48">
        <v>0</v>
      </c>
      <c r="J409" s="48">
        <v>0</v>
      </c>
      <c r="K409" s="48">
        <v>0</v>
      </c>
      <c r="L409" s="48">
        <v>0</v>
      </c>
      <c r="M409" s="48">
        <v>0</v>
      </c>
      <c r="N409" s="48">
        <v>0</v>
      </c>
      <c r="O409" s="48">
        <v>0</v>
      </c>
      <c r="P409" s="48">
        <v>0</v>
      </c>
      <c r="Q409" s="48">
        <v>0</v>
      </c>
      <c r="R409" s="48">
        <v>0</v>
      </c>
      <c r="S409" s="48">
        <v>0</v>
      </c>
      <c r="T409" s="48">
        <v>0</v>
      </c>
      <c r="U409" s="48">
        <v>0</v>
      </c>
      <c r="V409" s="48">
        <v>0</v>
      </c>
      <c r="W409" s="48">
        <v>0</v>
      </c>
      <c r="X409" s="48">
        <v>0</v>
      </c>
      <c r="Y409" s="48">
        <v>0</v>
      </c>
      <c r="Z409" s="48">
        <v>0</v>
      </c>
      <c r="AA409" s="48">
        <v>0</v>
      </c>
      <c r="AB409" s="48">
        <v>0</v>
      </c>
      <c r="AC409" s="48">
        <v>0</v>
      </c>
      <c r="AD409" s="48">
        <v>0</v>
      </c>
      <c r="AE409" s="48">
        <v>0</v>
      </c>
      <c r="AF409" s="48">
        <v>0</v>
      </c>
      <c r="AG409" s="48">
        <v>0</v>
      </c>
      <c r="AH409">
        <v>0</v>
      </c>
    </row>
    <row r="410" spans="1:34" ht="15.75" x14ac:dyDescent="0.25">
      <c r="A410" s="207" t="s">
        <v>738</v>
      </c>
      <c r="B410" s="67" t="s">
        <v>424</v>
      </c>
      <c r="C410" s="68" t="s">
        <v>425</v>
      </c>
      <c r="D410" s="53" t="s">
        <v>78</v>
      </c>
      <c r="E410" s="53" t="s">
        <v>278</v>
      </c>
      <c r="F410" s="54">
        <v>0</v>
      </c>
      <c r="G410" s="54">
        <v>0</v>
      </c>
      <c r="H410" s="54">
        <v>0</v>
      </c>
      <c r="I410" s="54">
        <v>0</v>
      </c>
      <c r="J410" s="54">
        <v>0</v>
      </c>
      <c r="K410" s="54">
        <v>0</v>
      </c>
      <c r="L410" s="54">
        <v>0</v>
      </c>
      <c r="M410" s="54">
        <v>0</v>
      </c>
      <c r="N410" s="54">
        <v>0</v>
      </c>
      <c r="O410" s="54">
        <v>0</v>
      </c>
      <c r="P410" s="54">
        <v>0</v>
      </c>
      <c r="Q410" s="54">
        <v>0</v>
      </c>
      <c r="R410" s="54">
        <v>0</v>
      </c>
      <c r="S410" s="54">
        <v>0</v>
      </c>
      <c r="T410" s="54">
        <v>0</v>
      </c>
      <c r="U410" s="54">
        <v>0</v>
      </c>
      <c r="V410" s="54">
        <v>0</v>
      </c>
      <c r="W410" s="54">
        <v>0</v>
      </c>
      <c r="X410" s="54">
        <v>0</v>
      </c>
      <c r="Y410" s="54">
        <v>0</v>
      </c>
      <c r="Z410" s="54">
        <v>0</v>
      </c>
      <c r="AA410" s="54">
        <v>0</v>
      </c>
      <c r="AB410" s="54">
        <v>0</v>
      </c>
      <c r="AC410" s="54">
        <v>0</v>
      </c>
      <c r="AD410" s="54">
        <v>0</v>
      </c>
      <c r="AE410" s="54">
        <v>0</v>
      </c>
      <c r="AF410" s="54">
        <v>0</v>
      </c>
      <c r="AG410" s="54">
        <v>0</v>
      </c>
      <c r="AH410">
        <v>0</v>
      </c>
    </row>
    <row r="411" spans="1:34" ht="15.75" x14ac:dyDescent="0.25">
      <c r="A411" s="207" t="s">
        <v>738</v>
      </c>
      <c r="B411" s="67" t="s">
        <v>424</v>
      </c>
      <c r="C411" s="68" t="s">
        <v>425</v>
      </c>
      <c r="D411" s="53" t="s">
        <v>674</v>
      </c>
      <c r="E411" s="53" t="s">
        <v>726</v>
      </c>
      <c r="F411" s="54">
        <v>0</v>
      </c>
      <c r="G411" s="54">
        <v>0</v>
      </c>
      <c r="H411" s="54">
        <v>0</v>
      </c>
      <c r="I411" s="54">
        <v>0</v>
      </c>
      <c r="J411" s="54">
        <v>0</v>
      </c>
      <c r="K411" s="54">
        <v>0</v>
      </c>
      <c r="L411" s="54">
        <v>0</v>
      </c>
      <c r="M411" s="54">
        <v>0</v>
      </c>
      <c r="N411" s="54">
        <v>0</v>
      </c>
      <c r="O411" s="54">
        <v>0</v>
      </c>
      <c r="P411" s="54">
        <v>0</v>
      </c>
      <c r="Q411" s="54">
        <v>0</v>
      </c>
      <c r="R411" s="54">
        <v>0</v>
      </c>
      <c r="S411" s="54">
        <v>0</v>
      </c>
      <c r="T411" s="54">
        <v>0</v>
      </c>
      <c r="U411" s="54">
        <v>0</v>
      </c>
      <c r="V411" s="54">
        <v>0</v>
      </c>
      <c r="W411" s="54">
        <v>0</v>
      </c>
      <c r="X411" s="54">
        <v>0</v>
      </c>
      <c r="Y411" s="54">
        <v>0</v>
      </c>
      <c r="Z411" s="54">
        <v>0</v>
      </c>
      <c r="AA411" s="54">
        <v>0</v>
      </c>
      <c r="AB411" s="54">
        <v>0</v>
      </c>
      <c r="AC411" s="54">
        <v>0</v>
      </c>
      <c r="AD411" s="54">
        <v>0</v>
      </c>
      <c r="AE411" s="54">
        <v>0</v>
      </c>
      <c r="AF411" s="54">
        <v>0</v>
      </c>
      <c r="AG411" s="54">
        <v>0</v>
      </c>
      <c r="AH411" s="54">
        <v>0</v>
      </c>
    </row>
    <row r="412" spans="1:34" ht="16.5" thickBot="1" x14ac:dyDescent="0.3">
      <c r="A412" s="207" t="s">
        <v>738</v>
      </c>
      <c r="B412" s="67" t="s">
        <v>424</v>
      </c>
      <c r="C412" s="68" t="s">
        <v>425</v>
      </c>
      <c r="D412" s="53" t="s">
        <v>115</v>
      </c>
      <c r="E412" s="53" t="s">
        <v>423</v>
      </c>
      <c r="F412" s="54">
        <v>0</v>
      </c>
      <c r="G412" s="54">
        <v>0</v>
      </c>
      <c r="H412" s="54">
        <v>0</v>
      </c>
      <c r="I412" s="54">
        <v>0</v>
      </c>
      <c r="J412" s="54">
        <v>0</v>
      </c>
      <c r="K412" s="54">
        <v>0</v>
      </c>
      <c r="L412" s="54">
        <v>0</v>
      </c>
      <c r="M412" s="54">
        <v>0</v>
      </c>
      <c r="N412" s="54">
        <v>0</v>
      </c>
      <c r="O412" s="54">
        <v>0</v>
      </c>
      <c r="P412" s="54">
        <v>0</v>
      </c>
      <c r="Q412" s="54">
        <v>0</v>
      </c>
      <c r="R412" s="54">
        <v>0</v>
      </c>
      <c r="S412" s="54">
        <v>0</v>
      </c>
      <c r="T412" s="54">
        <v>0</v>
      </c>
      <c r="U412" s="54">
        <v>0</v>
      </c>
      <c r="V412" s="54">
        <v>0</v>
      </c>
      <c r="W412" s="54">
        <v>0</v>
      </c>
      <c r="X412" s="54">
        <v>0</v>
      </c>
      <c r="Y412" s="54">
        <v>0</v>
      </c>
      <c r="Z412" s="54">
        <v>0</v>
      </c>
      <c r="AA412" s="54">
        <v>0</v>
      </c>
      <c r="AB412" s="54">
        <v>0</v>
      </c>
      <c r="AC412" s="54">
        <v>0</v>
      </c>
      <c r="AD412" s="54">
        <v>0</v>
      </c>
      <c r="AE412" s="54">
        <v>0</v>
      </c>
      <c r="AF412" s="54">
        <v>0</v>
      </c>
      <c r="AG412" s="54">
        <v>0</v>
      </c>
      <c r="AH412">
        <v>0</v>
      </c>
    </row>
    <row r="413" spans="1:34" ht="15.75" x14ac:dyDescent="0.25">
      <c r="A413" s="207" t="s">
        <v>738</v>
      </c>
      <c r="B413" s="67" t="s">
        <v>424</v>
      </c>
      <c r="C413" s="46" t="s">
        <v>426</v>
      </c>
      <c r="D413" s="47" t="s">
        <v>78</v>
      </c>
      <c r="E413" s="47" t="s">
        <v>147</v>
      </c>
      <c r="F413" s="54">
        <v>0</v>
      </c>
      <c r="G413" s="54">
        <v>0</v>
      </c>
      <c r="H413" s="54">
        <v>0</v>
      </c>
      <c r="I413" s="54">
        <v>0</v>
      </c>
      <c r="J413" s="54">
        <v>0</v>
      </c>
      <c r="K413" s="54">
        <v>0</v>
      </c>
      <c r="L413" s="54">
        <v>0</v>
      </c>
      <c r="M413" s="54">
        <v>0</v>
      </c>
      <c r="N413" s="54">
        <v>0</v>
      </c>
      <c r="O413" s="54">
        <v>0</v>
      </c>
      <c r="P413" s="54">
        <v>0</v>
      </c>
      <c r="Q413" s="54">
        <v>0</v>
      </c>
      <c r="R413" s="54">
        <v>0</v>
      </c>
      <c r="S413" s="54">
        <v>0</v>
      </c>
      <c r="T413" s="54">
        <v>0</v>
      </c>
      <c r="U413" s="54">
        <v>0</v>
      </c>
      <c r="V413" s="54">
        <v>0</v>
      </c>
      <c r="W413" s="54">
        <v>0</v>
      </c>
      <c r="X413" s="54">
        <v>0</v>
      </c>
      <c r="Y413" s="54">
        <v>0</v>
      </c>
      <c r="Z413" s="54">
        <v>0</v>
      </c>
      <c r="AA413" s="54">
        <v>0</v>
      </c>
      <c r="AB413" s="54">
        <v>0</v>
      </c>
      <c r="AC413" s="54">
        <v>0</v>
      </c>
      <c r="AD413" s="54">
        <v>0</v>
      </c>
      <c r="AE413" s="54">
        <v>0</v>
      </c>
      <c r="AF413" s="54">
        <v>0</v>
      </c>
      <c r="AG413" s="54">
        <v>0</v>
      </c>
      <c r="AH413">
        <v>0</v>
      </c>
    </row>
    <row r="414" spans="1:34" ht="15.75" x14ac:dyDescent="0.25">
      <c r="A414" s="207" t="s">
        <v>738</v>
      </c>
      <c r="B414" s="67" t="s">
        <v>424</v>
      </c>
      <c r="C414" s="52" t="s">
        <v>426</v>
      </c>
      <c r="D414" s="53" t="s">
        <v>78</v>
      </c>
      <c r="E414" s="53" t="s">
        <v>278</v>
      </c>
      <c r="F414" s="54">
        <v>0</v>
      </c>
      <c r="G414" s="54">
        <v>0</v>
      </c>
      <c r="H414" s="54">
        <v>0</v>
      </c>
      <c r="I414" s="54">
        <v>0</v>
      </c>
      <c r="J414" s="54">
        <v>0</v>
      </c>
      <c r="K414" s="54">
        <v>0</v>
      </c>
      <c r="L414" s="54">
        <v>0</v>
      </c>
      <c r="M414" s="54">
        <v>0</v>
      </c>
      <c r="N414" s="54">
        <v>0</v>
      </c>
      <c r="O414" s="54">
        <v>0</v>
      </c>
      <c r="P414" s="54">
        <v>0</v>
      </c>
      <c r="Q414" s="54">
        <v>0</v>
      </c>
      <c r="R414" s="54">
        <v>0</v>
      </c>
      <c r="S414" s="54">
        <v>0</v>
      </c>
      <c r="T414" s="54">
        <v>0</v>
      </c>
      <c r="U414" s="54">
        <v>0</v>
      </c>
      <c r="V414" s="54">
        <v>0</v>
      </c>
      <c r="W414" s="54">
        <v>0</v>
      </c>
      <c r="X414" s="54">
        <v>0</v>
      </c>
      <c r="Y414" s="54">
        <v>0</v>
      </c>
      <c r="Z414" s="54">
        <v>0</v>
      </c>
      <c r="AA414" s="54">
        <v>0</v>
      </c>
      <c r="AB414" s="54">
        <v>0</v>
      </c>
      <c r="AC414" s="54">
        <v>0</v>
      </c>
      <c r="AD414" s="54">
        <v>0</v>
      </c>
      <c r="AE414" s="54">
        <v>0</v>
      </c>
      <c r="AF414" s="54">
        <v>0</v>
      </c>
      <c r="AG414" s="54">
        <v>0</v>
      </c>
      <c r="AH414">
        <v>0</v>
      </c>
    </row>
    <row r="415" spans="1:34" ht="15.75" x14ac:dyDescent="0.25">
      <c r="A415" s="207" t="s">
        <v>738</v>
      </c>
      <c r="B415" s="67" t="s">
        <v>424</v>
      </c>
      <c r="C415" s="52" t="s">
        <v>426</v>
      </c>
      <c r="D415" s="53" t="s">
        <v>674</v>
      </c>
      <c r="E415" s="53" t="s">
        <v>726</v>
      </c>
      <c r="F415" s="54">
        <v>0</v>
      </c>
      <c r="G415" s="54">
        <v>0</v>
      </c>
      <c r="H415" s="54">
        <v>0</v>
      </c>
      <c r="I415" s="54">
        <v>0</v>
      </c>
      <c r="J415" s="54">
        <v>0</v>
      </c>
      <c r="K415" s="54">
        <v>0</v>
      </c>
      <c r="L415" s="54">
        <v>0</v>
      </c>
      <c r="M415" s="54">
        <v>0</v>
      </c>
      <c r="N415" s="54">
        <v>0</v>
      </c>
      <c r="O415" s="54">
        <v>0</v>
      </c>
      <c r="P415" s="54">
        <v>0</v>
      </c>
      <c r="Q415" s="54">
        <v>0</v>
      </c>
      <c r="R415" s="54">
        <v>0</v>
      </c>
      <c r="S415" s="54">
        <v>0</v>
      </c>
      <c r="T415" s="54">
        <v>0</v>
      </c>
      <c r="U415" s="54">
        <v>0</v>
      </c>
      <c r="V415" s="54">
        <v>0</v>
      </c>
      <c r="W415" s="54">
        <v>0</v>
      </c>
      <c r="X415" s="54">
        <v>0</v>
      </c>
      <c r="Y415" s="54">
        <v>0</v>
      </c>
      <c r="Z415" s="54">
        <v>0</v>
      </c>
      <c r="AA415" s="54">
        <v>0</v>
      </c>
      <c r="AB415" s="54">
        <v>0</v>
      </c>
      <c r="AC415" s="54">
        <v>0</v>
      </c>
      <c r="AD415" s="54">
        <v>0</v>
      </c>
      <c r="AE415" s="54">
        <v>0</v>
      </c>
      <c r="AF415" s="54">
        <v>0</v>
      </c>
      <c r="AG415" s="54">
        <v>0</v>
      </c>
      <c r="AH415" s="54">
        <v>0</v>
      </c>
    </row>
    <row r="416" spans="1:34" ht="16.5" thickBot="1" x14ac:dyDescent="0.3">
      <c r="A416" s="207" t="s">
        <v>738</v>
      </c>
      <c r="B416" s="67" t="s">
        <v>424</v>
      </c>
      <c r="C416" s="59" t="s">
        <v>426</v>
      </c>
      <c r="D416" s="60" t="s">
        <v>115</v>
      </c>
      <c r="E416" s="60" t="s">
        <v>423</v>
      </c>
      <c r="F416" s="54">
        <v>0</v>
      </c>
      <c r="G416" s="54">
        <v>0</v>
      </c>
      <c r="H416" s="54">
        <v>0</v>
      </c>
      <c r="I416" s="54">
        <v>0</v>
      </c>
      <c r="J416" s="54">
        <v>0</v>
      </c>
      <c r="K416" s="54">
        <v>0</v>
      </c>
      <c r="L416" s="54">
        <v>0</v>
      </c>
      <c r="M416" s="54">
        <v>0</v>
      </c>
      <c r="N416" s="54">
        <v>0</v>
      </c>
      <c r="O416" s="54">
        <v>0</v>
      </c>
      <c r="P416" s="54">
        <v>0</v>
      </c>
      <c r="Q416" s="54">
        <v>0</v>
      </c>
      <c r="R416" s="54">
        <v>0</v>
      </c>
      <c r="S416" s="54">
        <v>0</v>
      </c>
      <c r="T416" s="54">
        <v>0</v>
      </c>
      <c r="U416" s="54">
        <v>0</v>
      </c>
      <c r="V416" s="54">
        <v>0</v>
      </c>
      <c r="W416" s="54">
        <v>0</v>
      </c>
      <c r="X416" s="54">
        <v>0</v>
      </c>
      <c r="Y416" s="54">
        <v>0</v>
      </c>
      <c r="Z416" s="54">
        <v>0</v>
      </c>
      <c r="AA416" s="54">
        <v>0</v>
      </c>
      <c r="AB416" s="54">
        <v>0</v>
      </c>
      <c r="AC416" s="54">
        <v>0</v>
      </c>
      <c r="AD416" s="54">
        <v>0</v>
      </c>
      <c r="AE416" s="54">
        <v>0</v>
      </c>
      <c r="AF416" s="54">
        <v>0</v>
      </c>
      <c r="AG416" s="54">
        <v>0</v>
      </c>
      <c r="AH416">
        <v>0</v>
      </c>
    </row>
    <row r="417" spans="1:34" ht="15.75" x14ac:dyDescent="0.25">
      <c r="A417" s="207" t="s">
        <v>738</v>
      </c>
      <c r="B417" s="67" t="s">
        <v>424</v>
      </c>
      <c r="C417" s="68" t="s">
        <v>427</v>
      </c>
      <c r="D417" s="53" t="s">
        <v>78</v>
      </c>
      <c r="E417" s="53" t="s">
        <v>147</v>
      </c>
      <c r="F417" s="54">
        <v>0</v>
      </c>
      <c r="G417" s="54">
        <v>0</v>
      </c>
      <c r="H417" s="54">
        <v>0</v>
      </c>
      <c r="I417" s="54">
        <v>0</v>
      </c>
      <c r="J417" s="54">
        <v>0</v>
      </c>
      <c r="K417" s="54">
        <v>0</v>
      </c>
      <c r="L417" s="54">
        <v>0</v>
      </c>
      <c r="M417" s="54">
        <v>0</v>
      </c>
      <c r="N417" s="54">
        <v>0</v>
      </c>
      <c r="O417" s="54">
        <v>0</v>
      </c>
      <c r="P417" s="54">
        <v>0</v>
      </c>
      <c r="Q417" s="54">
        <v>0</v>
      </c>
      <c r="R417" s="54">
        <v>0</v>
      </c>
      <c r="S417" s="54">
        <v>0</v>
      </c>
      <c r="T417" s="54">
        <v>0</v>
      </c>
      <c r="U417" s="54">
        <v>0</v>
      </c>
      <c r="V417" s="54">
        <v>0</v>
      </c>
      <c r="W417" s="54">
        <v>0</v>
      </c>
      <c r="X417" s="54">
        <v>0</v>
      </c>
      <c r="Y417" s="54">
        <v>0</v>
      </c>
      <c r="Z417" s="54">
        <v>0</v>
      </c>
      <c r="AA417" s="54">
        <v>0</v>
      </c>
      <c r="AB417" s="54">
        <v>0</v>
      </c>
      <c r="AC417" s="54">
        <v>0</v>
      </c>
      <c r="AD417" s="54">
        <v>0</v>
      </c>
      <c r="AE417" s="54">
        <v>0</v>
      </c>
      <c r="AF417" s="54">
        <v>0</v>
      </c>
      <c r="AG417" s="54">
        <v>0</v>
      </c>
      <c r="AH417">
        <v>0</v>
      </c>
    </row>
    <row r="418" spans="1:34" ht="15.75" x14ac:dyDescent="0.25">
      <c r="A418" s="207" t="s">
        <v>738</v>
      </c>
      <c r="B418" s="67" t="s">
        <v>424</v>
      </c>
      <c r="C418" s="68" t="s">
        <v>427</v>
      </c>
      <c r="D418" s="53" t="s">
        <v>78</v>
      </c>
      <c r="E418" s="53" t="s">
        <v>278</v>
      </c>
      <c r="F418" s="54">
        <v>0</v>
      </c>
      <c r="G418" s="54">
        <v>0</v>
      </c>
      <c r="H418" s="54">
        <v>0</v>
      </c>
      <c r="I418" s="54">
        <v>0</v>
      </c>
      <c r="J418" s="54">
        <v>0</v>
      </c>
      <c r="K418" s="54">
        <v>0</v>
      </c>
      <c r="L418" s="54">
        <v>0</v>
      </c>
      <c r="M418" s="54">
        <v>0</v>
      </c>
      <c r="N418" s="54">
        <v>0</v>
      </c>
      <c r="O418" s="54">
        <v>0</v>
      </c>
      <c r="P418" s="54">
        <v>0</v>
      </c>
      <c r="Q418" s="54">
        <v>0</v>
      </c>
      <c r="R418" s="54">
        <v>0</v>
      </c>
      <c r="S418" s="54">
        <v>0</v>
      </c>
      <c r="T418" s="54">
        <v>0</v>
      </c>
      <c r="U418" s="54">
        <v>0</v>
      </c>
      <c r="V418" s="54">
        <v>0</v>
      </c>
      <c r="W418" s="54">
        <v>0</v>
      </c>
      <c r="X418" s="54">
        <v>0</v>
      </c>
      <c r="Y418" s="54">
        <v>0</v>
      </c>
      <c r="Z418" s="54">
        <v>0</v>
      </c>
      <c r="AA418" s="54">
        <v>0</v>
      </c>
      <c r="AB418" s="54">
        <v>0</v>
      </c>
      <c r="AC418" s="54">
        <v>0</v>
      </c>
      <c r="AD418" s="54">
        <v>0</v>
      </c>
      <c r="AE418" s="54">
        <v>0</v>
      </c>
      <c r="AF418" s="54">
        <v>0</v>
      </c>
      <c r="AG418" s="54">
        <v>0</v>
      </c>
      <c r="AH418">
        <v>0</v>
      </c>
    </row>
    <row r="419" spans="1:34" ht="15.75" x14ac:dyDescent="0.25">
      <c r="A419" s="207" t="s">
        <v>738</v>
      </c>
      <c r="B419" s="67" t="s">
        <v>424</v>
      </c>
      <c r="C419" s="68" t="s">
        <v>427</v>
      </c>
      <c r="D419" s="53" t="s">
        <v>674</v>
      </c>
      <c r="E419" s="53" t="s">
        <v>726</v>
      </c>
      <c r="F419" s="54">
        <v>0</v>
      </c>
      <c r="G419" s="54">
        <v>0</v>
      </c>
      <c r="H419" s="54">
        <v>0</v>
      </c>
      <c r="I419" s="54">
        <v>0</v>
      </c>
      <c r="J419" s="54">
        <v>0</v>
      </c>
      <c r="K419" s="54">
        <v>0</v>
      </c>
      <c r="L419" s="54">
        <v>0</v>
      </c>
      <c r="M419" s="54">
        <v>0</v>
      </c>
      <c r="N419" s="54">
        <v>0</v>
      </c>
      <c r="O419" s="54">
        <v>0</v>
      </c>
      <c r="P419" s="54">
        <v>0</v>
      </c>
      <c r="Q419" s="54">
        <v>0</v>
      </c>
      <c r="R419" s="54">
        <v>0</v>
      </c>
      <c r="S419" s="54">
        <v>0</v>
      </c>
      <c r="T419" s="54">
        <v>0</v>
      </c>
      <c r="U419" s="54">
        <v>0</v>
      </c>
      <c r="V419" s="54">
        <v>0</v>
      </c>
      <c r="W419" s="54">
        <v>0</v>
      </c>
      <c r="X419" s="54">
        <v>0</v>
      </c>
      <c r="Y419" s="54">
        <v>0</v>
      </c>
      <c r="Z419" s="54">
        <v>0</v>
      </c>
      <c r="AA419" s="54">
        <v>0</v>
      </c>
      <c r="AB419" s="54">
        <v>0</v>
      </c>
      <c r="AC419" s="54">
        <v>0</v>
      </c>
      <c r="AD419" s="54">
        <v>0</v>
      </c>
      <c r="AE419" s="54">
        <v>0</v>
      </c>
      <c r="AF419" s="54">
        <v>0</v>
      </c>
      <c r="AG419" s="54">
        <v>0</v>
      </c>
      <c r="AH419" s="54">
        <v>0</v>
      </c>
    </row>
    <row r="420" spans="1:34" ht="15.75" x14ac:dyDescent="0.25">
      <c r="A420" s="207" t="s">
        <v>738</v>
      </c>
      <c r="B420" s="67" t="s">
        <v>424</v>
      </c>
      <c r="C420" s="68" t="s">
        <v>427</v>
      </c>
      <c r="D420" s="53" t="s">
        <v>78</v>
      </c>
      <c r="E420" s="53" t="s">
        <v>112</v>
      </c>
      <c r="F420" s="54">
        <v>0</v>
      </c>
      <c r="G420" s="54">
        <v>0</v>
      </c>
      <c r="H420" s="54">
        <v>0</v>
      </c>
      <c r="I420" s="54">
        <v>0</v>
      </c>
      <c r="J420" s="54">
        <v>0</v>
      </c>
      <c r="K420" s="54">
        <v>0</v>
      </c>
      <c r="L420" s="54">
        <v>0</v>
      </c>
      <c r="M420" s="54">
        <v>0</v>
      </c>
      <c r="N420" s="54">
        <v>0</v>
      </c>
      <c r="O420" s="54">
        <v>0</v>
      </c>
      <c r="P420" s="54">
        <v>0</v>
      </c>
      <c r="Q420" s="54">
        <v>0</v>
      </c>
      <c r="R420" s="54">
        <v>0</v>
      </c>
      <c r="S420" s="54">
        <v>0</v>
      </c>
      <c r="T420" s="54">
        <v>0</v>
      </c>
      <c r="U420" s="54">
        <v>0</v>
      </c>
      <c r="V420" s="54">
        <v>0</v>
      </c>
      <c r="W420" s="54">
        <v>0</v>
      </c>
      <c r="X420" s="54">
        <v>0</v>
      </c>
      <c r="Y420" s="54">
        <v>0</v>
      </c>
      <c r="Z420" s="54">
        <v>0</v>
      </c>
      <c r="AA420" s="54">
        <v>0</v>
      </c>
      <c r="AB420" s="54">
        <v>0</v>
      </c>
      <c r="AC420" s="54">
        <v>0</v>
      </c>
      <c r="AD420" s="54">
        <v>0</v>
      </c>
      <c r="AE420" s="54">
        <v>0</v>
      </c>
      <c r="AF420" s="54">
        <v>0</v>
      </c>
      <c r="AG420" s="54">
        <v>0</v>
      </c>
      <c r="AH420">
        <v>0</v>
      </c>
    </row>
    <row r="421" spans="1:34" ht="16.5" thickBot="1" x14ac:dyDescent="0.3">
      <c r="A421" s="207" t="s">
        <v>738</v>
      </c>
      <c r="B421" s="67" t="s">
        <v>424</v>
      </c>
      <c r="C421" s="68" t="s">
        <v>427</v>
      </c>
      <c r="D421" s="53" t="s">
        <v>115</v>
      </c>
      <c r="E421" s="53" t="s">
        <v>423</v>
      </c>
      <c r="F421" s="54">
        <v>0</v>
      </c>
      <c r="G421" s="54">
        <v>0</v>
      </c>
      <c r="H421" s="54">
        <v>0</v>
      </c>
      <c r="I421" s="54">
        <v>0</v>
      </c>
      <c r="J421" s="54">
        <v>0</v>
      </c>
      <c r="K421" s="54">
        <v>0</v>
      </c>
      <c r="L421" s="54">
        <v>0</v>
      </c>
      <c r="M421" s="54">
        <v>0</v>
      </c>
      <c r="N421" s="54">
        <v>0</v>
      </c>
      <c r="O421" s="54">
        <v>0</v>
      </c>
      <c r="P421" s="54">
        <v>0</v>
      </c>
      <c r="Q421" s="54">
        <v>0</v>
      </c>
      <c r="R421" s="54">
        <v>0</v>
      </c>
      <c r="S421" s="54">
        <v>0</v>
      </c>
      <c r="T421" s="54">
        <v>0</v>
      </c>
      <c r="U421" s="54">
        <v>0</v>
      </c>
      <c r="V421" s="54">
        <v>0</v>
      </c>
      <c r="W421" s="54">
        <v>0</v>
      </c>
      <c r="X421" s="54">
        <v>0</v>
      </c>
      <c r="Y421" s="54">
        <v>0</v>
      </c>
      <c r="Z421" s="54">
        <v>0</v>
      </c>
      <c r="AA421" s="54">
        <v>0</v>
      </c>
      <c r="AB421" s="54">
        <v>0</v>
      </c>
      <c r="AC421" s="54">
        <v>0</v>
      </c>
      <c r="AD421" s="54">
        <v>0</v>
      </c>
      <c r="AE421" s="54">
        <v>0</v>
      </c>
      <c r="AF421" s="54">
        <v>0</v>
      </c>
      <c r="AG421" s="54">
        <v>0</v>
      </c>
      <c r="AH421">
        <v>0</v>
      </c>
    </row>
    <row r="422" spans="1:34" ht="15.75" x14ac:dyDescent="0.25">
      <c r="A422" s="207" t="s">
        <v>738</v>
      </c>
      <c r="B422" s="67" t="s">
        <v>424</v>
      </c>
      <c r="C422" s="69" t="s">
        <v>428</v>
      </c>
      <c r="D422" s="47" t="s">
        <v>78</v>
      </c>
      <c r="E422" s="47" t="s">
        <v>147</v>
      </c>
      <c r="F422" s="54">
        <v>0</v>
      </c>
      <c r="G422" s="54">
        <v>0</v>
      </c>
      <c r="H422" s="54">
        <v>0</v>
      </c>
      <c r="I422" s="54">
        <v>0</v>
      </c>
      <c r="J422" s="54">
        <v>0</v>
      </c>
      <c r="K422" s="54">
        <v>0</v>
      </c>
      <c r="L422" s="54">
        <v>0</v>
      </c>
      <c r="M422" s="54">
        <v>0</v>
      </c>
      <c r="N422" s="54">
        <v>0</v>
      </c>
      <c r="O422" s="54">
        <v>0</v>
      </c>
      <c r="P422" s="54">
        <v>0</v>
      </c>
      <c r="Q422" s="54">
        <v>0</v>
      </c>
      <c r="R422" s="54">
        <v>0</v>
      </c>
      <c r="S422" s="54">
        <v>0</v>
      </c>
      <c r="T422" s="54">
        <v>0</v>
      </c>
      <c r="U422" s="54">
        <v>0</v>
      </c>
      <c r="V422" s="54">
        <v>0</v>
      </c>
      <c r="W422" s="54">
        <v>0</v>
      </c>
      <c r="X422" s="54">
        <v>0</v>
      </c>
      <c r="Y422" s="54">
        <v>0</v>
      </c>
      <c r="Z422" s="54">
        <v>0</v>
      </c>
      <c r="AA422" s="54">
        <v>0</v>
      </c>
      <c r="AB422" s="54">
        <v>0</v>
      </c>
      <c r="AC422" s="54">
        <v>0</v>
      </c>
      <c r="AD422" s="54">
        <v>0</v>
      </c>
      <c r="AE422" s="54">
        <v>0</v>
      </c>
      <c r="AF422" s="54">
        <v>0</v>
      </c>
      <c r="AG422" s="54">
        <v>0</v>
      </c>
      <c r="AH422">
        <v>0</v>
      </c>
    </row>
    <row r="423" spans="1:34" ht="15.75" x14ac:dyDescent="0.25">
      <c r="A423" s="207" t="s">
        <v>738</v>
      </c>
      <c r="B423" s="67" t="s">
        <v>424</v>
      </c>
      <c r="C423" s="70" t="s">
        <v>428</v>
      </c>
      <c r="D423" s="53" t="s">
        <v>78</v>
      </c>
      <c r="E423" s="53" t="s">
        <v>278</v>
      </c>
      <c r="F423" s="54">
        <v>0</v>
      </c>
      <c r="G423" s="54">
        <v>0</v>
      </c>
      <c r="H423" s="54">
        <v>0</v>
      </c>
      <c r="I423" s="54">
        <v>0</v>
      </c>
      <c r="J423" s="54">
        <v>0</v>
      </c>
      <c r="K423" s="54">
        <v>0</v>
      </c>
      <c r="L423" s="54">
        <v>0</v>
      </c>
      <c r="M423" s="54">
        <v>0</v>
      </c>
      <c r="N423" s="54">
        <v>0</v>
      </c>
      <c r="O423" s="54">
        <v>0</v>
      </c>
      <c r="P423" s="54">
        <v>0</v>
      </c>
      <c r="Q423" s="54">
        <v>0</v>
      </c>
      <c r="R423" s="54">
        <v>0</v>
      </c>
      <c r="S423" s="54">
        <v>0</v>
      </c>
      <c r="T423" s="54">
        <v>0</v>
      </c>
      <c r="U423" s="54">
        <v>0</v>
      </c>
      <c r="V423" s="54">
        <v>0</v>
      </c>
      <c r="W423" s="54">
        <v>0</v>
      </c>
      <c r="X423" s="54">
        <v>0</v>
      </c>
      <c r="Y423" s="54">
        <v>0</v>
      </c>
      <c r="Z423" s="54">
        <v>0</v>
      </c>
      <c r="AA423" s="54">
        <v>0</v>
      </c>
      <c r="AB423" s="54">
        <v>0</v>
      </c>
      <c r="AC423" s="54">
        <v>0</v>
      </c>
      <c r="AD423" s="54">
        <v>0</v>
      </c>
      <c r="AE423" s="54">
        <v>0</v>
      </c>
      <c r="AF423" s="54">
        <v>0</v>
      </c>
      <c r="AG423" s="54">
        <v>0</v>
      </c>
      <c r="AH423">
        <v>0</v>
      </c>
    </row>
    <row r="424" spans="1:34" ht="15.75" x14ac:dyDescent="0.25">
      <c r="A424" s="207" t="s">
        <v>738</v>
      </c>
      <c r="B424" s="67" t="s">
        <v>424</v>
      </c>
      <c r="C424" s="70" t="s">
        <v>428</v>
      </c>
      <c r="D424" s="53" t="s">
        <v>674</v>
      </c>
      <c r="E424" s="53" t="s">
        <v>726</v>
      </c>
      <c r="F424" s="54">
        <v>0</v>
      </c>
      <c r="G424" s="54">
        <v>0</v>
      </c>
      <c r="H424" s="54">
        <v>0</v>
      </c>
      <c r="I424" s="54">
        <v>0</v>
      </c>
      <c r="J424" s="54">
        <v>0</v>
      </c>
      <c r="K424" s="54">
        <v>0</v>
      </c>
      <c r="L424" s="54">
        <v>0</v>
      </c>
      <c r="M424" s="54">
        <v>0</v>
      </c>
      <c r="N424" s="54">
        <v>0</v>
      </c>
      <c r="O424" s="54">
        <v>0</v>
      </c>
      <c r="P424" s="54">
        <v>0</v>
      </c>
      <c r="Q424" s="54">
        <v>0</v>
      </c>
      <c r="R424" s="54">
        <v>0</v>
      </c>
      <c r="S424" s="54">
        <v>0</v>
      </c>
      <c r="T424" s="54">
        <v>0</v>
      </c>
      <c r="U424" s="54">
        <v>0</v>
      </c>
      <c r="V424" s="54">
        <v>0</v>
      </c>
      <c r="W424" s="54">
        <v>0</v>
      </c>
      <c r="X424" s="54">
        <v>0</v>
      </c>
      <c r="Y424" s="54">
        <v>0</v>
      </c>
      <c r="Z424" s="54">
        <v>0</v>
      </c>
      <c r="AA424" s="54">
        <v>0</v>
      </c>
      <c r="AB424" s="54">
        <v>0</v>
      </c>
      <c r="AC424" s="54">
        <v>0</v>
      </c>
      <c r="AD424" s="54">
        <v>0</v>
      </c>
      <c r="AE424" s="54">
        <v>0</v>
      </c>
      <c r="AF424" s="54">
        <v>0</v>
      </c>
      <c r="AG424" s="54">
        <v>0</v>
      </c>
      <c r="AH424" s="54">
        <v>0</v>
      </c>
    </row>
    <row r="425" spans="1:34" ht="16.5" thickBot="1" x14ac:dyDescent="0.3">
      <c r="A425" s="207" t="s">
        <v>738</v>
      </c>
      <c r="B425" s="67" t="s">
        <v>424</v>
      </c>
      <c r="C425" s="71" t="s">
        <v>428</v>
      </c>
      <c r="D425" s="60" t="s">
        <v>115</v>
      </c>
      <c r="E425" s="60" t="s">
        <v>423</v>
      </c>
      <c r="F425" s="54">
        <v>0</v>
      </c>
      <c r="G425" s="54">
        <v>0</v>
      </c>
      <c r="H425" s="54">
        <v>0</v>
      </c>
      <c r="I425" s="54">
        <v>0</v>
      </c>
      <c r="J425" s="54">
        <v>0</v>
      </c>
      <c r="K425" s="54">
        <v>0</v>
      </c>
      <c r="L425" s="54">
        <v>0</v>
      </c>
      <c r="M425" s="54">
        <v>0</v>
      </c>
      <c r="N425" s="54">
        <v>0</v>
      </c>
      <c r="O425" s="54">
        <v>0</v>
      </c>
      <c r="P425" s="54">
        <v>0</v>
      </c>
      <c r="Q425" s="54">
        <v>0</v>
      </c>
      <c r="R425" s="54">
        <v>0</v>
      </c>
      <c r="S425" s="54">
        <v>0</v>
      </c>
      <c r="T425" s="54">
        <v>0</v>
      </c>
      <c r="U425" s="54">
        <v>0</v>
      </c>
      <c r="V425" s="54">
        <v>0</v>
      </c>
      <c r="W425" s="54">
        <v>0</v>
      </c>
      <c r="X425" s="54">
        <v>0</v>
      </c>
      <c r="Y425" s="54">
        <v>0</v>
      </c>
      <c r="Z425" s="54">
        <v>0</v>
      </c>
      <c r="AA425" s="54">
        <v>0</v>
      </c>
      <c r="AB425" s="54">
        <v>0</v>
      </c>
      <c r="AC425" s="54">
        <v>0</v>
      </c>
      <c r="AD425" s="54">
        <v>0</v>
      </c>
      <c r="AE425" s="54">
        <v>0</v>
      </c>
      <c r="AF425" s="54">
        <v>0</v>
      </c>
      <c r="AG425" s="54">
        <v>0</v>
      </c>
      <c r="AH425">
        <v>0</v>
      </c>
    </row>
    <row r="426" spans="1:34" ht="15.75" x14ac:dyDescent="0.25">
      <c r="A426" s="207" t="s">
        <v>738</v>
      </c>
      <c r="B426" s="67" t="s">
        <v>424</v>
      </c>
      <c r="C426" s="66" t="s">
        <v>429</v>
      </c>
      <c r="D426" s="47" t="s">
        <v>78</v>
      </c>
      <c r="E426" s="47" t="s">
        <v>147</v>
      </c>
      <c r="F426" s="54">
        <v>0</v>
      </c>
      <c r="G426" s="54">
        <v>0</v>
      </c>
      <c r="H426" s="54">
        <v>0</v>
      </c>
      <c r="I426" s="54">
        <v>0</v>
      </c>
      <c r="J426" s="54">
        <v>0</v>
      </c>
      <c r="K426" s="54">
        <v>0</v>
      </c>
      <c r="L426" s="54">
        <v>0</v>
      </c>
      <c r="M426" s="54">
        <v>0</v>
      </c>
      <c r="N426" s="54">
        <v>0</v>
      </c>
      <c r="O426" s="54">
        <v>0</v>
      </c>
      <c r="P426" s="54">
        <v>0</v>
      </c>
      <c r="Q426" s="54">
        <v>0</v>
      </c>
      <c r="R426" s="54">
        <v>0</v>
      </c>
      <c r="S426" s="54">
        <v>0</v>
      </c>
      <c r="T426" s="54">
        <v>0</v>
      </c>
      <c r="U426" s="54">
        <v>0</v>
      </c>
      <c r="V426" s="54">
        <v>0</v>
      </c>
      <c r="W426" s="54">
        <v>0</v>
      </c>
      <c r="X426" s="54">
        <v>0</v>
      </c>
      <c r="Y426" s="54">
        <v>0</v>
      </c>
      <c r="Z426" s="54">
        <v>0</v>
      </c>
      <c r="AA426" s="54">
        <v>0</v>
      </c>
      <c r="AB426" s="54">
        <v>0</v>
      </c>
      <c r="AC426" s="54">
        <v>0</v>
      </c>
      <c r="AD426" s="54">
        <v>0</v>
      </c>
      <c r="AE426" s="54">
        <v>0</v>
      </c>
      <c r="AF426" s="54">
        <v>0</v>
      </c>
      <c r="AG426" s="54">
        <v>0</v>
      </c>
      <c r="AH426">
        <v>0</v>
      </c>
    </row>
    <row r="427" spans="1:34" ht="15.75" x14ac:dyDescent="0.25">
      <c r="A427" s="207" t="s">
        <v>738</v>
      </c>
      <c r="B427" s="67" t="s">
        <v>424</v>
      </c>
      <c r="C427" s="68" t="s">
        <v>429</v>
      </c>
      <c r="D427" s="53" t="s">
        <v>78</v>
      </c>
      <c r="E427" s="53" t="s">
        <v>278</v>
      </c>
      <c r="F427" s="54">
        <v>0</v>
      </c>
      <c r="G427" s="54">
        <v>0</v>
      </c>
      <c r="H427" s="54">
        <v>0</v>
      </c>
      <c r="I427" s="54">
        <v>0</v>
      </c>
      <c r="J427" s="54">
        <v>0</v>
      </c>
      <c r="K427" s="54">
        <v>0</v>
      </c>
      <c r="L427" s="54">
        <v>0</v>
      </c>
      <c r="M427" s="54">
        <v>0</v>
      </c>
      <c r="N427" s="54">
        <v>0</v>
      </c>
      <c r="O427" s="54">
        <v>0</v>
      </c>
      <c r="P427" s="54">
        <v>0</v>
      </c>
      <c r="Q427" s="54">
        <v>0</v>
      </c>
      <c r="R427" s="54">
        <v>0</v>
      </c>
      <c r="S427" s="54">
        <v>0</v>
      </c>
      <c r="T427" s="54">
        <v>0</v>
      </c>
      <c r="U427" s="54">
        <v>0</v>
      </c>
      <c r="V427" s="54">
        <v>0</v>
      </c>
      <c r="W427" s="54">
        <v>0</v>
      </c>
      <c r="X427" s="54">
        <v>0</v>
      </c>
      <c r="Y427" s="54">
        <v>0</v>
      </c>
      <c r="Z427" s="54">
        <v>0</v>
      </c>
      <c r="AA427" s="54">
        <v>0</v>
      </c>
      <c r="AB427" s="54">
        <v>0</v>
      </c>
      <c r="AC427" s="54">
        <v>0</v>
      </c>
      <c r="AD427" s="54">
        <v>0</v>
      </c>
      <c r="AE427" s="54">
        <v>0</v>
      </c>
      <c r="AF427" s="54">
        <v>0</v>
      </c>
      <c r="AG427" s="54">
        <v>0</v>
      </c>
      <c r="AH427">
        <v>0</v>
      </c>
    </row>
    <row r="428" spans="1:34" ht="15.75" x14ac:dyDescent="0.25">
      <c r="A428" s="207" t="s">
        <v>738</v>
      </c>
      <c r="B428" s="67" t="s">
        <v>424</v>
      </c>
      <c r="C428" s="68" t="s">
        <v>429</v>
      </c>
      <c r="D428" s="53" t="s">
        <v>78</v>
      </c>
      <c r="E428" s="53" t="s">
        <v>112</v>
      </c>
      <c r="F428" s="54">
        <v>0</v>
      </c>
      <c r="G428" s="54">
        <v>0</v>
      </c>
      <c r="H428" s="54">
        <v>0</v>
      </c>
      <c r="I428" s="54">
        <v>0</v>
      </c>
      <c r="J428" s="54">
        <v>0</v>
      </c>
      <c r="K428" s="54">
        <v>0</v>
      </c>
      <c r="L428" s="54">
        <v>0</v>
      </c>
      <c r="M428" s="54">
        <v>0</v>
      </c>
      <c r="N428" s="54">
        <v>0</v>
      </c>
      <c r="O428" s="54">
        <v>0</v>
      </c>
      <c r="P428" s="54">
        <v>0</v>
      </c>
      <c r="Q428" s="54">
        <v>0</v>
      </c>
      <c r="R428" s="54">
        <v>0</v>
      </c>
      <c r="S428" s="54">
        <v>0</v>
      </c>
      <c r="T428" s="54">
        <v>0</v>
      </c>
      <c r="U428" s="54">
        <v>0</v>
      </c>
      <c r="V428" s="54">
        <v>0</v>
      </c>
      <c r="W428" s="54">
        <v>0</v>
      </c>
      <c r="X428" s="54">
        <v>0</v>
      </c>
      <c r="Y428" s="54">
        <v>0</v>
      </c>
      <c r="Z428" s="54">
        <v>0</v>
      </c>
      <c r="AA428" s="54">
        <v>0</v>
      </c>
      <c r="AB428" s="54">
        <v>0</v>
      </c>
      <c r="AC428" s="54">
        <v>0</v>
      </c>
      <c r="AD428" s="54">
        <v>0</v>
      </c>
      <c r="AE428" s="54">
        <v>0</v>
      </c>
      <c r="AF428" s="54">
        <v>0</v>
      </c>
      <c r="AG428" s="54">
        <v>0</v>
      </c>
      <c r="AH428">
        <v>0</v>
      </c>
    </row>
    <row r="429" spans="1:34" ht="15.75" x14ac:dyDescent="0.25">
      <c r="A429" s="207" t="s">
        <v>738</v>
      </c>
      <c r="B429" s="67" t="s">
        <v>424</v>
      </c>
      <c r="C429" s="68" t="s">
        <v>429</v>
      </c>
      <c r="D429" s="53" t="s">
        <v>674</v>
      </c>
      <c r="E429" s="53" t="s">
        <v>726</v>
      </c>
      <c r="F429" s="54">
        <v>0</v>
      </c>
      <c r="G429" s="54">
        <v>0</v>
      </c>
      <c r="H429" s="54">
        <v>0</v>
      </c>
      <c r="I429" s="54">
        <v>0</v>
      </c>
      <c r="J429" s="54">
        <v>0</v>
      </c>
      <c r="K429" s="54">
        <v>0</v>
      </c>
      <c r="L429" s="54">
        <v>0</v>
      </c>
      <c r="M429" s="54">
        <v>0</v>
      </c>
      <c r="N429" s="54">
        <v>0</v>
      </c>
      <c r="O429" s="54">
        <v>0</v>
      </c>
      <c r="P429" s="54">
        <v>0</v>
      </c>
      <c r="Q429" s="54">
        <v>0</v>
      </c>
      <c r="R429" s="54">
        <v>0</v>
      </c>
      <c r="S429" s="54">
        <v>0</v>
      </c>
      <c r="T429" s="54">
        <v>0</v>
      </c>
      <c r="U429" s="54">
        <v>0</v>
      </c>
      <c r="V429" s="54">
        <v>0</v>
      </c>
      <c r="W429" s="54">
        <v>0</v>
      </c>
      <c r="X429" s="54">
        <v>0</v>
      </c>
      <c r="Y429" s="54">
        <v>0</v>
      </c>
      <c r="Z429" s="54">
        <v>0</v>
      </c>
      <c r="AA429" s="54">
        <v>0</v>
      </c>
      <c r="AB429" s="54">
        <v>0</v>
      </c>
      <c r="AC429" s="54">
        <v>0</v>
      </c>
      <c r="AD429" s="54">
        <v>0</v>
      </c>
      <c r="AE429" s="54">
        <v>0</v>
      </c>
      <c r="AF429" s="54">
        <v>0</v>
      </c>
      <c r="AG429" s="54">
        <v>0</v>
      </c>
      <c r="AH429" s="54">
        <v>0</v>
      </c>
    </row>
    <row r="430" spans="1:34" ht="16.5" thickBot="1" x14ac:dyDescent="0.3">
      <c r="A430" s="207" t="s">
        <v>738</v>
      </c>
      <c r="B430" s="67" t="s">
        <v>424</v>
      </c>
      <c r="C430" s="72" t="s">
        <v>429</v>
      </c>
      <c r="D430" s="60" t="s">
        <v>115</v>
      </c>
      <c r="E430" s="60" t="s">
        <v>423</v>
      </c>
      <c r="F430" s="54">
        <v>0</v>
      </c>
      <c r="G430" s="54">
        <v>0</v>
      </c>
      <c r="H430" s="54">
        <v>0</v>
      </c>
      <c r="I430" s="54">
        <v>0</v>
      </c>
      <c r="J430" s="54">
        <v>0</v>
      </c>
      <c r="K430" s="54">
        <v>0</v>
      </c>
      <c r="L430" s="54">
        <v>0</v>
      </c>
      <c r="M430" s="54">
        <v>0</v>
      </c>
      <c r="N430" s="54">
        <v>0</v>
      </c>
      <c r="O430" s="54">
        <v>0</v>
      </c>
      <c r="P430" s="54">
        <v>0</v>
      </c>
      <c r="Q430" s="54">
        <v>0</v>
      </c>
      <c r="R430" s="54">
        <v>0</v>
      </c>
      <c r="S430" s="54">
        <v>0</v>
      </c>
      <c r="T430" s="54">
        <v>0</v>
      </c>
      <c r="U430" s="54">
        <v>0</v>
      </c>
      <c r="V430" s="54">
        <v>0</v>
      </c>
      <c r="W430" s="54">
        <v>0</v>
      </c>
      <c r="X430" s="54">
        <v>0</v>
      </c>
      <c r="Y430" s="54">
        <v>0</v>
      </c>
      <c r="Z430" s="54">
        <v>0</v>
      </c>
      <c r="AA430" s="54">
        <v>0</v>
      </c>
      <c r="AB430" s="54">
        <v>0</v>
      </c>
      <c r="AC430" s="54">
        <v>0</v>
      </c>
      <c r="AD430" s="54">
        <v>0</v>
      </c>
      <c r="AE430" s="54">
        <v>0</v>
      </c>
      <c r="AF430" s="54">
        <v>0</v>
      </c>
      <c r="AG430" s="54">
        <v>0</v>
      </c>
      <c r="AH430">
        <v>0</v>
      </c>
    </row>
    <row r="431" spans="1:34" ht="15.75" x14ac:dyDescent="0.25">
      <c r="A431" s="207" t="s">
        <v>738</v>
      </c>
      <c r="B431" s="67" t="s">
        <v>424</v>
      </c>
      <c r="C431" s="70" t="s">
        <v>430</v>
      </c>
      <c r="D431" s="53" t="s">
        <v>78</v>
      </c>
      <c r="E431" s="53" t="s">
        <v>147</v>
      </c>
      <c r="F431" s="54">
        <v>0</v>
      </c>
      <c r="G431" s="54">
        <v>0</v>
      </c>
      <c r="H431" s="54">
        <v>0</v>
      </c>
      <c r="I431" s="54">
        <v>0</v>
      </c>
      <c r="J431" s="54">
        <v>0</v>
      </c>
      <c r="K431" s="54">
        <v>0</v>
      </c>
      <c r="L431" s="54">
        <v>0</v>
      </c>
      <c r="M431" s="54">
        <v>0</v>
      </c>
      <c r="N431" s="54">
        <v>0</v>
      </c>
      <c r="O431" s="54">
        <v>0</v>
      </c>
      <c r="P431" s="54">
        <v>0</v>
      </c>
      <c r="Q431" s="54">
        <v>0</v>
      </c>
      <c r="R431" s="54">
        <v>0</v>
      </c>
      <c r="S431" s="54">
        <v>0</v>
      </c>
      <c r="T431" s="54">
        <v>0</v>
      </c>
      <c r="U431" s="54">
        <v>0</v>
      </c>
      <c r="V431" s="54">
        <v>0</v>
      </c>
      <c r="W431" s="54">
        <v>0</v>
      </c>
      <c r="X431" s="54">
        <v>0</v>
      </c>
      <c r="Y431" s="54">
        <v>0</v>
      </c>
      <c r="Z431" s="54">
        <v>0</v>
      </c>
      <c r="AA431" s="54">
        <v>0</v>
      </c>
      <c r="AB431" s="54">
        <v>0</v>
      </c>
      <c r="AC431" s="54">
        <v>0</v>
      </c>
      <c r="AD431" s="54">
        <v>0</v>
      </c>
      <c r="AE431" s="54">
        <v>0</v>
      </c>
      <c r="AF431" s="54">
        <v>0</v>
      </c>
      <c r="AG431" s="54">
        <v>0</v>
      </c>
      <c r="AH431">
        <v>0</v>
      </c>
    </row>
    <row r="432" spans="1:34" ht="15.75" x14ac:dyDescent="0.25">
      <c r="A432" s="207" t="s">
        <v>738</v>
      </c>
      <c r="B432" s="67" t="s">
        <v>424</v>
      </c>
      <c r="C432" s="70" t="s">
        <v>430</v>
      </c>
      <c r="D432" s="53" t="s">
        <v>78</v>
      </c>
      <c r="E432" s="53" t="s">
        <v>278</v>
      </c>
      <c r="F432" s="54">
        <v>0</v>
      </c>
      <c r="G432" s="54">
        <v>0</v>
      </c>
      <c r="H432" s="54">
        <v>0</v>
      </c>
      <c r="I432" s="54">
        <v>0</v>
      </c>
      <c r="J432" s="54">
        <v>0</v>
      </c>
      <c r="K432" s="54">
        <v>0</v>
      </c>
      <c r="L432" s="54">
        <v>0</v>
      </c>
      <c r="M432" s="54">
        <v>0</v>
      </c>
      <c r="N432" s="54">
        <v>0</v>
      </c>
      <c r="O432" s="54">
        <v>0</v>
      </c>
      <c r="P432" s="54">
        <v>0</v>
      </c>
      <c r="Q432" s="54">
        <v>0</v>
      </c>
      <c r="R432" s="54">
        <v>0</v>
      </c>
      <c r="S432" s="54">
        <v>0</v>
      </c>
      <c r="T432" s="54">
        <v>0</v>
      </c>
      <c r="U432" s="54">
        <v>0</v>
      </c>
      <c r="V432" s="54">
        <v>0</v>
      </c>
      <c r="W432" s="54">
        <v>0</v>
      </c>
      <c r="X432" s="54">
        <v>0</v>
      </c>
      <c r="Y432" s="54">
        <v>0</v>
      </c>
      <c r="Z432" s="54">
        <v>0</v>
      </c>
      <c r="AA432" s="54">
        <v>0</v>
      </c>
      <c r="AB432" s="54">
        <v>0</v>
      </c>
      <c r="AC432" s="54">
        <v>0</v>
      </c>
      <c r="AD432" s="54">
        <v>0</v>
      </c>
      <c r="AE432" s="54">
        <v>0</v>
      </c>
      <c r="AF432" s="54">
        <v>0</v>
      </c>
      <c r="AG432" s="54">
        <v>0</v>
      </c>
      <c r="AH432">
        <v>0</v>
      </c>
    </row>
    <row r="433" spans="1:34" ht="15.75" x14ac:dyDescent="0.25">
      <c r="A433" s="207" t="s">
        <v>738</v>
      </c>
      <c r="B433" s="67" t="s">
        <v>424</v>
      </c>
      <c r="C433" s="70" t="s">
        <v>430</v>
      </c>
      <c r="D433" s="53" t="s">
        <v>674</v>
      </c>
      <c r="E433" s="53" t="s">
        <v>726</v>
      </c>
      <c r="F433" s="54">
        <v>0</v>
      </c>
      <c r="G433" s="54">
        <v>0</v>
      </c>
      <c r="H433" s="54">
        <v>0</v>
      </c>
      <c r="I433" s="54">
        <v>0</v>
      </c>
      <c r="J433" s="54">
        <v>0</v>
      </c>
      <c r="K433" s="54">
        <v>0</v>
      </c>
      <c r="L433" s="54">
        <v>0</v>
      </c>
      <c r="M433" s="54">
        <v>0</v>
      </c>
      <c r="N433" s="54">
        <v>0</v>
      </c>
      <c r="O433" s="54">
        <v>0</v>
      </c>
      <c r="P433" s="54">
        <v>0</v>
      </c>
      <c r="Q433" s="54">
        <v>0</v>
      </c>
      <c r="R433" s="54">
        <v>0</v>
      </c>
      <c r="S433" s="54">
        <v>0</v>
      </c>
      <c r="T433" s="54">
        <v>0</v>
      </c>
      <c r="U433" s="54">
        <v>0</v>
      </c>
      <c r="V433" s="54">
        <v>0</v>
      </c>
      <c r="W433" s="54">
        <v>0</v>
      </c>
      <c r="X433" s="54">
        <v>0</v>
      </c>
      <c r="Y433" s="54">
        <v>0</v>
      </c>
      <c r="Z433" s="54">
        <v>0</v>
      </c>
      <c r="AA433" s="54">
        <v>0</v>
      </c>
      <c r="AB433" s="54">
        <v>0</v>
      </c>
      <c r="AC433" s="54">
        <v>0</v>
      </c>
      <c r="AD433" s="54">
        <v>0</v>
      </c>
      <c r="AE433" s="54">
        <v>0</v>
      </c>
      <c r="AF433" s="54">
        <v>0</v>
      </c>
      <c r="AG433" s="54">
        <v>0</v>
      </c>
      <c r="AH433" s="54">
        <v>0</v>
      </c>
    </row>
    <row r="434" spans="1:34" ht="16.5" thickBot="1" x14ac:dyDescent="0.3">
      <c r="A434" s="207" t="s">
        <v>738</v>
      </c>
      <c r="B434" s="67" t="s">
        <v>424</v>
      </c>
      <c r="C434" s="70" t="s">
        <v>430</v>
      </c>
      <c r="D434" s="60" t="s">
        <v>115</v>
      </c>
      <c r="E434" s="60" t="s">
        <v>423</v>
      </c>
      <c r="F434" s="54">
        <v>0</v>
      </c>
      <c r="G434" s="54">
        <v>0</v>
      </c>
      <c r="H434" s="54">
        <v>0</v>
      </c>
      <c r="I434" s="54">
        <v>0</v>
      </c>
      <c r="J434" s="54">
        <v>0</v>
      </c>
      <c r="K434" s="54">
        <v>0</v>
      </c>
      <c r="L434" s="54">
        <v>0</v>
      </c>
      <c r="M434" s="54">
        <v>0</v>
      </c>
      <c r="N434" s="54">
        <v>0</v>
      </c>
      <c r="O434" s="54">
        <v>0</v>
      </c>
      <c r="P434" s="54">
        <v>0</v>
      </c>
      <c r="Q434" s="54">
        <v>0</v>
      </c>
      <c r="R434" s="54">
        <v>0</v>
      </c>
      <c r="S434" s="54">
        <v>0</v>
      </c>
      <c r="T434" s="54">
        <v>0</v>
      </c>
      <c r="U434" s="54">
        <v>0</v>
      </c>
      <c r="V434" s="54">
        <v>0</v>
      </c>
      <c r="W434" s="54">
        <v>0</v>
      </c>
      <c r="X434" s="54">
        <v>0</v>
      </c>
      <c r="Y434" s="54">
        <v>0</v>
      </c>
      <c r="Z434" s="54">
        <v>0</v>
      </c>
      <c r="AA434" s="54">
        <v>0</v>
      </c>
      <c r="AB434" s="54">
        <v>0</v>
      </c>
      <c r="AC434" s="54">
        <v>0</v>
      </c>
      <c r="AD434" s="54">
        <v>0</v>
      </c>
      <c r="AE434" s="54">
        <v>0</v>
      </c>
      <c r="AF434" s="54">
        <v>0</v>
      </c>
      <c r="AG434" s="54">
        <v>0</v>
      </c>
      <c r="AH434">
        <v>0</v>
      </c>
    </row>
    <row r="435" spans="1:34" ht="15.75" x14ac:dyDescent="0.25">
      <c r="A435" s="207" t="s">
        <v>738</v>
      </c>
      <c r="B435" s="67" t="s">
        <v>424</v>
      </c>
      <c r="C435" s="66" t="s">
        <v>431</v>
      </c>
      <c r="D435" s="47" t="s">
        <v>78</v>
      </c>
      <c r="E435" s="47" t="s">
        <v>147</v>
      </c>
      <c r="F435" s="54">
        <v>0</v>
      </c>
      <c r="G435" s="54">
        <v>0</v>
      </c>
      <c r="H435" s="54">
        <v>0</v>
      </c>
      <c r="I435" s="54">
        <v>0</v>
      </c>
      <c r="J435" s="54">
        <v>0</v>
      </c>
      <c r="K435" s="54">
        <v>0</v>
      </c>
      <c r="L435" s="54">
        <v>0</v>
      </c>
      <c r="M435" s="54">
        <v>0</v>
      </c>
      <c r="N435" s="54">
        <v>0</v>
      </c>
      <c r="O435" s="54">
        <v>0</v>
      </c>
      <c r="P435" s="54">
        <v>0</v>
      </c>
      <c r="Q435" s="54">
        <v>0</v>
      </c>
      <c r="R435" s="54">
        <v>0</v>
      </c>
      <c r="S435" s="54">
        <v>0</v>
      </c>
      <c r="T435" s="54">
        <v>0</v>
      </c>
      <c r="U435" s="54">
        <v>0</v>
      </c>
      <c r="V435" s="54">
        <v>0</v>
      </c>
      <c r="W435" s="54">
        <v>0</v>
      </c>
      <c r="X435" s="54">
        <v>0</v>
      </c>
      <c r="Y435" s="54">
        <v>0</v>
      </c>
      <c r="Z435" s="54">
        <v>0</v>
      </c>
      <c r="AA435" s="54">
        <v>0</v>
      </c>
      <c r="AB435" s="54">
        <v>0</v>
      </c>
      <c r="AC435" s="54">
        <v>0</v>
      </c>
      <c r="AD435" s="54">
        <v>0</v>
      </c>
      <c r="AE435" s="54">
        <v>0</v>
      </c>
      <c r="AF435" s="54">
        <v>0</v>
      </c>
      <c r="AG435" s="54">
        <v>0</v>
      </c>
      <c r="AH435">
        <v>0</v>
      </c>
    </row>
    <row r="436" spans="1:34" ht="15.75" x14ac:dyDescent="0.25">
      <c r="A436" s="207" t="s">
        <v>738</v>
      </c>
      <c r="B436" s="67" t="s">
        <v>424</v>
      </c>
      <c r="C436" s="68" t="s">
        <v>431</v>
      </c>
      <c r="D436" s="53" t="s">
        <v>78</v>
      </c>
      <c r="E436" s="53" t="s">
        <v>278</v>
      </c>
      <c r="F436" s="54">
        <v>0</v>
      </c>
      <c r="G436" s="54">
        <v>0</v>
      </c>
      <c r="H436" s="54">
        <v>0</v>
      </c>
      <c r="I436" s="54">
        <v>0</v>
      </c>
      <c r="J436" s="54">
        <v>0</v>
      </c>
      <c r="K436" s="54">
        <v>0</v>
      </c>
      <c r="L436" s="54">
        <v>0</v>
      </c>
      <c r="M436" s="54">
        <v>0</v>
      </c>
      <c r="N436" s="54">
        <v>0</v>
      </c>
      <c r="O436" s="54">
        <v>0</v>
      </c>
      <c r="P436" s="54">
        <v>0</v>
      </c>
      <c r="Q436" s="54">
        <v>0</v>
      </c>
      <c r="R436" s="54">
        <v>0</v>
      </c>
      <c r="S436" s="54">
        <v>0</v>
      </c>
      <c r="T436" s="54">
        <v>0</v>
      </c>
      <c r="U436" s="54">
        <v>0</v>
      </c>
      <c r="V436" s="54">
        <v>0</v>
      </c>
      <c r="W436" s="54">
        <v>0</v>
      </c>
      <c r="X436" s="54">
        <v>0</v>
      </c>
      <c r="Y436" s="54">
        <v>0</v>
      </c>
      <c r="Z436" s="54">
        <v>0</v>
      </c>
      <c r="AA436" s="54">
        <v>0</v>
      </c>
      <c r="AB436" s="54">
        <v>0</v>
      </c>
      <c r="AC436" s="54">
        <v>0</v>
      </c>
      <c r="AD436" s="54">
        <v>0</v>
      </c>
      <c r="AE436" s="54">
        <v>0</v>
      </c>
      <c r="AF436" s="54">
        <v>0</v>
      </c>
      <c r="AG436" s="54">
        <v>0</v>
      </c>
      <c r="AH436">
        <v>0</v>
      </c>
    </row>
    <row r="437" spans="1:34" ht="15.75" x14ac:dyDescent="0.25">
      <c r="A437" s="207" t="s">
        <v>738</v>
      </c>
      <c r="B437" s="67" t="s">
        <v>424</v>
      </c>
      <c r="C437" s="68" t="s">
        <v>431</v>
      </c>
      <c r="D437" s="53" t="s">
        <v>78</v>
      </c>
      <c r="E437" s="53" t="s">
        <v>422</v>
      </c>
      <c r="F437" s="54">
        <v>0</v>
      </c>
      <c r="G437" s="54">
        <v>0</v>
      </c>
      <c r="H437" s="54">
        <v>0</v>
      </c>
      <c r="I437" s="54">
        <v>0</v>
      </c>
      <c r="J437" s="54">
        <v>0</v>
      </c>
      <c r="K437" s="54">
        <v>0</v>
      </c>
      <c r="L437" s="54">
        <v>0</v>
      </c>
      <c r="M437" s="54">
        <v>0</v>
      </c>
      <c r="N437" s="54">
        <v>0</v>
      </c>
      <c r="O437" s="54">
        <v>0</v>
      </c>
      <c r="P437" s="54">
        <v>0</v>
      </c>
      <c r="Q437" s="54">
        <v>0</v>
      </c>
      <c r="R437" s="54">
        <v>0</v>
      </c>
      <c r="S437" s="54">
        <v>0</v>
      </c>
      <c r="T437" s="54">
        <v>0</v>
      </c>
      <c r="U437" s="54">
        <v>0</v>
      </c>
      <c r="V437" s="54">
        <v>0</v>
      </c>
      <c r="W437" s="54">
        <v>0</v>
      </c>
      <c r="X437" s="54">
        <v>0</v>
      </c>
      <c r="Y437" s="54">
        <v>0</v>
      </c>
      <c r="Z437" s="54">
        <v>0</v>
      </c>
      <c r="AA437" s="54">
        <v>0</v>
      </c>
      <c r="AB437" s="54">
        <v>0</v>
      </c>
      <c r="AC437" s="54">
        <v>0</v>
      </c>
      <c r="AD437" s="54">
        <v>0</v>
      </c>
      <c r="AE437" s="54">
        <v>0</v>
      </c>
      <c r="AF437" s="54">
        <v>0</v>
      </c>
      <c r="AG437" s="54">
        <v>0</v>
      </c>
      <c r="AH437">
        <v>0</v>
      </c>
    </row>
    <row r="438" spans="1:34" ht="15.75" x14ac:dyDescent="0.25">
      <c r="A438" s="207" t="s">
        <v>738</v>
      </c>
      <c r="B438" s="67" t="s">
        <v>424</v>
      </c>
      <c r="C438" s="68" t="s">
        <v>431</v>
      </c>
      <c r="D438" s="53" t="s">
        <v>78</v>
      </c>
      <c r="E438" s="53" t="s">
        <v>77</v>
      </c>
      <c r="F438" s="54">
        <v>0</v>
      </c>
      <c r="G438" s="54">
        <v>0</v>
      </c>
      <c r="H438" s="54">
        <v>0</v>
      </c>
      <c r="I438" s="54">
        <v>0</v>
      </c>
      <c r="J438" s="54">
        <v>0</v>
      </c>
      <c r="K438" s="54">
        <v>0</v>
      </c>
      <c r="L438" s="54">
        <v>0</v>
      </c>
      <c r="M438" s="54">
        <v>0</v>
      </c>
      <c r="N438" s="54">
        <v>0</v>
      </c>
      <c r="O438" s="54">
        <v>0</v>
      </c>
      <c r="P438" s="54">
        <v>0</v>
      </c>
      <c r="Q438" s="54">
        <v>0</v>
      </c>
      <c r="R438" s="54">
        <v>0</v>
      </c>
      <c r="S438" s="54">
        <v>0</v>
      </c>
      <c r="T438" s="54">
        <v>0</v>
      </c>
      <c r="U438" s="54">
        <v>0</v>
      </c>
      <c r="V438" s="54">
        <v>0</v>
      </c>
      <c r="W438" s="54">
        <v>0</v>
      </c>
      <c r="X438" s="54">
        <v>0</v>
      </c>
      <c r="Y438" s="54">
        <v>0</v>
      </c>
      <c r="Z438" s="54">
        <v>0</v>
      </c>
      <c r="AA438" s="54">
        <v>0</v>
      </c>
      <c r="AB438" s="54">
        <v>0</v>
      </c>
      <c r="AC438" s="54">
        <v>0</v>
      </c>
      <c r="AD438" s="54">
        <v>0</v>
      </c>
      <c r="AE438" s="54">
        <v>0</v>
      </c>
      <c r="AF438" s="54">
        <v>0</v>
      </c>
      <c r="AG438" s="54">
        <v>0</v>
      </c>
      <c r="AH438">
        <v>0</v>
      </c>
    </row>
    <row r="439" spans="1:34" ht="15.75" x14ac:dyDescent="0.25">
      <c r="A439" s="207" t="s">
        <v>738</v>
      </c>
      <c r="B439" s="67" t="s">
        <v>424</v>
      </c>
      <c r="C439" s="68" t="s">
        <v>431</v>
      </c>
      <c r="D439" s="53" t="s">
        <v>674</v>
      </c>
      <c r="E439" s="53" t="s">
        <v>726</v>
      </c>
      <c r="F439" s="54">
        <v>0</v>
      </c>
      <c r="G439" s="54">
        <v>0</v>
      </c>
      <c r="H439" s="54">
        <v>0</v>
      </c>
      <c r="I439" s="54">
        <v>0</v>
      </c>
      <c r="J439" s="54">
        <v>0</v>
      </c>
      <c r="K439" s="54">
        <v>0</v>
      </c>
      <c r="L439" s="54">
        <v>0</v>
      </c>
      <c r="M439" s="54">
        <v>0</v>
      </c>
      <c r="N439" s="54">
        <v>0</v>
      </c>
      <c r="O439" s="54">
        <v>0</v>
      </c>
      <c r="P439" s="54">
        <v>0</v>
      </c>
      <c r="Q439" s="54">
        <v>0</v>
      </c>
      <c r="R439" s="54">
        <v>0</v>
      </c>
      <c r="S439" s="54">
        <v>0</v>
      </c>
      <c r="T439" s="54">
        <v>0</v>
      </c>
      <c r="U439" s="54">
        <v>0</v>
      </c>
      <c r="V439" s="54">
        <v>0</v>
      </c>
      <c r="W439" s="54">
        <v>0</v>
      </c>
      <c r="X439" s="54">
        <v>0</v>
      </c>
      <c r="Y439" s="54">
        <v>0</v>
      </c>
      <c r="Z439" s="54">
        <v>0</v>
      </c>
      <c r="AA439" s="54">
        <v>0</v>
      </c>
      <c r="AB439" s="54">
        <v>0</v>
      </c>
      <c r="AC439" s="54">
        <v>0</v>
      </c>
      <c r="AD439" s="54">
        <v>0</v>
      </c>
      <c r="AE439" s="54">
        <v>0</v>
      </c>
      <c r="AF439" s="54">
        <v>0</v>
      </c>
      <c r="AG439" s="54">
        <v>0</v>
      </c>
      <c r="AH439" s="54">
        <v>0</v>
      </c>
    </row>
    <row r="440" spans="1:34" ht="16.5" thickBot="1" x14ac:dyDescent="0.3">
      <c r="A440" s="207" t="s">
        <v>738</v>
      </c>
      <c r="B440" s="67" t="s">
        <v>424</v>
      </c>
      <c r="C440" s="68" t="s">
        <v>431</v>
      </c>
      <c r="D440" s="60" t="s">
        <v>115</v>
      </c>
      <c r="E440" s="60" t="s">
        <v>423</v>
      </c>
      <c r="F440" s="54">
        <v>0</v>
      </c>
      <c r="G440" s="54">
        <v>0</v>
      </c>
      <c r="H440" s="54">
        <v>0</v>
      </c>
      <c r="I440" s="54">
        <v>0</v>
      </c>
      <c r="J440" s="54">
        <v>0</v>
      </c>
      <c r="K440" s="54">
        <v>0</v>
      </c>
      <c r="L440" s="54">
        <v>0</v>
      </c>
      <c r="M440" s="54">
        <v>0</v>
      </c>
      <c r="N440" s="54">
        <v>0</v>
      </c>
      <c r="O440" s="54">
        <v>0</v>
      </c>
      <c r="P440" s="54">
        <v>0</v>
      </c>
      <c r="Q440" s="54">
        <v>0</v>
      </c>
      <c r="R440" s="54">
        <v>0</v>
      </c>
      <c r="S440" s="54">
        <v>0</v>
      </c>
      <c r="T440" s="54">
        <v>0</v>
      </c>
      <c r="U440" s="54">
        <v>0</v>
      </c>
      <c r="V440" s="54">
        <v>0</v>
      </c>
      <c r="W440" s="54">
        <v>0</v>
      </c>
      <c r="X440" s="54">
        <v>0</v>
      </c>
      <c r="Y440" s="54">
        <v>0</v>
      </c>
      <c r="Z440" s="54">
        <v>0</v>
      </c>
      <c r="AA440" s="54">
        <v>0</v>
      </c>
      <c r="AB440" s="54">
        <v>0</v>
      </c>
      <c r="AC440" s="54">
        <v>0</v>
      </c>
      <c r="AD440" s="54">
        <v>0</v>
      </c>
      <c r="AE440" s="54">
        <v>0</v>
      </c>
      <c r="AF440" s="54">
        <v>0</v>
      </c>
      <c r="AG440" s="54">
        <v>0</v>
      </c>
      <c r="AH440">
        <v>0</v>
      </c>
    </row>
    <row r="441" spans="1:34" ht="15.75" x14ac:dyDescent="0.25">
      <c r="A441" s="207" t="s">
        <v>738</v>
      </c>
      <c r="B441" s="67" t="s">
        <v>424</v>
      </c>
      <c r="C441" s="69" t="s">
        <v>432</v>
      </c>
      <c r="D441" s="47" t="s">
        <v>78</v>
      </c>
      <c r="E441" s="47" t="s">
        <v>147</v>
      </c>
      <c r="F441" s="54">
        <v>0</v>
      </c>
      <c r="G441" s="54">
        <v>0</v>
      </c>
      <c r="H441" s="54">
        <v>0</v>
      </c>
      <c r="I441" s="54">
        <v>0</v>
      </c>
      <c r="J441" s="54">
        <v>0</v>
      </c>
      <c r="K441" s="54">
        <v>0</v>
      </c>
      <c r="L441" s="54">
        <v>0</v>
      </c>
      <c r="M441" s="54">
        <v>0</v>
      </c>
      <c r="N441" s="54">
        <v>0</v>
      </c>
      <c r="O441" s="54">
        <v>0</v>
      </c>
      <c r="P441" s="54">
        <v>0</v>
      </c>
      <c r="Q441" s="54">
        <v>0</v>
      </c>
      <c r="R441" s="54">
        <v>0</v>
      </c>
      <c r="S441" s="54">
        <v>0</v>
      </c>
      <c r="T441" s="54">
        <v>0</v>
      </c>
      <c r="U441" s="54">
        <v>0</v>
      </c>
      <c r="V441" s="54">
        <v>0</v>
      </c>
      <c r="W441" s="54">
        <v>0</v>
      </c>
      <c r="X441" s="54">
        <v>0</v>
      </c>
      <c r="Y441" s="54">
        <v>0</v>
      </c>
      <c r="Z441" s="54">
        <v>0</v>
      </c>
      <c r="AA441" s="54">
        <v>0</v>
      </c>
      <c r="AB441" s="54">
        <v>0</v>
      </c>
      <c r="AC441" s="54">
        <v>0</v>
      </c>
      <c r="AD441" s="54">
        <v>0</v>
      </c>
      <c r="AE441" s="54">
        <v>0</v>
      </c>
      <c r="AF441" s="54">
        <v>0</v>
      </c>
      <c r="AG441" s="54">
        <v>0</v>
      </c>
      <c r="AH441">
        <v>0</v>
      </c>
    </row>
    <row r="442" spans="1:34" ht="15.75" x14ac:dyDescent="0.25">
      <c r="A442" s="207" t="s">
        <v>738</v>
      </c>
      <c r="B442" s="67" t="s">
        <v>424</v>
      </c>
      <c r="C442" s="70" t="s">
        <v>432</v>
      </c>
      <c r="D442" s="53" t="s">
        <v>78</v>
      </c>
      <c r="E442" s="53" t="s">
        <v>278</v>
      </c>
      <c r="F442" s="54">
        <v>0</v>
      </c>
      <c r="G442" s="54">
        <v>0</v>
      </c>
      <c r="H442" s="54">
        <v>0</v>
      </c>
      <c r="I442" s="54">
        <v>0</v>
      </c>
      <c r="J442" s="54">
        <v>0</v>
      </c>
      <c r="K442" s="54">
        <v>0</v>
      </c>
      <c r="L442" s="54">
        <v>0</v>
      </c>
      <c r="M442" s="54">
        <v>0</v>
      </c>
      <c r="N442" s="54">
        <v>0</v>
      </c>
      <c r="O442" s="54">
        <v>0</v>
      </c>
      <c r="P442" s="54">
        <v>0</v>
      </c>
      <c r="Q442" s="54">
        <v>0</v>
      </c>
      <c r="R442" s="54">
        <v>0</v>
      </c>
      <c r="S442" s="54">
        <v>0</v>
      </c>
      <c r="T442" s="54">
        <v>0</v>
      </c>
      <c r="U442" s="54">
        <v>0</v>
      </c>
      <c r="V442" s="54">
        <v>0</v>
      </c>
      <c r="W442" s="54">
        <v>0</v>
      </c>
      <c r="X442" s="54">
        <v>0</v>
      </c>
      <c r="Y442" s="54">
        <v>0</v>
      </c>
      <c r="Z442" s="54">
        <v>0</v>
      </c>
      <c r="AA442" s="54">
        <v>0</v>
      </c>
      <c r="AB442" s="54">
        <v>0</v>
      </c>
      <c r="AC442" s="54">
        <v>0</v>
      </c>
      <c r="AD442" s="54">
        <v>0</v>
      </c>
      <c r="AE442" s="54">
        <v>0</v>
      </c>
      <c r="AF442" s="54">
        <v>0</v>
      </c>
      <c r="AG442" s="54">
        <v>0</v>
      </c>
      <c r="AH442">
        <v>0</v>
      </c>
    </row>
    <row r="443" spans="1:34" ht="15.75" x14ac:dyDescent="0.25">
      <c r="A443" s="207" t="s">
        <v>738</v>
      </c>
      <c r="B443" s="67" t="s">
        <v>424</v>
      </c>
      <c r="C443" s="70" t="s">
        <v>432</v>
      </c>
      <c r="D443" s="53" t="s">
        <v>78</v>
      </c>
      <c r="E443" s="53" t="s">
        <v>77</v>
      </c>
      <c r="F443" s="54">
        <v>0</v>
      </c>
      <c r="G443" s="54">
        <v>0</v>
      </c>
      <c r="H443" s="54">
        <v>0</v>
      </c>
      <c r="I443" s="54">
        <v>0</v>
      </c>
      <c r="J443" s="54">
        <v>0</v>
      </c>
      <c r="K443" s="54">
        <v>0</v>
      </c>
      <c r="L443" s="54">
        <v>0</v>
      </c>
      <c r="M443" s="54">
        <v>0</v>
      </c>
      <c r="N443" s="54">
        <v>0</v>
      </c>
      <c r="O443" s="54">
        <v>0</v>
      </c>
      <c r="P443" s="54">
        <v>0</v>
      </c>
      <c r="Q443" s="54">
        <v>0</v>
      </c>
      <c r="R443" s="54">
        <v>0</v>
      </c>
      <c r="S443" s="54">
        <v>0</v>
      </c>
      <c r="T443" s="54">
        <v>0</v>
      </c>
      <c r="U443" s="54">
        <v>0</v>
      </c>
      <c r="V443" s="54">
        <v>0</v>
      </c>
      <c r="W443" s="54">
        <v>0</v>
      </c>
      <c r="X443" s="54">
        <v>0</v>
      </c>
      <c r="Y443" s="54">
        <v>0</v>
      </c>
      <c r="Z443" s="54">
        <v>0</v>
      </c>
      <c r="AA443" s="54">
        <v>0</v>
      </c>
      <c r="AB443" s="54">
        <v>0</v>
      </c>
      <c r="AC443" s="54">
        <v>0</v>
      </c>
      <c r="AD443" s="54">
        <v>0</v>
      </c>
      <c r="AE443" s="54">
        <v>0</v>
      </c>
      <c r="AF443" s="54">
        <v>0</v>
      </c>
      <c r="AG443" s="54">
        <v>0</v>
      </c>
      <c r="AH443">
        <v>0</v>
      </c>
    </row>
    <row r="444" spans="1:34" ht="15.75" x14ac:dyDescent="0.25">
      <c r="A444" s="207" t="s">
        <v>738</v>
      </c>
      <c r="B444" s="67" t="s">
        <v>424</v>
      </c>
      <c r="C444" s="70" t="s">
        <v>432</v>
      </c>
      <c r="D444" s="53" t="s">
        <v>674</v>
      </c>
      <c r="E444" s="53" t="s">
        <v>726</v>
      </c>
      <c r="F444" s="54">
        <v>0</v>
      </c>
      <c r="G444" s="54">
        <v>0</v>
      </c>
      <c r="H444" s="54">
        <v>0</v>
      </c>
      <c r="I444" s="54">
        <v>0</v>
      </c>
      <c r="J444" s="54">
        <v>0</v>
      </c>
      <c r="K444" s="54">
        <v>0</v>
      </c>
      <c r="L444" s="54">
        <v>0</v>
      </c>
      <c r="M444" s="54">
        <v>0</v>
      </c>
      <c r="N444" s="54">
        <v>0</v>
      </c>
      <c r="O444" s="54">
        <v>0</v>
      </c>
      <c r="P444" s="54">
        <v>0</v>
      </c>
      <c r="Q444" s="54">
        <v>0</v>
      </c>
      <c r="R444" s="54">
        <v>0</v>
      </c>
      <c r="S444" s="54">
        <v>0</v>
      </c>
      <c r="T444" s="54">
        <v>0</v>
      </c>
      <c r="U444" s="54">
        <v>0</v>
      </c>
      <c r="V444" s="54">
        <v>0</v>
      </c>
      <c r="W444" s="54">
        <v>0</v>
      </c>
      <c r="X444" s="54">
        <v>0</v>
      </c>
      <c r="Y444" s="54">
        <v>0</v>
      </c>
      <c r="Z444" s="54">
        <v>0</v>
      </c>
      <c r="AA444" s="54">
        <v>0</v>
      </c>
      <c r="AB444" s="54">
        <v>0</v>
      </c>
      <c r="AC444" s="54">
        <v>0</v>
      </c>
      <c r="AD444" s="54">
        <v>0</v>
      </c>
      <c r="AE444" s="54">
        <v>0</v>
      </c>
      <c r="AF444" s="54">
        <v>0</v>
      </c>
      <c r="AG444" s="54">
        <v>0</v>
      </c>
      <c r="AH444" s="54">
        <v>0</v>
      </c>
    </row>
    <row r="445" spans="1:34" ht="16.5" thickBot="1" x14ac:dyDescent="0.3">
      <c r="A445" s="207" t="s">
        <v>738</v>
      </c>
      <c r="B445" s="67" t="s">
        <v>424</v>
      </c>
      <c r="C445" s="70" t="s">
        <v>432</v>
      </c>
      <c r="D445" s="60" t="s">
        <v>115</v>
      </c>
      <c r="E445" s="60" t="s">
        <v>423</v>
      </c>
      <c r="F445" s="54">
        <v>0</v>
      </c>
      <c r="G445" s="54">
        <v>0</v>
      </c>
      <c r="H445" s="54">
        <v>0</v>
      </c>
      <c r="I445" s="54">
        <v>0</v>
      </c>
      <c r="J445" s="54">
        <v>0</v>
      </c>
      <c r="K445" s="54">
        <v>0</v>
      </c>
      <c r="L445" s="54">
        <v>0</v>
      </c>
      <c r="M445" s="54">
        <v>0</v>
      </c>
      <c r="N445" s="54">
        <v>0</v>
      </c>
      <c r="O445" s="54">
        <v>0</v>
      </c>
      <c r="P445" s="54">
        <v>0</v>
      </c>
      <c r="Q445" s="54">
        <v>0</v>
      </c>
      <c r="R445" s="54">
        <v>0</v>
      </c>
      <c r="S445" s="54">
        <v>0</v>
      </c>
      <c r="T445" s="54">
        <v>0</v>
      </c>
      <c r="U445" s="54">
        <v>0</v>
      </c>
      <c r="V445" s="54">
        <v>0</v>
      </c>
      <c r="W445" s="54">
        <v>0</v>
      </c>
      <c r="X445" s="54">
        <v>0</v>
      </c>
      <c r="Y445" s="54">
        <v>0</v>
      </c>
      <c r="Z445" s="54">
        <v>0</v>
      </c>
      <c r="AA445" s="54">
        <v>0</v>
      </c>
      <c r="AB445" s="54">
        <v>0</v>
      </c>
      <c r="AC445" s="54">
        <v>0</v>
      </c>
      <c r="AD445" s="54">
        <v>0</v>
      </c>
      <c r="AE445" s="54">
        <v>0</v>
      </c>
      <c r="AF445" s="54">
        <v>0</v>
      </c>
      <c r="AG445" s="54">
        <v>0</v>
      </c>
      <c r="AH445">
        <v>0</v>
      </c>
    </row>
    <row r="446" spans="1:34" ht="15.75" x14ac:dyDescent="0.25">
      <c r="A446" s="207" t="s">
        <v>738</v>
      </c>
      <c r="B446" s="67" t="s">
        <v>424</v>
      </c>
      <c r="C446" s="66" t="s">
        <v>433</v>
      </c>
      <c r="D446" s="47" t="s">
        <v>78</v>
      </c>
      <c r="E446" s="47" t="s">
        <v>147</v>
      </c>
      <c r="F446" s="54">
        <v>0</v>
      </c>
      <c r="G446" s="54">
        <v>0</v>
      </c>
      <c r="H446" s="54">
        <v>0</v>
      </c>
      <c r="I446" s="54">
        <v>0</v>
      </c>
      <c r="J446" s="54">
        <v>0</v>
      </c>
      <c r="K446" s="54">
        <v>0</v>
      </c>
      <c r="L446" s="54">
        <v>0</v>
      </c>
      <c r="M446" s="54">
        <v>0</v>
      </c>
      <c r="N446" s="54">
        <v>0</v>
      </c>
      <c r="O446" s="54">
        <v>0</v>
      </c>
      <c r="P446" s="54">
        <v>0</v>
      </c>
      <c r="Q446" s="54">
        <v>0</v>
      </c>
      <c r="R446" s="54">
        <v>0</v>
      </c>
      <c r="S446" s="54">
        <v>0</v>
      </c>
      <c r="T446" s="54">
        <v>0</v>
      </c>
      <c r="U446" s="54">
        <v>0</v>
      </c>
      <c r="V446" s="54">
        <v>0</v>
      </c>
      <c r="W446" s="54">
        <v>0</v>
      </c>
      <c r="X446" s="54">
        <v>0</v>
      </c>
      <c r="Y446" s="54">
        <v>0</v>
      </c>
      <c r="Z446" s="54">
        <v>0</v>
      </c>
      <c r="AA446" s="54">
        <v>0</v>
      </c>
      <c r="AB446" s="54">
        <v>0</v>
      </c>
      <c r="AC446" s="54">
        <v>0</v>
      </c>
      <c r="AD446" s="54">
        <v>0</v>
      </c>
      <c r="AE446" s="54">
        <v>0</v>
      </c>
      <c r="AF446" s="54">
        <v>0</v>
      </c>
      <c r="AG446" s="54">
        <v>0</v>
      </c>
      <c r="AH446">
        <v>0</v>
      </c>
    </row>
    <row r="447" spans="1:34" ht="15.75" x14ac:dyDescent="0.25">
      <c r="A447" s="207" t="s">
        <v>738</v>
      </c>
      <c r="B447" s="67" t="s">
        <v>424</v>
      </c>
      <c r="C447" s="68" t="s">
        <v>433</v>
      </c>
      <c r="D447" s="53" t="s">
        <v>78</v>
      </c>
      <c r="E447" s="53" t="s">
        <v>278</v>
      </c>
      <c r="F447" s="54">
        <v>0</v>
      </c>
      <c r="G447" s="54">
        <v>0</v>
      </c>
      <c r="H447" s="54">
        <v>0</v>
      </c>
      <c r="I447" s="54">
        <v>0</v>
      </c>
      <c r="J447" s="54">
        <v>0</v>
      </c>
      <c r="K447" s="54">
        <v>0</v>
      </c>
      <c r="L447" s="54">
        <v>0</v>
      </c>
      <c r="M447" s="54">
        <v>0</v>
      </c>
      <c r="N447" s="54">
        <v>0</v>
      </c>
      <c r="O447" s="54">
        <v>0</v>
      </c>
      <c r="P447" s="54">
        <v>0</v>
      </c>
      <c r="Q447" s="54">
        <v>0</v>
      </c>
      <c r="R447" s="54">
        <v>0</v>
      </c>
      <c r="S447" s="54">
        <v>0</v>
      </c>
      <c r="T447" s="54">
        <v>0</v>
      </c>
      <c r="U447" s="54">
        <v>0</v>
      </c>
      <c r="V447" s="54">
        <v>0</v>
      </c>
      <c r="W447" s="54">
        <v>0</v>
      </c>
      <c r="X447" s="54">
        <v>0</v>
      </c>
      <c r="Y447" s="54">
        <v>0</v>
      </c>
      <c r="Z447" s="54">
        <v>0</v>
      </c>
      <c r="AA447" s="54">
        <v>0</v>
      </c>
      <c r="AB447" s="54">
        <v>0</v>
      </c>
      <c r="AC447" s="54">
        <v>0</v>
      </c>
      <c r="AD447" s="54">
        <v>0</v>
      </c>
      <c r="AE447" s="54">
        <v>0</v>
      </c>
      <c r="AF447" s="54">
        <v>0</v>
      </c>
      <c r="AG447" s="54">
        <v>0</v>
      </c>
      <c r="AH447">
        <v>0</v>
      </c>
    </row>
    <row r="448" spans="1:34" ht="15.75" x14ac:dyDescent="0.25">
      <c r="A448" s="207" t="s">
        <v>738</v>
      </c>
      <c r="B448" s="67" t="s">
        <v>424</v>
      </c>
      <c r="C448" s="68" t="s">
        <v>433</v>
      </c>
      <c r="D448" s="53" t="s">
        <v>78</v>
      </c>
      <c r="E448" s="53" t="s">
        <v>422</v>
      </c>
      <c r="F448" s="54">
        <v>0</v>
      </c>
      <c r="G448" s="54">
        <v>0</v>
      </c>
      <c r="H448" s="54">
        <v>0</v>
      </c>
      <c r="I448" s="54">
        <v>0</v>
      </c>
      <c r="J448" s="54">
        <v>0</v>
      </c>
      <c r="K448" s="54">
        <v>0</v>
      </c>
      <c r="L448" s="54">
        <v>0</v>
      </c>
      <c r="M448" s="54">
        <v>0</v>
      </c>
      <c r="N448" s="54">
        <v>0</v>
      </c>
      <c r="O448" s="54">
        <v>0</v>
      </c>
      <c r="P448" s="54">
        <v>0</v>
      </c>
      <c r="Q448" s="54">
        <v>0</v>
      </c>
      <c r="R448" s="54">
        <v>0</v>
      </c>
      <c r="S448" s="54">
        <v>0</v>
      </c>
      <c r="T448" s="54">
        <v>0</v>
      </c>
      <c r="U448" s="54">
        <v>0</v>
      </c>
      <c r="V448" s="54">
        <v>0</v>
      </c>
      <c r="W448" s="54">
        <v>0</v>
      </c>
      <c r="X448" s="54">
        <v>0</v>
      </c>
      <c r="Y448" s="54">
        <v>0</v>
      </c>
      <c r="Z448" s="54">
        <v>0</v>
      </c>
      <c r="AA448" s="54">
        <v>0</v>
      </c>
      <c r="AB448" s="54">
        <v>0</v>
      </c>
      <c r="AC448" s="54">
        <v>0</v>
      </c>
      <c r="AD448" s="54">
        <v>0</v>
      </c>
      <c r="AE448" s="54">
        <v>0</v>
      </c>
      <c r="AF448" s="54">
        <v>0</v>
      </c>
      <c r="AG448" s="54">
        <v>0</v>
      </c>
      <c r="AH448">
        <v>0</v>
      </c>
    </row>
    <row r="449" spans="1:34" ht="15.75" x14ac:dyDescent="0.25">
      <c r="A449" s="207" t="s">
        <v>738</v>
      </c>
      <c r="B449" s="67" t="s">
        <v>424</v>
      </c>
      <c r="C449" s="68" t="s">
        <v>433</v>
      </c>
      <c r="D449" s="53" t="s">
        <v>674</v>
      </c>
      <c r="E449" s="53" t="s">
        <v>726</v>
      </c>
      <c r="F449" s="54">
        <v>0</v>
      </c>
      <c r="G449" s="54">
        <v>0</v>
      </c>
      <c r="H449" s="54">
        <v>0</v>
      </c>
      <c r="I449" s="54">
        <v>0</v>
      </c>
      <c r="J449" s="54">
        <v>0</v>
      </c>
      <c r="K449" s="54">
        <v>0</v>
      </c>
      <c r="L449" s="54">
        <v>0</v>
      </c>
      <c r="M449" s="54">
        <v>0</v>
      </c>
      <c r="N449" s="54">
        <v>0</v>
      </c>
      <c r="O449" s="54">
        <v>0</v>
      </c>
      <c r="P449" s="54">
        <v>0</v>
      </c>
      <c r="Q449" s="54">
        <v>0</v>
      </c>
      <c r="R449" s="54">
        <v>0</v>
      </c>
      <c r="S449" s="54">
        <v>0</v>
      </c>
      <c r="T449" s="54">
        <v>0</v>
      </c>
      <c r="U449" s="54">
        <v>0</v>
      </c>
      <c r="V449" s="54">
        <v>0</v>
      </c>
      <c r="W449" s="54">
        <v>0</v>
      </c>
      <c r="X449" s="54">
        <v>0</v>
      </c>
      <c r="Y449" s="54">
        <v>0</v>
      </c>
      <c r="Z449" s="54">
        <v>0</v>
      </c>
      <c r="AA449" s="54">
        <v>0</v>
      </c>
      <c r="AB449" s="54">
        <v>0</v>
      </c>
      <c r="AC449" s="54">
        <v>0</v>
      </c>
      <c r="AD449" s="54">
        <v>0</v>
      </c>
      <c r="AE449" s="54">
        <v>0</v>
      </c>
      <c r="AF449" s="54">
        <v>0</v>
      </c>
      <c r="AG449" s="54">
        <v>0</v>
      </c>
      <c r="AH449" s="54">
        <v>0</v>
      </c>
    </row>
    <row r="450" spans="1:34" ht="16.5" thickBot="1" x14ac:dyDescent="0.3">
      <c r="A450" s="207" t="s">
        <v>738</v>
      </c>
      <c r="B450" s="67" t="s">
        <v>424</v>
      </c>
      <c r="C450" s="68" t="s">
        <v>433</v>
      </c>
      <c r="D450" s="60" t="s">
        <v>115</v>
      </c>
      <c r="E450" s="60" t="s">
        <v>423</v>
      </c>
      <c r="F450" s="54">
        <v>0</v>
      </c>
      <c r="G450" s="54">
        <v>0</v>
      </c>
      <c r="H450" s="54">
        <v>0</v>
      </c>
      <c r="I450" s="54">
        <v>0</v>
      </c>
      <c r="J450" s="54">
        <v>0</v>
      </c>
      <c r="K450" s="54">
        <v>0</v>
      </c>
      <c r="L450" s="54">
        <v>0</v>
      </c>
      <c r="M450" s="54">
        <v>0</v>
      </c>
      <c r="N450" s="54">
        <v>0</v>
      </c>
      <c r="O450" s="54">
        <v>0</v>
      </c>
      <c r="P450" s="54">
        <v>0</v>
      </c>
      <c r="Q450" s="54">
        <v>0</v>
      </c>
      <c r="R450" s="54">
        <v>0</v>
      </c>
      <c r="S450" s="54">
        <v>0</v>
      </c>
      <c r="T450" s="54">
        <v>0</v>
      </c>
      <c r="U450" s="54">
        <v>0</v>
      </c>
      <c r="V450" s="54">
        <v>0</v>
      </c>
      <c r="W450" s="54">
        <v>0</v>
      </c>
      <c r="X450" s="54">
        <v>0</v>
      </c>
      <c r="Y450" s="54">
        <v>0</v>
      </c>
      <c r="Z450" s="54">
        <v>0</v>
      </c>
      <c r="AA450" s="54">
        <v>0</v>
      </c>
      <c r="AB450" s="54">
        <v>0</v>
      </c>
      <c r="AC450" s="54">
        <v>0</v>
      </c>
      <c r="AD450" s="54">
        <v>0</v>
      </c>
      <c r="AE450" s="54">
        <v>0</v>
      </c>
      <c r="AF450" s="54">
        <v>0</v>
      </c>
      <c r="AG450" s="54">
        <v>0</v>
      </c>
      <c r="AH450">
        <v>0</v>
      </c>
    </row>
    <row r="451" spans="1:34" ht="16.5" thickBot="1" x14ac:dyDescent="0.3">
      <c r="A451" s="207" t="s">
        <v>738</v>
      </c>
      <c r="B451" s="67" t="s">
        <v>424</v>
      </c>
      <c r="C451" s="69" t="s">
        <v>434</v>
      </c>
      <c r="D451" s="47" t="s">
        <v>78</v>
      </c>
      <c r="E451" s="47" t="s">
        <v>147</v>
      </c>
      <c r="F451" s="54">
        <v>0</v>
      </c>
      <c r="G451" s="54">
        <v>0</v>
      </c>
      <c r="H451" s="54">
        <v>0</v>
      </c>
      <c r="I451" s="54">
        <v>0</v>
      </c>
      <c r="J451" s="54">
        <v>0</v>
      </c>
      <c r="K451" s="54">
        <v>0</v>
      </c>
      <c r="L451" s="54">
        <v>0</v>
      </c>
      <c r="M451" s="54">
        <v>0</v>
      </c>
      <c r="N451" s="54">
        <v>0</v>
      </c>
      <c r="O451" s="54">
        <v>0</v>
      </c>
      <c r="P451" s="54">
        <v>0</v>
      </c>
      <c r="Q451" s="54">
        <v>0</v>
      </c>
      <c r="R451" s="54">
        <v>0</v>
      </c>
      <c r="S451" s="54">
        <v>0</v>
      </c>
      <c r="T451" s="54">
        <v>0</v>
      </c>
      <c r="U451" s="54">
        <v>0</v>
      </c>
      <c r="V451" s="54">
        <v>0</v>
      </c>
      <c r="W451" s="54">
        <v>0</v>
      </c>
      <c r="X451" s="54">
        <v>0</v>
      </c>
      <c r="Y451" s="54">
        <v>0</v>
      </c>
      <c r="Z451" s="54">
        <v>0</v>
      </c>
      <c r="AA451" s="54">
        <v>0</v>
      </c>
      <c r="AB451" s="54">
        <v>0</v>
      </c>
      <c r="AC451" s="54">
        <v>0</v>
      </c>
      <c r="AD451" s="54">
        <v>0</v>
      </c>
      <c r="AE451" s="54">
        <v>0</v>
      </c>
      <c r="AF451" s="54">
        <v>0</v>
      </c>
      <c r="AG451" s="54">
        <v>0</v>
      </c>
      <c r="AH451">
        <v>0</v>
      </c>
    </row>
    <row r="452" spans="1:34" ht="15.75" x14ac:dyDescent="0.25">
      <c r="A452" s="207" t="s">
        <v>738</v>
      </c>
      <c r="B452" s="67" t="s">
        <v>424</v>
      </c>
      <c r="C452" s="69" t="s">
        <v>434</v>
      </c>
      <c r="D452" s="53" t="s">
        <v>674</v>
      </c>
      <c r="E452" s="53" t="s">
        <v>726</v>
      </c>
      <c r="F452" s="54">
        <v>0</v>
      </c>
      <c r="G452" s="54">
        <v>0</v>
      </c>
      <c r="H452" s="54">
        <v>0</v>
      </c>
      <c r="I452" s="54">
        <v>0</v>
      </c>
      <c r="J452" s="54">
        <v>0</v>
      </c>
      <c r="K452" s="54">
        <v>0</v>
      </c>
      <c r="L452" s="54">
        <v>0</v>
      </c>
      <c r="M452" s="54">
        <v>0</v>
      </c>
      <c r="N452" s="54">
        <v>0</v>
      </c>
      <c r="O452" s="54">
        <v>0</v>
      </c>
      <c r="P452" s="54">
        <v>0</v>
      </c>
      <c r="Q452" s="54">
        <v>0</v>
      </c>
      <c r="R452" s="54">
        <v>0</v>
      </c>
      <c r="S452" s="54">
        <v>0</v>
      </c>
      <c r="T452" s="54">
        <v>0</v>
      </c>
      <c r="U452" s="54">
        <v>0</v>
      </c>
      <c r="V452" s="54">
        <v>0</v>
      </c>
      <c r="W452" s="54">
        <v>0</v>
      </c>
      <c r="X452" s="54">
        <v>0</v>
      </c>
      <c r="Y452" s="54">
        <v>0</v>
      </c>
      <c r="Z452" s="54">
        <v>0</v>
      </c>
      <c r="AA452" s="54">
        <v>0</v>
      </c>
      <c r="AB452" s="54">
        <v>0</v>
      </c>
      <c r="AC452" s="54">
        <v>0</v>
      </c>
      <c r="AD452" s="54">
        <v>0</v>
      </c>
      <c r="AE452" s="54">
        <v>0</v>
      </c>
      <c r="AF452" s="54">
        <v>0</v>
      </c>
      <c r="AG452" s="54">
        <v>0</v>
      </c>
      <c r="AH452" s="54">
        <v>0</v>
      </c>
    </row>
    <row r="453" spans="1:34" ht="16.5" thickBot="1" x14ac:dyDescent="0.3">
      <c r="A453" s="207" t="s">
        <v>738</v>
      </c>
      <c r="B453" s="67" t="s">
        <v>424</v>
      </c>
      <c r="C453" s="71" t="s">
        <v>434</v>
      </c>
      <c r="D453" s="60" t="s">
        <v>78</v>
      </c>
      <c r="E453" s="60" t="s">
        <v>278</v>
      </c>
      <c r="F453" s="54">
        <v>0</v>
      </c>
      <c r="G453" s="54">
        <v>0</v>
      </c>
      <c r="H453" s="54">
        <v>0</v>
      </c>
      <c r="I453" s="54">
        <v>0</v>
      </c>
      <c r="J453" s="54">
        <v>0</v>
      </c>
      <c r="K453" s="54">
        <v>0</v>
      </c>
      <c r="L453" s="54">
        <v>0</v>
      </c>
      <c r="M453" s="54">
        <v>0</v>
      </c>
      <c r="N453" s="54">
        <v>0</v>
      </c>
      <c r="O453" s="54">
        <v>0</v>
      </c>
      <c r="P453" s="54">
        <v>0</v>
      </c>
      <c r="Q453" s="54">
        <v>0</v>
      </c>
      <c r="R453" s="54">
        <v>0</v>
      </c>
      <c r="S453" s="54">
        <v>0</v>
      </c>
      <c r="T453" s="54">
        <v>0</v>
      </c>
      <c r="U453" s="54">
        <v>0</v>
      </c>
      <c r="V453" s="54">
        <v>0</v>
      </c>
      <c r="W453" s="54">
        <v>0</v>
      </c>
      <c r="X453" s="54">
        <v>0</v>
      </c>
      <c r="Y453" s="54">
        <v>0</v>
      </c>
      <c r="Z453" s="54">
        <v>0</v>
      </c>
      <c r="AA453" s="54">
        <v>0</v>
      </c>
      <c r="AB453" s="54">
        <v>0</v>
      </c>
      <c r="AC453" s="54">
        <v>0</v>
      </c>
      <c r="AD453" s="54">
        <v>0</v>
      </c>
      <c r="AE453" s="54">
        <v>0</v>
      </c>
      <c r="AF453" s="54">
        <v>0</v>
      </c>
      <c r="AG453" s="54">
        <v>0</v>
      </c>
      <c r="AH453">
        <v>0</v>
      </c>
    </row>
    <row r="454" spans="1:34" ht="15.75" x14ac:dyDescent="0.25">
      <c r="A454" s="207" t="s">
        <v>738</v>
      </c>
      <c r="B454" s="67" t="s">
        <v>424</v>
      </c>
      <c r="C454" s="66" t="s">
        <v>435</v>
      </c>
      <c r="D454" s="47" t="s">
        <v>78</v>
      </c>
      <c r="E454" s="47" t="s">
        <v>147</v>
      </c>
      <c r="F454" s="54">
        <v>0</v>
      </c>
      <c r="G454" s="54">
        <v>0</v>
      </c>
      <c r="H454" s="54">
        <v>0</v>
      </c>
      <c r="I454" s="54">
        <v>0</v>
      </c>
      <c r="J454" s="54">
        <v>0</v>
      </c>
      <c r="K454" s="54">
        <v>0</v>
      </c>
      <c r="L454" s="54">
        <v>0</v>
      </c>
      <c r="M454" s="54">
        <v>0</v>
      </c>
      <c r="N454" s="54">
        <v>0</v>
      </c>
      <c r="O454" s="54">
        <v>0</v>
      </c>
      <c r="P454" s="54">
        <v>0</v>
      </c>
      <c r="Q454" s="54">
        <v>0</v>
      </c>
      <c r="R454" s="54">
        <v>0</v>
      </c>
      <c r="S454" s="54">
        <v>0</v>
      </c>
      <c r="T454" s="54">
        <v>0</v>
      </c>
      <c r="U454" s="54">
        <v>0</v>
      </c>
      <c r="V454" s="54">
        <v>0</v>
      </c>
      <c r="W454" s="54">
        <v>0</v>
      </c>
      <c r="X454" s="54">
        <v>0</v>
      </c>
      <c r="Y454" s="54">
        <v>0</v>
      </c>
      <c r="Z454" s="54">
        <v>0</v>
      </c>
      <c r="AA454" s="54">
        <v>0</v>
      </c>
      <c r="AB454" s="54">
        <v>0</v>
      </c>
      <c r="AC454" s="54">
        <v>0</v>
      </c>
      <c r="AD454" s="54">
        <v>0</v>
      </c>
      <c r="AE454" s="54">
        <v>0</v>
      </c>
      <c r="AF454" s="54">
        <v>0</v>
      </c>
      <c r="AG454" s="54">
        <v>0</v>
      </c>
      <c r="AH454">
        <v>0</v>
      </c>
    </row>
    <row r="455" spans="1:34" ht="15.75" x14ac:dyDescent="0.25">
      <c r="A455" s="207" t="s">
        <v>738</v>
      </c>
      <c r="B455" s="67" t="s">
        <v>424</v>
      </c>
      <c r="C455" s="68" t="s">
        <v>435</v>
      </c>
      <c r="D455" s="53" t="s">
        <v>78</v>
      </c>
      <c r="E455" s="53" t="s">
        <v>278</v>
      </c>
      <c r="F455" s="54">
        <v>0</v>
      </c>
      <c r="G455" s="54">
        <v>0</v>
      </c>
      <c r="H455" s="54">
        <v>0</v>
      </c>
      <c r="I455" s="54">
        <v>0</v>
      </c>
      <c r="J455" s="54">
        <v>0</v>
      </c>
      <c r="K455" s="54">
        <v>0</v>
      </c>
      <c r="L455" s="54">
        <v>0</v>
      </c>
      <c r="M455" s="54">
        <v>0</v>
      </c>
      <c r="N455" s="54">
        <v>0</v>
      </c>
      <c r="O455" s="54">
        <v>0</v>
      </c>
      <c r="P455" s="54">
        <v>0</v>
      </c>
      <c r="Q455" s="54">
        <v>0</v>
      </c>
      <c r="R455" s="54">
        <v>0</v>
      </c>
      <c r="S455" s="54">
        <v>0</v>
      </c>
      <c r="T455" s="54">
        <v>0</v>
      </c>
      <c r="U455" s="54">
        <v>0</v>
      </c>
      <c r="V455" s="54">
        <v>0</v>
      </c>
      <c r="W455" s="54">
        <v>0</v>
      </c>
      <c r="X455" s="54">
        <v>0</v>
      </c>
      <c r="Y455" s="54">
        <v>0</v>
      </c>
      <c r="Z455" s="54">
        <v>0</v>
      </c>
      <c r="AA455" s="54">
        <v>0</v>
      </c>
      <c r="AB455" s="54">
        <v>0</v>
      </c>
      <c r="AC455" s="54">
        <v>0</v>
      </c>
      <c r="AD455" s="54">
        <v>0</v>
      </c>
      <c r="AE455" s="54">
        <v>0</v>
      </c>
      <c r="AF455" s="54">
        <v>0</v>
      </c>
      <c r="AG455" s="54">
        <v>0</v>
      </c>
      <c r="AH455">
        <v>0</v>
      </c>
    </row>
    <row r="456" spans="1:34" ht="15.75" x14ac:dyDescent="0.25">
      <c r="A456" s="207" t="s">
        <v>738</v>
      </c>
      <c r="B456" s="67" t="s">
        <v>424</v>
      </c>
      <c r="C456" s="68" t="s">
        <v>435</v>
      </c>
      <c r="D456" s="53" t="s">
        <v>78</v>
      </c>
      <c r="E456" s="53" t="s">
        <v>77</v>
      </c>
      <c r="F456" s="54">
        <v>0</v>
      </c>
      <c r="G456" s="54">
        <v>0</v>
      </c>
      <c r="H456" s="54">
        <v>0</v>
      </c>
      <c r="I456" s="54">
        <v>0</v>
      </c>
      <c r="J456" s="54">
        <v>0</v>
      </c>
      <c r="K456" s="54">
        <v>0</v>
      </c>
      <c r="L456" s="54">
        <v>0</v>
      </c>
      <c r="M456" s="54">
        <v>0</v>
      </c>
      <c r="N456" s="54">
        <v>0</v>
      </c>
      <c r="O456" s="54">
        <v>0</v>
      </c>
      <c r="P456" s="54">
        <v>0</v>
      </c>
      <c r="Q456" s="54">
        <v>0</v>
      </c>
      <c r="R456" s="54">
        <v>0</v>
      </c>
      <c r="S456" s="54">
        <v>0</v>
      </c>
      <c r="T456" s="54">
        <v>0</v>
      </c>
      <c r="U456" s="54">
        <v>0</v>
      </c>
      <c r="V456" s="54">
        <v>0</v>
      </c>
      <c r="W456" s="54">
        <v>0</v>
      </c>
      <c r="X456" s="54">
        <v>0</v>
      </c>
      <c r="Y456" s="54">
        <v>0</v>
      </c>
      <c r="Z456" s="54">
        <v>0</v>
      </c>
      <c r="AA456" s="54">
        <v>0</v>
      </c>
      <c r="AB456" s="54">
        <v>0</v>
      </c>
      <c r="AC456" s="54">
        <v>0</v>
      </c>
      <c r="AD456" s="54">
        <v>0</v>
      </c>
      <c r="AE456" s="54">
        <v>0</v>
      </c>
      <c r="AF456" s="54">
        <v>0</v>
      </c>
      <c r="AG456" s="54">
        <v>0</v>
      </c>
      <c r="AH456">
        <v>0</v>
      </c>
    </row>
    <row r="457" spans="1:34" ht="15.75" x14ac:dyDescent="0.25">
      <c r="A457" s="207" t="s">
        <v>738</v>
      </c>
      <c r="B457" s="67" t="s">
        <v>424</v>
      </c>
      <c r="C457" s="68" t="s">
        <v>435</v>
      </c>
      <c r="D457" s="53" t="s">
        <v>674</v>
      </c>
      <c r="E457" s="53" t="s">
        <v>726</v>
      </c>
      <c r="F457" s="54">
        <v>0</v>
      </c>
      <c r="G457" s="54">
        <v>0</v>
      </c>
      <c r="H457" s="54">
        <v>0</v>
      </c>
      <c r="I457" s="54">
        <v>0</v>
      </c>
      <c r="J457" s="54">
        <v>0</v>
      </c>
      <c r="K457" s="54">
        <v>0</v>
      </c>
      <c r="L457" s="54">
        <v>0</v>
      </c>
      <c r="M457" s="54">
        <v>0</v>
      </c>
      <c r="N457" s="54">
        <v>0</v>
      </c>
      <c r="O457" s="54">
        <v>0</v>
      </c>
      <c r="P457" s="54">
        <v>0</v>
      </c>
      <c r="Q457" s="54">
        <v>0</v>
      </c>
      <c r="R457" s="54">
        <v>0</v>
      </c>
      <c r="S457" s="54">
        <v>0</v>
      </c>
      <c r="T457" s="54">
        <v>0</v>
      </c>
      <c r="U457" s="54">
        <v>0</v>
      </c>
      <c r="V457" s="54">
        <v>0</v>
      </c>
      <c r="W457" s="54">
        <v>0</v>
      </c>
      <c r="X457" s="54">
        <v>0</v>
      </c>
      <c r="Y457" s="54">
        <v>0</v>
      </c>
      <c r="Z457" s="54">
        <v>0</v>
      </c>
      <c r="AA457" s="54">
        <v>0</v>
      </c>
      <c r="AB457" s="54">
        <v>0</v>
      </c>
      <c r="AC457" s="54">
        <v>0</v>
      </c>
      <c r="AD457" s="54">
        <v>0</v>
      </c>
      <c r="AE457" s="54">
        <v>0</v>
      </c>
      <c r="AF457" s="54">
        <v>0</v>
      </c>
      <c r="AG457" s="54">
        <v>0</v>
      </c>
      <c r="AH457" s="54">
        <v>0</v>
      </c>
    </row>
    <row r="458" spans="1:34" ht="16.5" thickBot="1" x14ac:dyDescent="0.3">
      <c r="A458" s="207" t="s">
        <v>738</v>
      </c>
      <c r="B458" s="73" t="s">
        <v>424</v>
      </c>
      <c r="C458" s="68" t="s">
        <v>435</v>
      </c>
      <c r="D458" s="60" t="s">
        <v>115</v>
      </c>
      <c r="E458" s="60" t="s">
        <v>423</v>
      </c>
      <c r="F458" s="54">
        <v>0</v>
      </c>
      <c r="G458" s="54">
        <v>0</v>
      </c>
      <c r="H458" s="54">
        <v>0</v>
      </c>
      <c r="I458" s="54">
        <v>0</v>
      </c>
      <c r="J458" s="54">
        <v>0</v>
      </c>
      <c r="K458" s="54">
        <v>0</v>
      </c>
      <c r="L458" s="54">
        <v>0</v>
      </c>
      <c r="M458" s="54">
        <v>0</v>
      </c>
      <c r="N458" s="54">
        <v>0</v>
      </c>
      <c r="O458" s="54">
        <v>0</v>
      </c>
      <c r="P458" s="54">
        <v>0</v>
      </c>
      <c r="Q458" s="54">
        <v>0</v>
      </c>
      <c r="R458" s="54">
        <v>0</v>
      </c>
      <c r="S458" s="54">
        <v>0</v>
      </c>
      <c r="T458" s="54">
        <v>0</v>
      </c>
      <c r="U458" s="54">
        <v>0</v>
      </c>
      <c r="V458" s="54">
        <v>0</v>
      </c>
      <c r="W458" s="54">
        <v>0</v>
      </c>
      <c r="X458" s="54">
        <v>0</v>
      </c>
      <c r="Y458" s="54">
        <v>0</v>
      </c>
      <c r="Z458" s="54">
        <v>0</v>
      </c>
      <c r="AA458" s="54">
        <v>0</v>
      </c>
      <c r="AB458" s="54">
        <v>0</v>
      </c>
      <c r="AC458" s="54">
        <v>0</v>
      </c>
      <c r="AD458" s="54">
        <v>0</v>
      </c>
      <c r="AE458" s="54">
        <v>0</v>
      </c>
      <c r="AF458" s="54">
        <v>0</v>
      </c>
      <c r="AG458" s="54">
        <v>0</v>
      </c>
      <c r="AH458">
        <v>0</v>
      </c>
    </row>
    <row r="459" spans="1:34" ht="15.75" x14ac:dyDescent="0.25">
      <c r="A459" s="64" t="s">
        <v>745</v>
      </c>
      <c r="B459" s="45" t="s">
        <v>419</v>
      </c>
      <c r="C459" s="46" t="s">
        <v>419</v>
      </c>
      <c r="D459" s="89" t="s">
        <v>78</v>
      </c>
      <c r="E459" s="47" t="s">
        <v>147</v>
      </c>
      <c r="F459" s="48">
        <v>0</v>
      </c>
      <c r="G459" s="48">
        <v>0</v>
      </c>
      <c r="H459" s="48">
        <v>0</v>
      </c>
      <c r="I459" s="48">
        <v>0</v>
      </c>
      <c r="J459" s="48">
        <v>0</v>
      </c>
      <c r="K459" s="48">
        <v>0</v>
      </c>
      <c r="L459" s="48">
        <v>0</v>
      </c>
      <c r="M459" s="48">
        <v>0</v>
      </c>
      <c r="N459" s="48">
        <v>0</v>
      </c>
      <c r="O459" s="48">
        <v>0</v>
      </c>
      <c r="P459" s="48">
        <v>0</v>
      </c>
      <c r="Q459" s="48">
        <v>0</v>
      </c>
      <c r="R459" s="48">
        <v>0</v>
      </c>
      <c r="S459" s="48">
        <v>0</v>
      </c>
      <c r="T459" s="48">
        <v>0</v>
      </c>
      <c r="U459" s="48">
        <v>0</v>
      </c>
      <c r="V459" s="48">
        <v>0</v>
      </c>
      <c r="W459" s="48">
        <v>0</v>
      </c>
      <c r="X459" s="48">
        <v>0</v>
      </c>
      <c r="Y459" s="48">
        <v>0</v>
      </c>
      <c r="Z459" s="48">
        <v>0</v>
      </c>
      <c r="AA459" s="48">
        <v>0</v>
      </c>
      <c r="AB459" s="48">
        <v>0</v>
      </c>
      <c r="AC459" s="48">
        <v>0</v>
      </c>
      <c r="AD459" s="48">
        <v>0</v>
      </c>
      <c r="AE459" s="48">
        <v>0</v>
      </c>
      <c r="AF459" s="48">
        <v>0</v>
      </c>
      <c r="AG459" s="48">
        <v>0</v>
      </c>
      <c r="AH459" s="50">
        <v>0</v>
      </c>
    </row>
    <row r="460" spans="1:34" ht="15.75" x14ac:dyDescent="0.25">
      <c r="A460" s="118" t="s">
        <v>745</v>
      </c>
      <c r="B460" s="51" t="s">
        <v>419</v>
      </c>
      <c r="C460" s="52" t="s">
        <v>419</v>
      </c>
      <c r="D460" s="90" t="s">
        <v>78</v>
      </c>
      <c r="E460" s="53" t="s">
        <v>278</v>
      </c>
      <c r="F460" s="54">
        <v>0</v>
      </c>
      <c r="G460" s="54">
        <v>0</v>
      </c>
      <c r="H460" s="54">
        <v>0</v>
      </c>
      <c r="I460" s="54">
        <v>0</v>
      </c>
      <c r="J460" s="54">
        <v>0</v>
      </c>
      <c r="K460" s="54">
        <v>0</v>
      </c>
      <c r="L460" s="54">
        <v>0</v>
      </c>
      <c r="M460" s="54">
        <v>0</v>
      </c>
      <c r="N460" s="54">
        <v>0</v>
      </c>
      <c r="O460" s="54">
        <v>0</v>
      </c>
      <c r="P460" s="54">
        <v>0</v>
      </c>
      <c r="Q460" s="54">
        <v>0</v>
      </c>
      <c r="R460" s="54">
        <v>0</v>
      </c>
      <c r="S460" s="54">
        <v>0</v>
      </c>
      <c r="T460" s="54">
        <v>0</v>
      </c>
      <c r="U460" s="54">
        <v>0</v>
      </c>
      <c r="V460" s="54">
        <v>0</v>
      </c>
      <c r="W460" s="54">
        <v>0</v>
      </c>
      <c r="X460" s="54">
        <v>0</v>
      </c>
      <c r="Y460" s="54">
        <v>0</v>
      </c>
      <c r="Z460" s="54">
        <v>0</v>
      </c>
      <c r="AA460" s="54">
        <v>0</v>
      </c>
      <c r="AB460" s="54">
        <v>0</v>
      </c>
      <c r="AC460" s="54">
        <v>0</v>
      </c>
      <c r="AD460" s="54">
        <v>0</v>
      </c>
      <c r="AE460" s="54">
        <v>0</v>
      </c>
      <c r="AF460" s="54">
        <v>0</v>
      </c>
      <c r="AG460" s="54">
        <v>0</v>
      </c>
      <c r="AH460" s="56">
        <v>0</v>
      </c>
    </row>
    <row r="461" spans="1:34" ht="15.75" x14ac:dyDescent="0.25">
      <c r="A461" s="118" t="s">
        <v>745</v>
      </c>
      <c r="B461" s="51" t="s">
        <v>419</v>
      </c>
      <c r="C461" s="52" t="s">
        <v>419</v>
      </c>
      <c r="D461" s="90" t="s">
        <v>78</v>
      </c>
      <c r="E461" s="53" t="s">
        <v>422</v>
      </c>
      <c r="F461" s="54">
        <v>0</v>
      </c>
      <c r="G461" s="54">
        <v>0</v>
      </c>
      <c r="H461" s="54">
        <v>0</v>
      </c>
      <c r="I461" s="54">
        <v>0</v>
      </c>
      <c r="J461" s="54">
        <v>0</v>
      </c>
      <c r="K461" s="54">
        <v>0</v>
      </c>
      <c r="L461" s="54">
        <v>0</v>
      </c>
      <c r="M461" s="54">
        <v>0</v>
      </c>
      <c r="N461" s="54">
        <v>0</v>
      </c>
      <c r="O461" s="54">
        <v>0</v>
      </c>
      <c r="P461" s="54">
        <v>0</v>
      </c>
      <c r="Q461" s="54">
        <v>0</v>
      </c>
      <c r="R461" s="54">
        <v>0</v>
      </c>
      <c r="S461" s="54">
        <v>0</v>
      </c>
      <c r="T461" s="54">
        <v>0</v>
      </c>
      <c r="U461" s="54">
        <v>0</v>
      </c>
      <c r="V461" s="54">
        <v>0</v>
      </c>
      <c r="W461" s="54">
        <v>0</v>
      </c>
      <c r="X461" s="54">
        <v>0</v>
      </c>
      <c r="Y461" s="54">
        <v>0</v>
      </c>
      <c r="Z461" s="54">
        <v>0</v>
      </c>
      <c r="AA461" s="54">
        <v>0</v>
      </c>
      <c r="AB461" s="54">
        <v>0</v>
      </c>
      <c r="AC461" s="54">
        <v>0</v>
      </c>
      <c r="AD461" s="54">
        <v>0</v>
      </c>
      <c r="AE461" s="54">
        <v>0</v>
      </c>
      <c r="AF461" s="54">
        <v>0</v>
      </c>
      <c r="AG461" s="54">
        <v>0</v>
      </c>
      <c r="AH461" s="56">
        <v>0</v>
      </c>
    </row>
    <row r="462" spans="1:34" ht="15.75" x14ac:dyDescent="0.25">
      <c r="A462" s="118" t="s">
        <v>745</v>
      </c>
      <c r="B462" s="51" t="s">
        <v>419</v>
      </c>
      <c r="C462" s="52" t="s">
        <v>419</v>
      </c>
      <c r="D462" s="90" t="s">
        <v>78</v>
      </c>
      <c r="E462" s="53" t="s">
        <v>77</v>
      </c>
      <c r="F462" s="54">
        <v>0</v>
      </c>
      <c r="G462" s="54">
        <v>0</v>
      </c>
      <c r="H462" s="54">
        <v>0</v>
      </c>
      <c r="I462" s="54">
        <v>0</v>
      </c>
      <c r="J462" s="54">
        <v>0</v>
      </c>
      <c r="K462" s="54">
        <v>0</v>
      </c>
      <c r="L462" s="54">
        <v>0</v>
      </c>
      <c r="M462" s="54">
        <v>0</v>
      </c>
      <c r="N462" s="54">
        <v>0</v>
      </c>
      <c r="O462" s="54">
        <v>0</v>
      </c>
      <c r="P462" s="54">
        <v>0</v>
      </c>
      <c r="Q462" s="54">
        <v>0</v>
      </c>
      <c r="R462" s="54">
        <v>0</v>
      </c>
      <c r="S462" s="54">
        <v>0</v>
      </c>
      <c r="T462" s="54">
        <v>0</v>
      </c>
      <c r="U462" s="54">
        <v>0</v>
      </c>
      <c r="V462" s="54">
        <v>0</v>
      </c>
      <c r="W462" s="54">
        <v>0</v>
      </c>
      <c r="X462" s="54">
        <v>0</v>
      </c>
      <c r="Y462" s="54">
        <v>0</v>
      </c>
      <c r="Z462" s="54">
        <v>0</v>
      </c>
      <c r="AA462" s="54">
        <v>0</v>
      </c>
      <c r="AB462" s="54">
        <v>0</v>
      </c>
      <c r="AC462" s="54">
        <v>0</v>
      </c>
      <c r="AD462" s="54">
        <v>0</v>
      </c>
      <c r="AE462" s="54">
        <v>0</v>
      </c>
      <c r="AF462" s="54">
        <v>0</v>
      </c>
      <c r="AG462" s="54">
        <v>0</v>
      </c>
      <c r="AH462" s="56">
        <v>0</v>
      </c>
    </row>
    <row r="463" spans="1:34" ht="15.75" x14ac:dyDescent="0.25">
      <c r="A463" s="118" t="s">
        <v>745</v>
      </c>
      <c r="B463" s="51" t="s">
        <v>419</v>
      </c>
      <c r="C463" s="52" t="s">
        <v>419</v>
      </c>
      <c r="D463" s="90" t="s">
        <v>78</v>
      </c>
      <c r="E463" s="53" t="s">
        <v>112</v>
      </c>
      <c r="F463" s="54">
        <v>0</v>
      </c>
      <c r="G463" s="54">
        <v>0</v>
      </c>
      <c r="H463" s="54">
        <v>0</v>
      </c>
      <c r="I463" s="54">
        <v>0</v>
      </c>
      <c r="J463" s="54">
        <v>0</v>
      </c>
      <c r="K463" s="54">
        <v>0</v>
      </c>
      <c r="L463" s="54">
        <v>0</v>
      </c>
      <c r="M463" s="54">
        <v>0</v>
      </c>
      <c r="N463" s="54">
        <v>0</v>
      </c>
      <c r="O463" s="54">
        <v>0</v>
      </c>
      <c r="P463" s="54">
        <v>0</v>
      </c>
      <c r="Q463" s="54">
        <v>0</v>
      </c>
      <c r="R463" s="54">
        <v>0</v>
      </c>
      <c r="S463" s="54">
        <v>0</v>
      </c>
      <c r="T463" s="54">
        <v>0</v>
      </c>
      <c r="U463" s="54">
        <v>0</v>
      </c>
      <c r="V463" s="54">
        <v>0</v>
      </c>
      <c r="W463" s="54">
        <v>0</v>
      </c>
      <c r="X463" s="54">
        <v>0</v>
      </c>
      <c r="Y463" s="54">
        <v>0</v>
      </c>
      <c r="Z463" s="54">
        <v>0</v>
      </c>
      <c r="AA463" s="54">
        <v>0</v>
      </c>
      <c r="AB463" s="54">
        <v>0</v>
      </c>
      <c r="AC463" s="54">
        <v>0</v>
      </c>
      <c r="AD463" s="54">
        <v>0</v>
      </c>
      <c r="AE463" s="54">
        <v>0</v>
      </c>
      <c r="AF463" s="54">
        <v>0</v>
      </c>
      <c r="AG463" s="54">
        <v>0</v>
      </c>
      <c r="AH463" s="56">
        <v>0</v>
      </c>
    </row>
    <row r="464" spans="1:34" ht="15.75" x14ac:dyDescent="0.25">
      <c r="A464" s="118" t="s">
        <v>745</v>
      </c>
      <c r="B464" s="51" t="s">
        <v>419</v>
      </c>
      <c r="C464" s="52" t="s">
        <v>419</v>
      </c>
      <c r="D464" s="90" t="s">
        <v>115</v>
      </c>
      <c r="E464" s="53" t="s">
        <v>114</v>
      </c>
      <c r="F464" s="54">
        <v>0</v>
      </c>
      <c r="G464" s="54">
        <v>0</v>
      </c>
      <c r="H464" s="54">
        <v>0</v>
      </c>
      <c r="I464" s="54">
        <v>0</v>
      </c>
      <c r="J464" s="54">
        <v>0</v>
      </c>
      <c r="K464" s="54">
        <v>0</v>
      </c>
      <c r="L464" s="54">
        <v>0</v>
      </c>
      <c r="M464" s="54">
        <v>0</v>
      </c>
      <c r="N464" s="54">
        <v>0</v>
      </c>
      <c r="O464" s="54">
        <v>0</v>
      </c>
      <c r="P464" s="54">
        <v>0</v>
      </c>
      <c r="Q464" s="54">
        <v>0</v>
      </c>
      <c r="R464" s="54">
        <v>0</v>
      </c>
      <c r="S464" s="54">
        <v>0</v>
      </c>
      <c r="T464" s="54">
        <v>0</v>
      </c>
      <c r="U464" s="54">
        <v>0</v>
      </c>
      <c r="V464" s="54">
        <v>0</v>
      </c>
      <c r="W464" s="54">
        <v>0</v>
      </c>
      <c r="X464" s="54">
        <v>0</v>
      </c>
      <c r="Y464" s="54">
        <v>0</v>
      </c>
      <c r="Z464" s="54">
        <v>0</v>
      </c>
      <c r="AA464" s="54">
        <v>0</v>
      </c>
      <c r="AB464" s="54">
        <v>0</v>
      </c>
      <c r="AC464" s="54">
        <v>0</v>
      </c>
      <c r="AD464" s="54">
        <v>0</v>
      </c>
      <c r="AE464" s="54">
        <v>0</v>
      </c>
      <c r="AF464" s="54">
        <v>0</v>
      </c>
      <c r="AG464" s="54">
        <v>0</v>
      </c>
      <c r="AH464" s="56">
        <v>0</v>
      </c>
    </row>
    <row r="465" spans="1:34" ht="16.5" thickBot="1" x14ac:dyDescent="0.3">
      <c r="A465" s="118" t="s">
        <v>745</v>
      </c>
      <c r="B465" s="58" t="s">
        <v>419</v>
      </c>
      <c r="C465" s="59" t="s">
        <v>419</v>
      </c>
      <c r="D465" s="91" t="s">
        <v>115</v>
      </c>
      <c r="E465" s="53" t="s">
        <v>423</v>
      </c>
      <c r="F465" s="61">
        <v>0</v>
      </c>
      <c r="G465" s="61">
        <v>0</v>
      </c>
      <c r="H465" s="61">
        <v>0</v>
      </c>
      <c r="I465" s="61">
        <v>0</v>
      </c>
      <c r="J465" s="61">
        <v>0</v>
      </c>
      <c r="K465" s="61">
        <v>0</v>
      </c>
      <c r="L465" s="61">
        <v>0</v>
      </c>
      <c r="M465" s="61">
        <v>0</v>
      </c>
      <c r="N465" s="61">
        <v>0</v>
      </c>
      <c r="O465" s="61">
        <v>0</v>
      </c>
      <c r="P465" s="61">
        <v>0</v>
      </c>
      <c r="Q465" s="61">
        <v>0</v>
      </c>
      <c r="R465" s="61">
        <v>0</v>
      </c>
      <c r="S465" s="61">
        <v>0</v>
      </c>
      <c r="T465" s="61">
        <v>0</v>
      </c>
      <c r="U465" s="61">
        <v>0</v>
      </c>
      <c r="V465" s="61">
        <v>0</v>
      </c>
      <c r="W465" s="61">
        <v>0</v>
      </c>
      <c r="X465" s="61">
        <v>0</v>
      </c>
      <c r="Y465" s="61">
        <v>0</v>
      </c>
      <c r="Z465" s="61">
        <v>0</v>
      </c>
      <c r="AA465" s="61">
        <v>0</v>
      </c>
      <c r="AB465" s="61">
        <v>0</v>
      </c>
      <c r="AC465" s="61">
        <v>0</v>
      </c>
      <c r="AD465" s="61">
        <v>0</v>
      </c>
      <c r="AE465" s="61">
        <v>0</v>
      </c>
      <c r="AF465" s="61">
        <v>0</v>
      </c>
      <c r="AG465" s="61">
        <v>0</v>
      </c>
      <c r="AH465" s="63">
        <v>0</v>
      </c>
    </row>
    <row r="466" spans="1:34" ht="15.75" x14ac:dyDescent="0.25">
      <c r="A466" s="118" t="s">
        <v>745</v>
      </c>
      <c r="B466" s="65" t="s">
        <v>424</v>
      </c>
      <c r="C466" s="66" t="s">
        <v>425</v>
      </c>
      <c r="D466" s="47" t="s">
        <v>78</v>
      </c>
      <c r="E466" s="47" t="s">
        <v>147</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v>0</v>
      </c>
    </row>
    <row r="467" spans="1:34" ht="15.75" x14ac:dyDescent="0.25">
      <c r="A467" s="118" t="s">
        <v>745</v>
      </c>
      <c r="B467" s="67" t="s">
        <v>424</v>
      </c>
      <c r="C467" s="68" t="s">
        <v>425</v>
      </c>
      <c r="D467" s="53" t="s">
        <v>78</v>
      </c>
      <c r="E467" s="53" t="s">
        <v>278</v>
      </c>
      <c r="F467" s="54">
        <v>0</v>
      </c>
      <c r="G467" s="54">
        <v>0</v>
      </c>
      <c r="H467" s="54">
        <v>0</v>
      </c>
      <c r="I467" s="54">
        <v>0</v>
      </c>
      <c r="J467" s="54">
        <v>0</v>
      </c>
      <c r="K467" s="54">
        <v>0</v>
      </c>
      <c r="L467" s="54">
        <v>0</v>
      </c>
      <c r="M467" s="54">
        <v>0</v>
      </c>
      <c r="N467" s="54">
        <v>0</v>
      </c>
      <c r="O467" s="54">
        <v>0</v>
      </c>
      <c r="P467" s="54">
        <v>0</v>
      </c>
      <c r="Q467" s="54">
        <v>0</v>
      </c>
      <c r="R467" s="54">
        <v>0</v>
      </c>
      <c r="S467" s="54">
        <v>0</v>
      </c>
      <c r="T467" s="54">
        <v>0</v>
      </c>
      <c r="U467" s="54">
        <v>0</v>
      </c>
      <c r="V467" s="54">
        <v>0</v>
      </c>
      <c r="W467" s="54">
        <v>0</v>
      </c>
      <c r="X467" s="54">
        <v>0</v>
      </c>
      <c r="Y467" s="54">
        <v>0</v>
      </c>
      <c r="Z467" s="54">
        <v>0</v>
      </c>
      <c r="AA467" s="54">
        <v>0</v>
      </c>
      <c r="AB467" s="54">
        <v>0</v>
      </c>
      <c r="AC467" s="54">
        <v>0</v>
      </c>
      <c r="AD467" s="54">
        <v>0</v>
      </c>
      <c r="AE467" s="54">
        <v>0</v>
      </c>
      <c r="AF467" s="54">
        <v>0</v>
      </c>
      <c r="AG467" s="54">
        <v>0</v>
      </c>
      <c r="AH467">
        <v>0</v>
      </c>
    </row>
    <row r="468" spans="1:34" ht="15.75" x14ac:dyDescent="0.25">
      <c r="A468" s="118" t="s">
        <v>745</v>
      </c>
      <c r="B468" s="67" t="s">
        <v>424</v>
      </c>
      <c r="C468" s="68" t="s">
        <v>425</v>
      </c>
      <c r="D468" s="53" t="s">
        <v>674</v>
      </c>
      <c r="E468" s="53" t="s">
        <v>726</v>
      </c>
      <c r="F468" s="54">
        <v>0</v>
      </c>
      <c r="G468" s="54">
        <v>0</v>
      </c>
      <c r="H468" s="54">
        <v>0</v>
      </c>
      <c r="I468" s="54">
        <v>0</v>
      </c>
      <c r="J468" s="54">
        <v>0</v>
      </c>
      <c r="K468" s="54">
        <v>0</v>
      </c>
      <c r="L468" s="54">
        <v>0</v>
      </c>
      <c r="M468" s="54">
        <v>0</v>
      </c>
      <c r="N468" s="54">
        <v>0</v>
      </c>
      <c r="O468" s="54">
        <v>0</v>
      </c>
      <c r="P468" s="54">
        <v>0</v>
      </c>
      <c r="Q468" s="54">
        <v>0</v>
      </c>
      <c r="R468" s="54">
        <v>0</v>
      </c>
      <c r="S468" s="54">
        <v>0</v>
      </c>
      <c r="T468" s="54">
        <v>0</v>
      </c>
      <c r="U468" s="54">
        <v>0</v>
      </c>
      <c r="V468" s="54">
        <v>0</v>
      </c>
      <c r="W468" s="54">
        <v>0</v>
      </c>
      <c r="X468" s="54">
        <v>0</v>
      </c>
      <c r="Y468" s="54">
        <v>0</v>
      </c>
      <c r="Z468" s="54">
        <v>0</v>
      </c>
      <c r="AA468" s="54">
        <v>0</v>
      </c>
      <c r="AB468" s="54">
        <v>0</v>
      </c>
      <c r="AC468" s="54">
        <v>0</v>
      </c>
      <c r="AD468" s="54">
        <v>0</v>
      </c>
      <c r="AE468" s="54">
        <v>0</v>
      </c>
      <c r="AF468" s="54">
        <v>0</v>
      </c>
      <c r="AG468" s="54">
        <v>0</v>
      </c>
      <c r="AH468" s="54">
        <v>0</v>
      </c>
    </row>
    <row r="469" spans="1:34" ht="16.5" thickBot="1" x14ac:dyDescent="0.3">
      <c r="A469" s="118" t="s">
        <v>745</v>
      </c>
      <c r="B469" s="67" t="s">
        <v>424</v>
      </c>
      <c r="C469" s="68" t="s">
        <v>425</v>
      </c>
      <c r="D469" s="53" t="s">
        <v>115</v>
      </c>
      <c r="E469" s="53" t="s">
        <v>423</v>
      </c>
      <c r="F469" s="54">
        <v>0</v>
      </c>
      <c r="G469" s="54">
        <v>0</v>
      </c>
      <c r="H469" s="54">
        <v>0</v>
      </c>
      <c r="I469" s="54">
        <v>0</v>
      </c>
      <c r="J469" s="54">
        <v>0</v>
      </c>
      <c r="K469" s="54">
        <v>0</v>
      </c>
      <c r="L469" s="54">
        <v>0</v>
      </c>
      <c r="M469" s="54">
        <v>0</v>
      </c>
      <c r="N469" s="54">
        <v>0</v>
      </c>
      <c r="O469" s="54">
        <v>0</v>
      </c>
      <c r="P469" s="54">
        <v>0</v>
      </c>
      <c r="Q469" s="54">
        <v>0</v>
      </c>
      <c r="R469" s="54">
        <v>0</v>
      </c>
      <c r="S469" s="54">
        <v>0</v>
      </c>
      <c r="T469" s="54">
        <v>0</v>
      </c>
      <c r="U469" s="54">
        <v>0</v>
      </c>
      <c r="V469" s="54">
        <v>0</v>
      </c>
      <c r="W469" s="54">
        <v>0</v>
      </c>
      <c r="X469" s="54">
        <v>0</v>
      </c>
      <c r="Y469" s="54">
        <v>0</v>
      </c>
      <c r="Z469" s="54">
        <v>0</v>
      </c>
      <c r="AA469" s="54">
        <v>0</v>
      </c>
      <c r="AB469" s="54">
        <v>0</v>
      </c>
      <c r="AC469" s="54">
        <v>0</v>
      </c>
      <c r="AD469" s="54">
        <v>0</v>
      </c>
      <c r="AE469" s="54">
        <v>0</v>
      </c>
      <c r="AF469" s="54">
        <v>0</v>
      </c>
      <c r="AG469" s="54">
        <v>0</v>
      </c>
      <c r="AH469">
        <v>0</v>
      </c>
    </row>
    <row r="470" spans="1:34" ht="15.75" x14ac:dyDescent="0.25">
      <c r="A470" s="118" t="s">
        <v>745</v>
      </c>
      <c r="B470" s="67" t="s">
        <v>424</v>
      </c>
      <c r="C470" s="46" t="s">
        <v>426</v>
      </c>
      <c r="D470" s="47" t="s">
        <v>78</v>
      </c>
      <c r="E470" s="47" t="s">
        <v>147</v>
      </c>
      <c r="F470" s="54">
        <v>0</v>
      </c>
      <c r="G470" s="54">
        <v>0</v>
      </c>
      <c r="H470" s="54">
        <v>0</v>
      </c>
      <c r="I470" s="54">
        <v>0</v>
      </c>
      <c r="J470" s="54">
        <v>0</v>
      </c>
      <c r="K470" s="54">
        <v>0</v>
      </c>
      <c r="L470" s="54">
        <v>0</v>
      </c>
      <c r="M470" s="54">
        <v>0</v>
      </c>
      <c r="N470" s="54">
        <v>0</v>
      </c>
      <c r="O470" s="54">
        <v>0</v>
      </c>
      <c r="P470" s="54">
        <v>0</v>
      </c>
      <c r="Q470" s="54">
        <v>0</v>
      </c>
      <c r="R470" s="54">
        <v>0</v>
      </c>
      <c r="S470" s="54">
        <v>0</v>
      </c>
      <c r="T470" s="54">
        <v>0</v>
      </c>
      <c r="U470" s="54">
        <v>0</v>
      </c>
      <c r="V470" s="54">
        <v>0</v>
      </c>
      <c r="W470" s="54">
        <v>0</v>
      </c>
      <c r="X470" s="54">
        <v>0</v>
      </c>
      <c r="Y470" s="54">
        <v>0</v>
      </c>
      <c r="Z470" s="54">
        <v>0</v>
      </c>
      <c r="AA470" s="54">
        <v>0</v>
      </c>
      <c r="AB470" s="54">
        <v>0</v>
      </c>
      <c r="AC470" s="54">
        <v>0</v>
      </c>
      <c r="AD470" s="54">
        <v>0</v>
      </c>
      <c r="AE470" s="54">
        <v>0</v>
      </c>
      <c r="AF470" s="54">
        <v>0</v>
      </c>
      <c r="AG470" s="54">
        <v>0</v>
      </c>
      <c r="AH470">
        <v>0</v>
      </c>
    </row>
    <row r="471" spans="1:34" ht="15.75" x14ac:dyDescent="0.25">
      <c r="A471" s="118" t="s">
        <v>745</v>
      </c>
      <c r="B471" s="67" t="s">
        <v>424</v>
      </c>
      <c r="C471" s="52" t="s">
        <v>426</v>
      </c>
      <c r="D471" s="53" t="s">
        <v>78</v>
      </c>
      <c r="E471" s="53" t="s">
        <v>278</v>
      </c>
      <c r="F471" s="54">
        <v>0</v>
      </c>
      <c r="G471" s="54">
        <v>0</v>
      </c>
      <c r="H471" s="54">
        <v>0</v>
      </c>
      <c r="I471" s="54">
        <v>0</v>
      </c>
      <c r="J471" s="54">
        <v>0</v>
      </c>
      <c r="K471" s="54">
        <v>0</v>
      </c>
      <c r="L471" s="54">
        <v>0</v>
      </c>
      <c r="M471" s="54">
        <v>0</v>
      </c>
      <c r="N471" s="54">
        <v>0</v>
      </c>
      <c r="O471" s="54">
        <v>0</v>
      </c>
      <c r="P471" s="54">
        <v>0</v>
      </c>
      <c r="Q471" s="54">
        <v>0</v>
      </c>
      <c r="R471" s="54">
        <v>0</v>
      </c>
      <c r="S471" s="54">
        <v>0</v>
      </c>
      <c r="T471" s="54">
        <v>0</v>
      </c>
      <c r="U471" s="54">
        <v>0</v>
      </c>
      <c r="V471" s="54">
        <v>0</v>
      </c>
      <c r="W471" s="54">
        <v>0</v>
      </c>
      <c r="X471" s="54">
        <v>0</v>
      </c>
      <c r="Y471" s="54">
        <v>0</v>
      </c>
      <c r="Z471" s="54">
        <v>0</v>
      </c>
      <c r="AA471" s="54">
        <v>0</v>
      </c>
      <c r="AB471" s="54">
        <v>0</v>
      </c>
      <c r="AC471" s="54">
        <v>0</v>
      </c>
      <c r="AD471" s="54">
        <v>0</v>
      </c>
      <c r="AE471" s="54">
        <v>0</v>
      </c>
      <c r="AF471" s="54">
        <v>0</v>
      </c>
      <c r="AG471" s="54">
        <v>0</v>
      </c>
      <c r="AH471">
        <v>0</v>
      </c>
    </row>
    <row r="472" spans="1:34" ht="15.75" x14ac:dyDescent="0.25">
      <c r="A472" s="118" t="s">
        <v>745</v>
      </c>
      <c r="B472" s="67" t="s">
        <v>424</v>
      </c>
      <c r="C472" s="52" t="s">
        <v>426</v>
      </c>
      <c r="D472" s="53" t="s">
        <v>674</v>
      </c>
      <c r="E472" s="53" t="s">
        <v>726</v>
      </c>
      <c r="F472" s="54">
        <v>0</v>
      </c>
      <c r="G472" s="54">
        <v>0</v>
      </c>
      <c r="H472" s="54">
        <v>0</v>
      </c>
      <c r="I472" s="54">
        <v>0</v>
      </c>
      <c r="J472" s="54">
        <v>0</v>
      </c>
      <c r="K472" s="54">
        <v>0</v>
      </c>
      <c r="L472" s="54">
        <v>0</v>
      </c>
      <c r="M472" s="54">
        <v>0</v>
      </c>
      <c r="N472" s="54">
        <v>0</v>
      </c>
      <c r="O472" s="54">
        <v>0</v>
      </c>
      <c r="P472" s="54">
        <v>0</v>
      </c>
      <c r="Q472" s="54">
        <v>0</v>
      </c>
      <c r="R472" s="54">
        <v>0</v>
      </c>
      <c r="S472" s="54">
        <v>0</v>
      </c>
      <c r="T472" s="54">
        <v>0</v>
      </c>
      <c r="U472" s="54">
        <v>0</v>
      </c>
      <c r="V472" s="54">
        <v>0</v>
      </c>
      <c r="W472" s="54">
        <v>0</v>
      </c>
      <c r="X472" s="54">
        <v>0</v>
      </c>
      <c r="Y472" s="54">
        <v>0</v>
      </c>
      <c r="Z472" s="54">
        <v>0</v>
      </c>
      <c r="AA472" s="54">
        <v>0</v>
      </c>
      <c r="AB472" s="54">
        <v>0</v>
      </c>
      <c r="AC472" s="54">
        <v>0</v>
      </c>
      <c r="AD472" s="54">
        <v>0</v>
      </c>
      <c r="AE472" s="54">
        <v>0</v>
      </c>
      <c r="AF472" s="54">
        <v>0</v>
      </c>
      <c r="AG472" s="54">
        <v>0</v>
      </c>
      <c r="AH472" s="54">
        <v>0</v>
      </c>
    </row>
    <row r="473" spans="1:34" ht="16.5" thickBot="1" x14ac:dyDescent="0.3">
      <c r="A473" s="118" t="s">
        <v>745</v>
      </c>
      <c r="B473" s="67" t="s">
        <v>424</v>
      </c>
      <c r="C473" s="59" t="s">
        <v>426</v>
      </c>
      <c r="D473" s="60" t="s">
        <v>115</v>
      </c>
      <c r="E473" s="60" t="s">
        <v>423</v>
      </c>
      <c r="F473" s="54">
        <v>0</v>
      </c>
      <c r="G473" s="54">
        <v>0</v>
      </c>
      <c r="H473" s="54">
        <v>0</v>
      </c>
      <c r="I473" s="54">
        <v>0</v>
      </c>
      <c r="J473" s="54">
        <v>0</v>
      </c>
      <c r="K473" s="54">
        <v>0</v>
      </c>
      <c r="L473" s="54">
        <v>0</v>
      </c>
      <c r="M473" s="54">
        <v>0</v>
      </c>
      <c r="N473" s="54">
        <v>0</v>
      </c>
      <c r="O473" s="54">
        <v>0</v>
      </c>
      <c r="P473" s="54">
        <v>0</v>
      </c>
      <c r="Q473" s="54">
        <v>0</v>
      </c>
      <c r="R473" s="54">
        <v>0</v>
      </c>
      <c r="S473" s="54">
        <v>0</v>
      </c>
      <c r="T473" s="54">
        <v>0</v>
      </c>
      <c r="U473" s="54">
        <v>0</v>
      </c>
      <c r="V473" s="54">
        <v>0</v>
      </c>
      <c r="W473" s="54">
        <v>0</v>
      </c>
      <c r="X473" s="54">
        <v>0</v>
      </c>
      <c r="Y473" s="54">
        <v>0</v>
      </c>
      <c r="Z473" s="54">
        <v>0</v>
      </c>
      <c r="AA473" s="54">
        <v>0</v>
      </c>
      <c r="AB473" s="54">
        <v>0</v>
      </c>
      <c r="AC473" s="54">
        <v>0</v>
      </c>
      <c r="AD473" s="54">
        <v>0</v>
      </c>
      <c r="AE473" s="54">
        <v>0</v>
      </c>
      <c r="AF473" s="54">
        <v>0</v>
      </c>
      <c r="AG473" s="54">
        <v>0</v>
      </c>
      <c r="AH473">
        <v>0</v>
      </c>
    </row>
    <row r="474" spans="1:34" ht="15.75" x14ac:dyDescent="0.25">
      <c r="A474" s="118" t="s">
        <v>745</v>
      </c>
      <c r="B474" s="67" t="s">
        <v>424</v>
      </c>
      <c r="C474" s="68" t="s">
        <v>427</v>
      </c>
      <c r="D474" s="53" t="s">
        <v>78</v>
      </c>
      <c r="E474" s="53" t="s">
        <v>147</v>
      </c>
      <c r="F474" s="54">
        <v>0</v>
      </c>
      <c r="G474" s="54">
        <v>0</v>
      </c>
      <c r="H474" s="54">
        <v>0</v>
      </c>
      <c r="I474" s="54">
        <v>0</v>
      </c>
      <c r="J474" s="54">
        <v>0</v>
      </c>
      <c r="K474" s="54">
        <v>0</v>
      </c>
      <c r="L474" s="54">
        <v>0</v>
      </c>
      <c r="M474" s="54">
        <v>0</v>
      </c>
      <c r="N474" s="54">
        <v>0</v>
      </c>
      <c r="O474" s="54">
        <v>0</v>
      </c>
      <c r="P474" s="54">
        <v>0</v>
      </c>
      <c r="Q474" s="54">
        <v>0</v>
      </c>
      <c r="R474" s="54">
        <v>0</v>
      </c>
      <c r="S474" s="54">
        <v>0</v>
      </c>
      <c r="T474" s="54">
        <v>0</v>
      </c>
      <c r="U474" s="54">
        <v>0</v>
      </c>
      <c r="V474" s="54">
        <v>0</v>
      </c>
      <c r="W474" s="54">
        <v>0</v>
      </c>
      <c r="X474" s="54">
        <v>0</v>
      </c>
      <c r="Y474" s="54">
        <v>0</v>
      </c>
      <c r="Z474" s="54">
        <v>0</v>
      </c>
      <c r="AA474" s="54">
        <v>0</v>
      </c>
      <c r="AB474" s="54">
        <v>0</v>
      </c>
      <c r="AC474" s="54">
        <v>0</v>
      </c>
      <c r="AD474" s="54">
        <v>0</v>
      </c>
      <c r="AE474" s="54">
        <v>0</v>
      </c>
      <c r="AF474" s="54">
        <v>0</v>
      </c>
      <c r="AG474" s="54">
        <v>0</v>
      </c>
      <c r="AH474">
        <v>0</v>
      </c>
    </row>
    <row r="475" spans="1:34" ht="15.75" x14ac:dyDescent="0.25">
      <c r="A475" s="118" t="s">
        <v>745</v>
      </c>
      <c r="B475" s="67" t="s">
        <v>424</v>
      </c>
      <c r="C475" s="68" t="s">
        <v>427</v>
      </c>
      <c r="D475" s="53" t="s">
        <v>78</v>
      </c>
      <c r="E475" s="53" t="s">
        <v>278</v>
      </c>
      <c r="F475" s="54">
        <v>0</v>
      </c>
      <c r="G475" s="54">
        <v>0</v>
      </c>
      <c r="H475" s="54">
        <v>0</v>
      </c>
      <c r="I475" s="54">
        <v>0</v>
      </c>
      <c r="J475" s="54">
        <v>0</v>
      </c>
      <c r="K475" s="54">
        <v>0</v>
      </c>
      <c r="L475" s="54">
        <v>0</v>
      </c>
      <c r="M475" s="54">
        <v>0</v>
      </c>
      <c r="N475" s="54">
        <v>0</v>
      </c>
      <c r="O475" s="54">
        <v>0</v>
      </c>
      <c r="P475" s="54">
        <v>0</v>
      </c>
      <c r="Q475" s="54">
        <v>0</v>
      </c>
      <c r="R475" s="54">
        <v>0</v>
      </c>
      <c r="S475" s="54">
        <v>0</v>
      </c>
      <c r="T475" s="54">
        <v>0</v>
      </c>
      <c r="U475" s="54">
        <v>0</v>
      </c>
      <c r="V475" s="54">
        <v>0</v>
      </c>
      <c r="W475" s="54">
        <v>0</v>
      </c>
      <c r="X475" s="54">
        <v>0</v>
      </c>
      <c r="Y475" s="54">
        <v>0</v>
      </c>
      <c r="Z475" s="54">
        <v>0</v>
      </c>
      <c r="AA475" s="54">
        <v>0</v>
      </c>
      <c r="AB475" s="54">
        <v>0</v>
      </c>
      <c r="AC475" s="54">
        <v>0</v>
      </c>
      <c r="AD475" s="54">
        <v>0</v>
      </c>
      <c r="AE475" s="54">
        <v>0</v>
      </c>
      <c r="AF475" s="54">
        <v>0</v>
      </c>
      <c r="AG475" s="54">
        <v>0</v>
      </c>
      <c r="AH475">
        <v>0</v>
      </c>
    </row>
    <row r="476" spans="1:34" ht="15.75" x14ac:dyDescent="0.25">
      <c r="A476" s="118" t="s">
        <v>745</v>
      </c>
      <c r="B476" s="67" t="s">
        <v>424</v>
      </c>
      <c r="C476" s="68" t="s">
        <v>427</v>
      </c>
      <c r="D476" s="53" t="s">
        <v>674</v>
      </c>
      <c r="E476" s="53" t="s">
        <v>726</v>
      </c>
      <c r="F476" s="54">
        <v>0</v>
      </c>
      <c r="G476" s="54">
        <v>0</v>
      </c>
      <c r="H476" s="54">
        <v>0</v>
      </c>
      <c r="I476" s="54">
        <v>0</v>
      </c>
      <c r="J476" s="54">
        <v>0</v>
      </c>
      <c r="K476" s="54">
        <v>0</v>
      </c>
      <c r="L476" s="54">
        <v>0</v>
      </c>
      <c r="M476" s="54">
        <v>0</v>
      </c>
      <c r="N476" s="54">
        <v>0</v>
      </c>
      <c r="O476" s="54">
        <v>0</v>
      </c>
      <c r="P476" s="54">
        <v>0</v>
      </c>
      <c r="Q476" s="54">
        <v>0</v>
      </c>
      <c r="R476" s="54">
        <v>0</v>
      </c>
      <c r="S476" s="54">
        <v>0</v>
      </c>
      <c r="T476" s="54">
        <v>0</v>
      </c>
      <c r="U476" s="54">
        <v>0</v>
      </c>
      <c r="V476" s="54">
        <v>0</v>
      </c>
      <c r="W476" s="54">
        <v>0</v>
      </c>
      <c r="X476" s="54">
        <v>0</v>
      </c>
      <c r="Y476" s="54">
        <v>0</v>
      </c>
      <c r="Z476" s="54">
        <v>0</v>
      </c>
      <c r="AA476" s="54">
        <v>0</v>
      </c>
      <c r="AB476" s="54">
        <v>0</v>
      </c>
      <c r="AC476" s="54">
        <v>0</v>
      </c>
      <c r="AD476" s="54">
        <v>0</v>
      </c>
      <c r="AE476" s="54">
        <v>0</v>
      </c>
      <c r="AF476" s="54">
        <v>0</v>
      </c>
      <c r="AG476" s="54">
        <v>0</v>
      </c>
      <c r="AH476" s="54">
        <v>0</v>
      </c>
    </row>
    <row r="477" spans="1:34" ht="15.75" x14ac:dyDescent="0.25">
      <c r="A477" s="118" t="s">
        <v>745</v>
      </c>
      <c r="B477" s="67" t="s">
        <v>424</v>
      </c>
      <c r="C477" s="68" t="s">
        <v>427</v>
      </c>
      <c r="D477" s="53" t="s">
        <v>78</v>
      </c>
      <c r="E477" s="53" t="s">
        <v>112</v>
      </c>
      <c r="F477" s="54">
        <v>0</v>
      </c>
      <c r="G477" s="54">
        <v>0</v>
      </c>
      <c r="H477" s="54">
        <v>0</v>
      </c>
      <c r="I477" s="54">
        <v>0</v>
      </c>
      <c r="J477" s="54">
        <v>0</v>
      </c>
      <c r="K477" s="54">
        <v>0</v>
      </c>
      <c r="L477" s="54">
        <v>0</v>
      </c>
      <c r="M477" s="54">
        <v>0</v>
      </c>
      <c r="N477" s="54">
        <v>0</v>
      </c>
      <c r="O477" s="54">
        <v>0</v>
      </c>
      <c r="P477" s="54">
        <v>0</v>
      </c>
      <c r="Q477" s="54">
        <v>0</v>
      </c>
      <c r="R477" s="54">
        <v>0</v>
      </c>
      <c r="S477" s="54">
        <v>0</v>
      </c>
      <c r="T477" s="54">
        <v>0</v>
      </c>
      <c r="U477" s="54">
        <v>0</v>
      </c>
      <c r="V477" s="54">
        <v>0</v>
      </c>
      <c r="W477" s="54">
        <v>0</v>
      </c>
      <c r="X477" s="54">
        <v>0</v>
      </c>
      <c r="Y477" s="54">
        <v>0</v>
      </c>
      <c r="Z477" s="54">
        <v>0</v>
      </c>
      <c r="AA477" s="54">
        <v>0</v>
      </c>
      <c r="AB477" s="54">
        <v>0</v>
      </c>
      <c r="AC477" s="54">
        <v>0</v>
      </c>
      <c r="AD477" s="54">
        <v>0</v>
      </c>
      <c r="AE477" s="54">
        <v>0</v>
      </c>
      <c r="AF477" s="54">
        <v>0</v>
      </c>
      <c r="AG477" s="54">
        <v>0</v>
      </c>
      <c r="AH477">
        <v>0</v>
      </c>
    </row>
    <row r="478" spans="1:34" ht="16.5" thickBot="1" x14ac:dyDescent="0.3">
      <c r="A478" s="118" t="s">
        <v>745</v>
      </c>
      <c r="B478" s="67" t="s">
        <v>424</v>
      </c>
      <c r="C478" s="68" t="s">
        <v>427</v>
      </c>
      <c r="D478" s="53" t="s">
        <v>115</v>
      </c>
      <c r="E478" s="53" t="s">
        <v>423</v>
      </c>
      <c r="F478" s="54">
        <v>0</v>
      </c>
      <c r="G478" s="54">
        <v>0</v>
      </c>
      <c r="H478" s="54">
        <v>0</v>
      </c>
      <c r="I478" s="54">
        <v>0</v>
      </c>
      <c r="J478" s="54">
        <v>0</v>
      </c>
      <c r="K478" s="54">
        <v>0</v>
      </c>
      <c r="L478" s="54">
        <v>0</v>
      </c>
      <c r="M478" s="54">
        <v>0</v>
      </c>
      <c r="N478" s="54">
        <v>0</v>
      </c>
      <c r="O478" s="54">
        <v>0</v>
      </c>
      <c r="P478" s="54">
        <v>0</v>
      </c>
      <c r="Q478" s="54">
        <v>0</v>
      </c>
      <c r="R478" s="54">
        <v>0</v>
      </c>
      <c r="S478" s="54">
        <v>0</v>
      </c>
      <c r="T478" s="54">
        <v>0</v>
      </c>
      <c r="U478" s="54">
        <v>0</v>
      </c>
      <c r="V478" s="54">
        <v>0</v>
      </c>
      <c r="W478" s="54">
        <v>0</v>
      </c>
      <c r="X478" s="54">
        <v>0</v>
      </c>
      <c r="Y478" s="54">
        <v>0</v>
      </c>
      <c r="Z478" s="54">
        <v>0</v>
      </c>
      <c r="AA478" s="54">
        <v>0</v>
      </c>
      <c r="AB478" s="54">
        <v>0</v>
      </c>
      <c r="AC478" s="54">
        <v>0</v>
      </c>
      <c r="AD478" s="54">
        <v>0</v>
      </c>
      <c r="AE478" s="54">
        <v>0</v>
      </c>
      <c r="AF478" s="54">
        <v>0</v>
      </c>
      <c r="AG478" s="54">
        <v>0</v>
      </c>
      <c r="AH478">
        <v>0</v>
      </c>
    </row>
    <row r="479" spans="1:34" ht="15.75" x14ac:dyDescent="0.25">
      <c r="A479" s="118" t="s">
        <v>745</v>
      </c>
      <c r="B479" s="67" t="s">
        <v>424</v>
      </c>
      <c r="C479" s="69" t="s">
        <v>428</v>
      </c>
      <c r="D479" s="47" t="s">
        <v>78</v>
      </c>
      <c r="E479" s="47" t="s">
        <v>147</v>
      </c>
      <c r="F479" s="54">
        <v>0</v>
      </c>
      <c r="G479" s="54">
        <v>0</v>
      </c>
      <c r="H479" s="54">
        <v>0</v>
      </c>
      <c r="I479" s="54">
        <v>0</v>
      </c>
      <c r="J479" s="54">
        <v>0</v>
      </c>
      <c r="K479" s="54">
        <v>0</v>
      </c>
      <c r="L479" s="54">
        <v>0</v>
      </c>
      <c r="M479" s="54">
        <v>0</v>
      </c>
      <c r="N479" s="54">
        <v>0</v>
      </c>
      <c r="O479" s="54">
        <v>0</v>
      </c>
      <c r="P479" s="54">
        <v>0</v>
      </c>
      <c r="Q479" s="54">
        <v>0</v>
      </c>
      <c r="R479" s="54">
        <v>0</v>
      </c>
      <c r="S479" s="54">
        <v>0</v>
      </c>
      <c r="T479" s="54">
        <v>0</v>
      </c>
      <c r="U479" s="54">
        <v>0</v>
      </c>
      <c r="V479" s="54">
        <v>0</v>
      </c>
      <c r="W479" s="54">
        <v>0</v>
      </c>
      <c r="X479" s="54">
        <v>0</v>
      </c>
      <c r="Y479" s="54">
        <v>0</v>
      </c>
      <c r="Z479" s="54">
        <v>0</v>
      </c>
      <c r="AA479" s="54">
        <v>0</v>
      </c>
      <c r="AB479" s="54">
        <v>0</v>
      </c>
      <c r="AC479" s="54">
        <v>0</v>
      </c>
      <c r="AD479" s="54">
        <v>0</v>
      </c>
      <c r="AE479" s="54">
        <v>0</v>
      </c>
      <c r="AF479" s="54">
        <v>0</v>
      </c>
      <c r="AG479" s="54">
        <v>0</v>
      </c>
      <c r="AH479">
        <v>0</v>
      </c>
    </row>
    <row r="480" spans="1:34" ht="15.75" x14ac:dyDescent="0.25">
      <c r="A480" s="118" t="s">
        <v>745</v>
      </c>
      <c r="B480" s="67" t="s">
        <v>424</v>
      </c>
      <c r="C480" s="70" t="s">
        <v>428</v>
      </c>
      <c r="D480" s="53" t="s">
        <v>78</v>
      </c>
      <c r="E480" s="53" t="s">
        <v>278</v>
      </c>
      <c r="F480" s="54">
        <v>0</v>
      </c>
      <c r="G480" s="54">
        <v>0</v>
      </c>
      <c r="H480" s="54">
        <v>0</v>
      </c>
      <c r="I480" s="54">
        <v>0</v>
      </c>
      <c r="J480" s="54">
        <v>0</v>
      </c>
      <c r="K480" s="54">
        <v>0</v>
      </c>
      <c r="L480" s="54">
        <v>0</v>
      </c>
      <c r="M480" s="54">
        <v>0</v>
      </c>
      <c r="N480" s="54">
        <v>0</v>
      </c>
      <c r="O480" s="54">
        <v>0</v>
      </c>
      <c r="P480" s="54">
        <v>0</v>
      </c>
      <c r="Q480" s="54">
        <v>0</v>
      </c>
      <c r="R480" s="54">
        <v>0</v>
      </c>
      <c r="S480" s="54">
        <v>0</v>
      </c>
      <c r="T480" s="54">
        <v>0</v>
      </c>
      <c r="U480" s="54">
        <v>0</v>
      </c>
      <c r="V480" s="54">
        <v>0</v>
      </c>
      <c r="W480" s="54">
        <v>0</v>
      </c>
      <c r="X480" s="54">
        <v>0</v>
      </c>
      <c r="Y480" s="54">
        <v>0</v>
      </c>
      <c r="Z480" s="54">
        <v>0</v>
      </c>
      <c r="AA480" s="54">
        <v>0</v>
      </c>
      <c r="AB480" s="54">
        <v>0</v>
      </c>
      <c r="AC480" s="54">
        <v>0</v>
      </c>
      <c r="AD480" s="54">
        <v>0</v>
      </c>
      <c r="AE480" s="54">
        <v>0</v>
      </c>
      <c r="AF480" s="54">
        <v>0</v>
      </c>
      <c r="AG480" s="54">
        <v>0</v>
      </c>
      <c r="AH480">
        <v>0</v>
      </c>
    </row>
    <row r="481" spans="1:34" ht="15.75" x14ac:dyDescent="0.25">
      <c r="A481" s="118" t="s">
        <v>745</v>
      </c>
      <c r="B481" s="67" t="s">
        <v>424</v>
      </c>
      <c r="C481" s="70" t="s">
        <v>428</v>
      </c>
      <c r="D481" s="53" t="s">
        <v>674</v>
      </c>
      <c r="E481" s="53" t="s">
        <v>726</v>
      </c>
      <c r="F481" s="54">
        <v>0</v>
      </c>
      <c r="G481" s="54">
        <v>0</v>
      </c>
      <c r="H481" s="54">
        <v>0</v>
      </c>
      <c r="I481" s="54">
        <v>0</v>
      </c>
      <c r="J481" s="54">
        <v>0</v>
      </c>
      <c r="K481" s="54">
        <v>0</v>
      </c>
      <c r="L481" s="54">
        <v>0</v>
      </c>
      <c r="M481" s="54">
        <v>0</v>
      </c>
      <c r="N481" s="54">
        <v>0</v>
      </c>
      <c r="O481" s="54">
        <v>0</v>
      </c>
      <c r="P481" s="54">
        <v>0</v>
      </c>
      <c r="Q481" s="54">
        <v>0</v>
      </c>
      <c r="R481" s="54">
        <v>0</v>
      </c>
      <c r="S481" s="54">
        <v>0</v>
      </c>
      <c r="T481" s="54">
        <v>0</v>
      </c>
      <c r="U481" s="54">
        <v>0</v>
      </c>
      <c r="V481" s="54">
        <v>0</v>
      </c>
      <c r="W481" s="54">
        <v>0</v>
      </c>
      <c r="X481" s="54">
        <v>0</v>
      </c>
      <c r="Y481" s="54">
        <v>0</v>
      </c>
      <c r="Z481" s="54">
        <v>0</v>
      </c>
      <c r="AA481" s="54">
        <v>0</v>
      </c>
      <c r="AB481" s="54">
        <v>0</v>
      </c>
      <c r="AC481" s="54">
        <v>0</v>
      </c>
      <c r="AD481" s="54">
        <v>0</v>
      </c>
      <c r="AE481" s="54">
        <v>0</v>
      </c>
      <c r="AF481" s="54">
        <v>0</v>
      </c>
      <c r="AG481" s="54">
        <v>0</v>
      </c>
      <c r="AH481" s="54">
        <v>0</v>
      </c>
    </row>
    <row r="482" spans="1:34" ht="16.5" thickBot="1" x14ac:dyDescent="0.3">
      <c r="A482" s="118" t="s">
        <v>745</v>
      </c>
      <c r="B482" s="67" t="s">
        <v>424</v>
      </c>
      <c r="C482" s="71" t="s">
        <v>428</v>
      </c>
      <c r="D482" s="60" t="s">
        <v>115</v>
      </c>
      <c r="E482" s="60" t="s">
        <v>423</v>
      </c>
      <c r="F482" s="54">
        <v>0</v>
      </c>
      <c r="G482" s="54">
        <v>0</v>
      </c>
      <c r="H482" s="54">
        <v>0</v>
      </c>
      <c r="I482" s="54">
        <v>0</v>
      </c>
      <c r="J482" s="54">
        <v>0</v>
      </c>
      <c r="K482" s="54">
        <v>0</v>
      </c>
      <c r="L482" s="54">
        <v>0</v>
      </c>
      <c r="M482" s="54">
        <v>0</v>
      </c>
      <c r="N482" s="54">
        <v>0</v>
      </c>
      <c r="O482" s="54">
        <v>0</v>
      </c>
      <c r="P482" s="54">
        <v>0</v>
      </c>
      <c r="Q482" s="54">
        <v>0</v>
      </c>
      <c r="R482" s="54">
        <v>0</v>
      </c>
      <c r="S482" s="54">
        <v>0</v>
      </c>
      <c r="T482" s="54">
        <v>0</v>
      </c>
      <c r="U482" s="54">
        <v>0</v>
      </c>
      <c r="V482" s="54">
        <v>0</v>
      </c>
      <c r="W482" s="54">
        <v>0</v>
      </c>
      <c r="X482" s="54">
        <v>0</v>
      </c>
      <c r="Y482" s="54">
        <v>0</v>
      </c>
      <c r="Z482" s="54">
        <v>0</v>
      </c>
      <c r="AA482" s="54">
        <v>0</v>
      </c>
      <c r="AB482" s="54">
        <v>0</v>
      </c>
      <c r="AC482" s="54">
        <v>0</v>
      </c>
      <c r="AD482" s="54">
        <v>0</v>
      </c>
      <c r="AE482" s="54">
        <v>0</v>
      </c>
      <c r="AF482" s="54">
        <v>0</v>
      </c>
      <c r="AG482" s="54">
        <v>0</v>
      </c>
      <c r="AH482">
        <v>0</v>
      </c>
    </row>
    <row r="483" spans="1:34" ht="15.75" x14ac:dyDescent="0.25">
      <c r="A483" s="118" t="s">
        <v>745</v>
      </c>
      <c r="B483" s="67" t="s">
        <v>424</v>
      </c>
      <c r="C483" s="66" t="s">
        <v>429</v>
      </c>
      <c r="D483" s="47" t="s">
        <v>78</v>
      </c>
      <c r="E483" s="47" t="s">
        <v>147</v>
      </c>
      <c r="F483" s="54">
        <v>0</v>
      </c>
      <c r="G483" s="54">
        <v>0</v>
      </c>
      <c r="H483" s="54">
        <v>0</v>
      </c>
      <c r="I483" s="54">
        <v>0</v>
      </c>
      <c r="J483" s="54">
        <v>0</v>
      </c>
      <c r="K483" s="54">
        <v>0</v>
      </c>
      <c r="L483" s="54">
        <v>0</v>
      </c>
      <c r="M483" s="54">
        <v>0</v>
      </c>
      <c r="N483" s="54">
        <v>0</v>
      </c>
      <c r="O483" s="54">
        <v>0</v>
      </c>
      <c r="P483" s="54">
        <v>0</v>
      </c>
      <c r="Q483" s="54">
        <v>0</v>
      </c>
      <c r="R483" s="54">
        <v>0</v>
      </c>
      <c r="S483" s="54">
        <v>0</v>
      </c>
      <c r="T483" s="54">
        <v>0</v>
      </c>
      <c r="U483" s="54">
        <v>0</v>
      </c>
      <c r="V483" s="54">
        <v>0</v>
      </c>
      <c r="W483" s="54">
        <v>0</v>
      </c>
      <c r="X483" s="54">
        <v>0</v>
      </c>
      <c r="Y483" s="54">
        <v>0</v>
      </c>
      <c r="Z483" s="54">
        <v>0</v>
      </c>
      <c r="AA483" s="54">
        <v>0</v>
      </c>
      <c r="AB483" s="54">
        <v>0</v>
      </c>
      <c r="AC483" s="54">
        <v>0</v>
      </c>
      <c r="AD483" s="54">
        <v>0</v>
      </c>
      <c r="AE483" s="54">
        <v>0</v>
      </c>
      <c r="AF483" s="54">
        <v>0</v>
      </c>
      <c r="AG483" s="54">
        <v>0</v>
      </c>
      <c r="AH483">
        <v>0</v>
      </c>
    </row>
    <row r="484" spans="1:34" ht="15.75" x14ac:dyDescent="0.25">
      <c r="A484" s="118" t="s">
        <v>745</v>
      </c>
      <c r="B484" s="67" t="s">
        <v>424</v>
      </c>
      <c r="C484" s="68" t="s">
        <v>429</v>
      </c>
      <c r="D484" s="53" t="s">
        <v>78</v>
      </c>
      <c r="E484" s="53" t="s">
        <v>278</v>
      </c>
      <c r="F484" s="54">
        <v>0</v>
      </c>
      <c r="G484" s="54">
        <v>0</v>
      </c>
      <c r="H484" s="54">
        <v>0</v>
      </c>
      <c r="I484" s="54">
        <v>0</v>
      </c>
      <c r="J484" s="54">
        <v>0</v>
      </c>
      <c r="K484" s="54">
        <v>0</v>
      </c>
      <c r="L484" s="54">
        <v>0</v>
      </c>
      <c r="M484" s="54">
        <v>0</v>
      </c>
      <c r="N484" s="54">
        <v>0</v>
      </c>
      <c r="O484" s="54">
        <v>0</v>
      </c>
      <c r="P484" s="54">
        <v>0</v>
      </c>
      <c r="Q484" s="54">
        <v>0</v>
      </c>
      <c r="R484" s="54">
        <v>0</v>
      </c>
      <c r="S484" s="54">
        <v>0</v>
      </c>
      <c r="T484" s="54">
        <v>0</v>
      </c>
      <c r="U484" s="54">
        <v>0</v>
      </c>
      <c r="V484" s="54">
        <v>0</v>
      </c>
      <c r="W484" s="54">
        <v>0</v>
      </c>
      <c r="X484" s="54">
        <v>0</v>
      </c>
      <c r="Y484" s="54">
        <v>0</v>
      </c>
      <c r="Z484" s="54">
        <v>0</v>
      </c>
      <c r="AA484" s="54">
        <v>0</v>
      </c>
      <c r="AB484" s="54">
        <v>0</v>
      </c>
      <c r="AC484" s="54">
        <v>0</v>
      </c>
      <c r="AD484" s="54">
        <v>0</v>
      </c>
      <c r="AE484" s="54">
        <v>0</v>
      </c>
      <c r="AF484" s="54">
        <v>0</v>
      </c>
      <c r="AG484" s="54">
        <v>0</v>
      </c>
      <c r="AH484">
        <v>0</v>
      </c>
    </row>
    <row r="485" spans="1:34" ht="15.75" x14ac:dyDescent="0.25">
      <c r="A485" s="118" t="s">
        <v>745</v>
      </c>
      <c r="B485" s="67" t="s">
        <v>424</v>
      </c>
      <c r="C485" s="68" t="s">
        <v>429</v>
      </c>
      <c r="D485" s="53" t="s">
        <v>78</v>
      </c>
      <c r="E485" s="53" t="s">
        <v>112</v>
      </c>
      <c r="F485" s="54">
        <v>0</v>
      </c>
      <c r="G485" s="54">
        <v>0</v>
      </c>
      <c r="H485" s="54">
        <v>0</v>
      </c>
      <c r="I485" s="54">
        <v>0</v>
      </c>
      <c r="J485" s="54">
        <v>0</v>
      </c>
      <c r="K485" s="54">
        <v>0</v>
      </c>
      <c r="L485" s="54">
        <v>0</v>
      </c>
      <c r="M485" s="54">
        <v>0</v>
      </c>
      <c r="N485" s="54">
        <v>0</v>
      </c>
      <c r="O485" s="54">
        <v>0</v>
      </c>
      <c r="P485" s="54">
        <v>0</v>
      </c>
      <c r="Q485" s="54">
        <v>0</v>
      </c>
      <c r="R485" s="54">
        <v>0</v>
      </c>
      <c r="S485" s="54">
        <v>0</v>
      </c>
      <c r="T485" s="54">
        <v>0</v>
      </c>
      <c r="U485" s="54">
        <v>0</v>
      </c>
      <c r="V485" s="54">
        <v>0</v>
      </c>
      <c r="W485" s="54">
        <v>0</v>
      </c>
      <c r="X485" s="54">
        <v>0</v>
      </c>
      <c r="Y485" s="54">
        <v>0</v>
      </c>
      <c r="Z485" s="54">
        <v>0</v>
      </c>
      <c r="AA485" s="54">
        <v>0</v>
      </c>
      <c r="AB485" s="54">
        <v>0</v>
      </c>
      <c r="AC485" s="54">
        <v>0</v>
      </c>
      <c r="AD485" s="54">
        <v>0</v>
      </c>
      <c r="AE485" s="54">
        <v>0</v>
      </c>
      <c r="AF485" s="54">
        <v>0</v>
      </c>
      <c r="AG485" s="54">
        <v>0</v>
      </c>
      <c r="AH485">
        <v>0</v>
      </c>
    </row>
    <row r="486" spans="1:34" ht="15.75" x14ac:dyDescent="0.25">
      <c r="A486" s="118" t="s">
        <v>745</v>
      </c>
      <c r="B486" s="67" t="s">
        <v>424</v>
      </c>
      <c r="C486" s="68" t="s">
        <v>429</v>
      </c>
      <c r="D486" s="53" t="s">
        <v>674</v>
      </c>
      <c r="E486" s="53" t="s">
        <v>726</v>
      </c>
      <c r="F486" s="54">
        <v>0</v>
      </c>
      <c r="G486" s="54">
        <v>0</v>
      </c>
      <c r="H486" s="54">
        <v>0</v>
      </c>
      <c r="I486" s="54">
        <v>0</v>
      </c>
      <c r="J486" s="54">
        <v>0</v>
      </c>
      <c r="K486" s="54">
        <v>0</v>
      </c>
      <c r="L486" s="54">
        <v>0</v>
      </c>
      <c r="M486" s="54">
        <v>0</v>
      </c>
      <c r="N486" s="54">
        <v>0</v>
      </c>
      <c r="O486" s="54">
        <v>0</v>
      </c>
      <c r="P486" s="54">
        <v>0</v>
      </c>
      <c r="Q486" s="54">
        <v>0</v>
      </c>
      <c r="R486" s="54">
        <v>0</v>
      </c>
      <c r="S486" s="54">
        <v>0</v>
      </c>
      <c r="T486" s="54">
        <v>0</v>
      </c>
      <c r="U486" s="54">
        <v>0</v>
      </c>
      <c r="V486" s="54">
        <v>0</v>
      </c>
      <c r="W486" s="54">
        <v>0</v>
      </c>
      <c r="X486" s="54">
        <v>0</v>
      </c>
      <c r="Y486" s="54">
        <v>0</v>
      </c>
      <c r="Z486" s="54">
        <v>0</v>
      </c>
      <c r="AA486" s="54">
        <v>0</v>
      </c>
      <c r="AB486" s="54">
        <v>0</v>
      </c>
      <c r="AC486" s="54">
        <v>0</v>
      </c>
      <c r="AD486" s="54">
        <v>0</v>
      </c>
      <c r="AE486" s="54">
        <v>0</v>
      </c>
      <c r="AF486" s="54">
        <v>0</v>
      </c>
      <c r="AG486" s="54">
        <v>0</v>
      </c>
      <c r="AH486" s="54">
        <v>0</v>
      </c>
    </row>
    <row r="487" spans="1:34" ht="16.5" thickBot="1" x14ac:dyDescent="0.3">
      <c r="A487" s="118" t="s">
        <v>745</v>
      </c>
      <c r="B487" s="67" t="s">
        <v>424</v>
      </c>
      <c r="C487" s="72" t="s">
        <v>429</v>
      </c>
      <c r="D487" s="60" t="s">
        <v>115</v>
      </c>
      <c r="E487" s="60" t="s">
        <v>423</v>
      </c>
      <c r="F487" s="54">
        <v>0</v>
      </c>
      <c r="G487" s="54">
        <v>0</v>
      </c>
      <c r="H487" s="54">
        <v>0</v>
      </c>
      <c r="I487" s="54">
        <v>0</v>
      </c>
      <c r="J487" s="54">
        <v>0</v>
      </c>
      <c r="K487" s="54">
        <v>0</v>
      </c>
      <c r="L487" s="54">
        <v>0</v>
      </c>
      <c r="M487" s="54">
        <v>0</v>
      </c>
      <c r="N487" s="54">
        <v>0</v>
      </c>
      <c r="O487" s="54">
        <v>0</v>
      </c>
      <c r="P487" s="54">
        <v>0</v>
      </c>
      <c r="Q487" s="54">
        <v>0</v>
      </c>
      <c r="R487" s="54">
        <v>0</v>
      </c>
      <c r="S487" s="54">
        <v>0</v>
      </c>
      <c r="T487" s="54">
        <v>0</v>
      </c>
      <c r="U487" s="54">
        <v>0</v>
      </c>
      <c r="V487" s="54">
        <v>0</v>
      </c>
      <c r="W487" s="54">
        <v>0</v>
      </c>
      <c r="X487" s="54">
        <v>0</v>
      </c>
      <c r="Y487" s="54">
        <v>0</v>
      </c>
      <c r="Z487" s="54">
        <v>0</v>
      </c>
      <c r="AA487" s="54">
        <v>0</v>
      </c>
      <c r="AB487" s="54">
        <v>0</v>
      </c>
      <c r="AC487" s="54">
        <v>0</v>
      </c>
      <c r="AD487" s="54">
        <v>0</v>
      </c>
      <c r="AE487" s="54">
        <v>0</v>
      </c>
      <c r="AF487" s="54">
        <v>0</v>
      </c>
      <c r="AG487" s="54">
        <v>0</v>
      </c>
      <c r="AH487">
        <v>0</v>
      </c>
    </row>
    <row r="488" spans="1:34" ht="15.75" x14ac:dyDescent="0.25">
      <c r="A488" s="118" t="s">
        <v>745</v>
      </c>
      <c r="B488" s="67" t="s">
        <v>424</v>
      </c>
      <c r="C488" s="70" t="s">
        <v>430</v>
      </c>
      <c r="D488" s="53" t="s">
        <v>78</v>
      </c>
      <c r="E488" s="53" t="s">
        <v>147</v>
      </c>
      <c r="F488" s="54">
        <v>0</v>
      </c>
      <c r="G488" s="54">
        <v>0</v>
      </c>
      <c r="H488" s="54">
        <v>0</v>
      </c>
      <c r="I488" s="54">
        <v>0</v>
      </c>
      <c r="J488" s="54">
        <v>0</v>
      </c>
      <c r="K488" s="54">
        <v>0</v>
      </c>
      <c r="L488" s="54">
        <v>0</v>
      </c>
      <c r="M488" s="54">
        <v>0</v>
      </c>
      <c r="N488" s="54">
        <v>0</v>
      </c>
      <c r="O488" s="54">
        <v>0</v>
      </c>
      <c r="P488" s="54">
        <v>0</v>
      </c>
      <c r="Q488" s="54">
        <v>0</v>
      </c>
      <c r="R488" s="54">
        <v>0</v>
      </c>
      <c r="S488" s="54">
        <v>0</v>
      </c>
      <c r="T488" s="54">
        <v>0</v>
      </c>
      <c r="U488" s="54">
        <v>0</v>
      </c>
      <c r="V488" s="54">
        <v>0</v>
      </c>
      <c r="W488" s="54">
        <v>0</v>
      </c>
      <c r="X488" s="54">
        <v>0</v>
      </c>
      <c r="Y488" s="54">
        <v>0</v>
      </c>
      <c r="Z488" s="54">
        <v>0</v>
      </c>
      <c r="AA488" s="54">
        <v>0</v>
      </c>
      <c r="AB488" s="54">
        <v>0</v>
      </c>
      <c r="AC488" s="54">
        <v>0</v>
      </c>
      <c r="AD488" s="54">
        <v>0</v>
      </c>
      <c r="AE488" s="54">
        <v>0</v>
      </c>
      <c r="AF488" s="54">
        <v>0</v>
      </c>
      <c r="AG488" s="54">
        <v>0</v>
      </c>
      <c r="AH488">
        <v>0</v>
      </c>
    </row>
    <row r="489" spans="1:34" ht="15.75" x14ac:dyDescent="0.25">
      <c r="A489" s="118" t="s">
        <v>745</v>
      </c>
      <c r="B489" s="67" t="s">
        <v>424</v>
      </c>
      <c r="C489" s="70" t="s">
        <v>430</v>
      </c>
      <c r="D489" s="53" t="s">
        <v>78</v>
      </c>
      <c r="E489" s="53" t="s">
        <v>278</v>
      </c>
      <c r="F489" s="54">
        <v>0</v>
      </c>
      <c r="G489" s="54">
        <v>0</v>
      </c>
      <c r="H489" s="54">
        <v>0</v>
      </c>
      <c r="I489" s="54">
        <v>0</v>
      </c>
      <c r="J489" s="54">
        <v>0</v>
      </c>
      <c r="K489" s="54">
        <v>0</v>
      </c>
      <c r="L489" s="54">
        <v>0</v>
      </c>
      <c r="M489" s="54">
        <v>0</v>
      </c>
      <c r="N489" s="54">
        <v>0</v>
      </c>
      <c r="O489" s="54">
        <v>0</v>
      </c>
      <c r="P489" s="54">
        <v>0</v>
      </c>
      <c r="Q489" s="54">
        <v>0</v>
      </c>
      <c r="R489" s="54">
        <v>0</v>
      </c>
      <c r="S489" s="54">
        <v>0</v>
      </c>
      <c r="T489" s="54">
        <v>0</v>
      </c>
      <c r="U489" s="54">
        <v>0</v>
      </c>
      <c r="V489" s="54">
        <v>0</v>
      </c>
      <c r="W489" s="54">
        <v>0</v>
      </c>
      <c r="X489" s="54">
        <v>0</v>
      </c>
      <c r="Y489" s="54">
        <v>0</v>
      </c>
      <c r="Z489" s="54">
        <v>0</v>
      </c>
      <c r="AA489" s="54">
        <v>0</v>
      </c>
      <c r="AB489" s="54">
        <v>0</v>
      </c>
      <c r="AC489" s="54">
        <v>0</v>
      </c>
      <c r="AD489" s="54">
        <v>0</v>
      </c>
      <c r="AE489" s="54">
        <v>0</v>
      </c>
      <c r="AF489" s="54">
        <v>0</v>
      </c>
      <c r="AG489" s="54">
        <v>0</v>
      </c>
      <c r="AH489">
        <v>0</v>
      </c>
    </row>
    <row r="490" spans="1:34" ht="15.75" x14ac:dyDescent="0.25">
      <c r="A490" s="118" t="s">
        <v>745</v>
      </c>
      <c r="B490" s="67" t="s">
        <v>424</v>
      </c>
      <c r="C490" s="70" t="s">
        <v>430</v>
      </c>
      <c r="D490" s="53" t="s">
        <v>674</v>
      </c>
      <c r="E490" s="53" t="s">
        <v>726</v>
      </c>
      <c r="F490" s="54">
        <v>0</v>
      </c>
      <c r="G490" s="54">
        <v>0</v>
      </c>
      <c r="H490" s="54">
        <v>0</v>
      </c>
      <c r="I490" s="54">
        <v>0</v>
      </c>
      <c r="J490" s="54">
        <v>0</v>
      </c>
      <c r="K490" s="54">
        <v>0</v>
      </c>
      <c r="L490" s="54">
        <v>0</v>
      </c>
      <c r="M490" s="54">
        <v>0</v>
      </c>
      <c r="N490" s="54">
        <v>0</v>
      </c>
      <c r="O490" s="54">
        <v>0</v>
      </c>
      <c r="P490" s="54">
        <v>0</v>
      </c>
      <c r="Q490" s="54">
        <v>0</v>
      </c>
      <c r="R490" s="54">
        <v>0</v>
      </c>
      <c r="S490" s="54">
        <v>0</v>
      </c>
      <c r="T490" s="54">
        <v>0</v>
      </c>
      <c r="U490" s="54">
        <v>0</v>
      </c>
      <c r="V490" s="54">
        <v>0</v>
      </c>
      <c r="W490" s="54">
        <v>0</v>
      </c>
      <c r="X490" s="54">
        <v>0</v>
      </c>
      <c r="Y490" s="54">
        <v>0</v>
      </c>
      <c r="Z490" s="54">
        <v>0</v>
      </c>
      <c r="AA490" s="54">
        <v>0</v>
      </c>
      <c r="AB490" s="54">
        <v>0</v>
      </c>
      <c r="AC490" s="54">
        <v>0</v>
      </c>
      <c r="AD490" s="54">
        <v>0</v>
      </c>
      <c r="AE490" s="54">
        <v>0</v>
      </c>
      <c r="AF490" s="54">
        <v>0</v>
      </c>
      <c r="AG490" s="54">
        <v>0</v>
      </c>
      <c r="AH490" s="54">
        <v>0</v>
      </c>
    </row>
    <row r="491" spans="1:34" ht="16.5" thickBot="1" x14ac:dyDescent="0.3">
      <c r="A491" s="118" t="s">
        <v>745</v>
      </c>
      <c r="B491" s="67" t="s">
        <v>424</v>
      </c>
      <c r="C491" s="70" t="s">
        <v>430</v>
      </c>
      <c r="D491" s="60" t="s">
        <v>115</v>
      </c>
      <c r="E491" s="60" t="s">
        <v>423</v>
      </c>
      <c r="F491" s="54">
        <v>0</v>
      </c>
      <c r="G491" s="54">
        <v>0</v>
      </c>
      <c r="H491" s="54">
        <v>0</v>
      </c>
      <c r="I491" s="54">
        <v>0</v>
      </c>
      <c r="J491" s="54">
        <v>0</v>
      </c>
      <c r="K491" s="54">
        <v>0</v>
      </c>
      <c r="L491" s="54">
        <v>0</v>
      </c>
      <c r="M491" s="54">
        <v>0</v>
      </c>
      <c r="N491" s="54">
        <v>0</v>
      </c>
      <c r="O491" s="54">
        <v>0</v>
      </c>
      <c r="P491" s="54">
        <v>0</v>
      </c>
      <c r="Q491" s="54">
        <v>0</v>
      </c>
      <c r="R491" s="54">
        <v>0</v>
      </c>
      <c r="S491" s="54">
        <v>0</v>
      </c>
      <c r="T491" s="54">
        <v>0</v>
      </c>
      <c r="U491" s="54">
        <v>0</v>
      </c>
      <c r="V491" s="54">
        <v>0</v>
      </c>
      <c r="W491" s="54">
        <v>0</v>
      </c>
      <c r="X491" s="54">
        <v>0</v>
      </c>
      <c r="Y491" s="54">
        <v>0</v>
      </c>
      <c r="Z491" s="54">
        <v>0</v>
      </c>
      <c r="AA491" s="54">
        <v>0</v>
      </c>
      <c r="AB491" s="54">
        <v>0</v>
      </c>
      <c r="AC491" s="54">
        <v>0</v>
      </c>
      <c r="AD491" s="54">
        <v>0</v>
      </c>
      <c r="AE491" s="54">
        <v>0</v>
      </c>
      <c r="AF491" s="54">
        <v>0</v>
      </c>
      <c r="AG491" s="54">
        <v>0</v>
      </c>
      <c r="AH491">
        <v>0</v>
      </c>
    </row>
    <row r="492" spans="1:34" ht="15.75" x14ac:dyDescent="0.25">
      <c r="A492" s="118" t="s">
        <v>745</v>
      </c>
      <c r="B492" s="67" t="s">
        <v>424</v>
      </c>
      <c r="C492" s="66" t="s">
        <v>431</v>
      </c>
      <c r="D492" s="47" t="s">
        <v>78</v>
      </c>
      <c r="E492" s="47" t="s">
        <v>147</v>
      </c>
      <c r="F492" s="54">
        <v>0</v>
      </c>
      <c r="G492" s="54">
        <v>0</v>
      </c>
      <c r="H492" s="54">
        <v>0</v>
      </c>
      <c r="I492" s="54">
        <v>0</v>
      </c>
      <c r="J492" s="54">
        <v>0</v>
      </c>
      <c r="K492" s="54">
        <v>0</v>
      </c>
      <c r="L492" s="54">
        <v>0</v>
      </c>
      <c r="M492" s="54">
        <v>0</v>
      </c>
      <c r="N492" s="54">
        <v>0</v>
      </c>
      <c r="O492" s="54">
        <v>0</v>
      </c>
      <c r="P492" s="54">
        <v>0</v>
      </c>
      <c r="Q492" s="54">
        <v>0</v>
      </c>
      <c r="R492" s="54">
        <v>0</v>
      </c>
      <c r="S492" s="54">
        <v>0</v>
      </c>
      <c r="T492" s="54">
        <v>0</v>
      </c>
      <c r="U492" s="54">
        <v>0</v>
      </c>
      <c r="V492" s="54">
        <v>0</v>
      </c>
      <c r="W492" s="54">
        <v>0</v>
      </c>
      <c r="X492" s="54">
        <v>0</v>
      </c>
      <c r="Y492" s="54">
        <v>0</v>
      </c>
      <c r="Z492" s="54">
        <v>0</v>
      </c>
      <c r="AA492" s="54">
        <v>0</v>
      </c>
      <c r="AB492" s="54">
        <v>0</v>
      </c>
      <c r="AC492" s="54">
        <v>0</v>
      </c>
      <c r="AD492" s="54">
        <v>0</v>
      </c>
      <c r="AE492" s="54">
        <v>0</v>
      </c>
      <c r="AF492" s="54">
        <v>0</v>
      </c>
      <c r="AG492" s="54">
        <v>0</v>
      </c>
      <c r="AH492">
        <v>0</v>
      </c>
    </row>
    <row r="493" spans="1:34" ht="15.75" x14ac:dyDescent="0.25">
      <c r="A493" s="118" t="s">
        <v>745</v>
      </c>
      <c r="B493" s="67" t="s">
        <v>424</v>
      </c>
      <c r="C493" s="68" t="s">
        <v>431</v>
      </c>
      <c r="D493" s="53" t="s">
        <v>78</v>
      </c>
      <c r="E493" s="53" t="s">
        <v>278</v>
      </c>
      <c r="F493" s="54">
        <v>0</v>
      </c>
      <c r="G493" s="54">
        <v>0</v>
      </c>
      <c r="H493" s="54">
        <v>0</v>
      </c>
      <c r="I493" s="54">
        <v>0</v>
      </c>
      <c r="J493" s="54">
        <v>0</v>
      </c>
      <c r="K493" s="54">
        <v>0</v>
      </c>
      <c r="L493" s="54">
        <v>0</v>
      </c>
      <c r="M493" s="54">
        <v>0</v>
      </c>
      <c r="N493" s="54">
        <v>0</v>
      </c>
      <c r="O493" s="54">
        <v>0</v>
      </c>
      <c r="P493" s="54">
        <v>0</v>
      </c>
      <c r="Q493" s="54">
        <v>0</v>
      </c>
      <c r="R493" s="54">
        <v>0</v>
      </c>
      <c r="S493" s="54">
        <v>0</v>
      </c>
      <c r="T493" s="54">
        <v>0</v>
      </c>
      <c r="U493" s="54">
        <v>0</v>
      </c>
      <c r="V493" s="54">
        <v>0</v>
      </c>
      <c r="W493" s="54">
        <v>0</v>
      </c>
      <c r="X493" s="54">
        <v>0</v>
      </c>
      <c r="Y493" s="54">
        <v>0</v>
      </c>
      <c r="Z493" s="54">
        <v>0</v>
      </c>
      <c r="AA493" s="54">
        <v>0</v>
      </c>
      <c r="AB493" s="54">
        <v>0</v>
      </c>
      <c r="AC493" s="54">
        <v>0</v>
      </c>
      <c r="AD493" s="54">
        <v>0</v>
      </c>
      <c r="AE493" s="54">
        <v>0</v>
      </c>
      <c r="AF493" s="54">
        <v>0</v>
      </c>
      <c r="AG493" s="54">
        <v>0</v>
      </c>
      <c r="AH493">
        <v>0</v>
      </c>
    </row>
    <row r="494" spans="1:34" ht="15.75" x14ac:dyDescent="0.25">
      <c r="A494" s="118" t="s">
        <v>745</v>
      </c>
      <c r="B494" s="67" t="s">
        <v>424</v>
      </c>
      <c r="C494" s="68" t="s">
        <v>431</v>
      </c>
      <c r="D494" s="53" t="s">
        <v>78</v>
      </c>
      <c r="E494" s="53" t="s">
        <v>422</v>
      </c>
      <c r="F494" s="54">
        <v>0</v>
      </c>
      <c r="G494" s="54">
        <v>0</v>
      </c>
      <c r="H494" s="54">
        <v>0</v>
      </c>
      <c r="I494" s="54">
        <v>0</v>
      </c>
      <c r="J494" s="54">
        <v>0</v>
      </c>
      <c r="K494" s="54">
        <v>0</v>
      </c>
      <c r="L494" s="54">
        <v>0</v>
      </c>
      <c r="M494" s="54">
        <v>0</v>
      </c>
      <c r="N494" s="54">
        <v>0</v>
      </c>
      <c r="O494" s="54">
        <v>0</v>
      </c>
      <c r="P494" s="54">
        <v>0</v>
      </c>
      <c r="Q494" s="54">
        <v>0</v>
      </c>
      <c r="R494" s="54">
        <v>0</v>
      </c>
      <c r="S494" s="54">
        <v>0</v>
      </c>
      <c r="T494" s="54">
        <v>0</v>
      </c>
      <c r="U494" s="54">
        <v>0</v>
      </c>
      <c r="V494" s="54">
        <v>0</v>
      </c>
      <c r="W494" s="54">
        <v>0</v>
      </c>
      <c r="X494" s="54">
        <v>0</v>
      </c>
      <c r="Y494" s="54">
        <v>0</v>
      </c>
      <c r="Z494" s="54">
        <v>0</v>
      </c>
      <c r="AA494" s="54">
        <v>0</v>
      </c>
      <c r="AB494" s="54">
        <v>0</v>
      </c>
      <c r="AC494" s="54">
        <v>0</v>
      </c>
      <c r="AD494" s="54">
        <v>0</v>
      </c>
      <c r="AE494" s="54">
        <v>0</v>
      </c>
      <c r="AF494" s="54">
        <v>0</v>
      </c>
      <c r="AG494" s="54">
        <v>0</v>
      </c>
      <c r="AH494">
        <v>0</v>
      </c>
    </row>
    <row r="495" spans="1:34" ht="15.75" x14ac:dyDescent="0.25">
      <c r="A495" s="118" t="s">
        <v>745</v>
      </c>
      <c r="B495" s="67" t="s">
        <v>424</v>
      </c>
      <c r="C495" s="68" t="s">
        <v>431</v>
      </c>
      <c r="D495" s="53" t="s">
        <v>78</v>
      </c>
      <c r="E495" s="53" t="s">
        <v>77</v>
      </c>
      <c r="F495" s="54">
        <v>0</v>
      </c>
      <c r="G495" s="54">
        <v>0</v>
      </c>
      <c r="H495" s="54">
        <v>0</v>
      </c>
      <c r="I495" s="54">
        <v>0</v>
      </c>
      <c r="J495" s="54">
        <v>0</v>
      </c>
      <c r="K495" s="54">
        <v>0</v>
      </c>
      <c r="L495" s="54">
        <v>0</v>
      </c>
      <c r="M495" s="54">
        <v>0</v>
      </c>
      <c r="N495" s="54">
        <v>0</v>
      </c>
      <c r="O495" s="54">
        <v>0</v>
      </c>
      <c r="P495" s="54">
        <v>0</v>
      </c>
      <c r="Q495" s="54">
        <v>0</v>
      </c>
      <c r="R495" s="54">
        <v>0</v>
      </c>
      <c r="S495" s="54">
        <v>0</v>
      </c>
      <c r="T495" s="54">
        <v>0</v>
      </c>
      <c r="U495" s="54">
        <v>0</v>
      </c>
      <c r="V495" s="54">
        <v>0</v>
      </c>
      <c r="W495" s="54">
        <v>0</v>
      </c>
      <c r="X495" s="54">
        <v>0</v>
      </c>
      <c r="Y495" s="54">
        <v>0</v>
      </c>
      <c r="Z495" s="54">
        <v>0</v>
      </c>
      <c r="AA495" s="54">
        <v>0</v>
      </c>
      <c r="AB495" s="54">
        <v>0</v>
      </c>
      <c r="AC495" s="54">
        <v>0</v>
      </c>
      <c r="AD495" s="54">
        <v>0</v>
      </c>
      <c r="AE495" s="54">
        <v>0</v>
      </c>
      <c r="AF495" s="54">
        <v>0</v>
      </c>
      <c r="AG495" s="54">
        <v>0</v>
      </c>
      <c r="AH495">
        <v>0</v>
      </c>
    </row>
    <row r="496" spans="1:34" ht="15.75" x14ac:dyDescent="0.25">
      <c r="A496" s="118" t="s">
        <v>745</v>
      </c>
      <c r="B496" s="67" t="s">
        <v>424</v>
      </c>
      <c r="C496" s="68" t="s">
        <v>431</v>
      </c>
      <c r="D496" s="53" t="s">
        <v>674</v>
      </c>
      <c r="E496" s="53" t="s">
        <v>726</v>
      </c>
      <c r="F496" s="54">
        <v>0</v>
      </c>
      <c r="G496" s="54">
        <v>0</v>
      </c>
      <c r="H496" s="54">
        <v>0</v>
      </c>
      <c r="I496" s="54">
        <v>0</v>
      </c>
      <c r="J496" s="54">
        <v>0</v>
      </c>
      <c r="K496" s="54">
        <v>0</v>
      </c>
      <c r="L496" s="54">
        <v>0</v>
      </c>
      <c r="M496" s="54">
        <v>0</v>
      </c>
      <c r="N496" s="54">
        <v>0</v>
      </c>
      <c r="O496" s="54">
        <v>0</v>
      </c>
      <c r="P496" s="54">
        <v>0</v>
      </c>
      <c r="Q496" s="54">
        <v>0</v>
      </c>
      <c r="R496" s="54">
        <v>0</v>
      </c>
      <c r="S496" s="54">
        <v>0</v>
      </c>
      <c r="T496" s="54">
        <v>0</v>
      </c>
      <c r="U496" s="54">
        <v>0</v>
      </c>
      <c r="V496" s="54">
        <v>0</v>
      </c>
      <c r="W496" s="54">
        <v>0</v>
      </c>
      <c r="X496" s="54">
        <v>0</v>
      </c>
      <c r="Y496" s="54">
        <v>0</v>
      </c>
      <c r="Z496" s="54">
        <v>0</v>
      </c>
      <c r="AA496" s="54">
        <v>0</v>
      </c>
      <c r="AB496" s="54">
        <v>0</v>
      </c>
      <c r="AC496" s="54">
        <v>0</v>
      </c>
      <c r="AD496" s="54">
        <v>0</v>
      </c>
      <c r="AE496" s="54">
        <v>0</v>
      </c>
      <c r="AF496" s="54">
        <v>0</v>
      </c>
      <c r="AG496" s="54">
        <v>0</v>
      </c>
      <c r="AH496" s="54">
        <v>0</v>
      </c>
    </row>
    <row r="497" spans="1:34" ht="16.5" thickBot="1" x14ac:dyDescent="0.3">
      <c r="A497" s="118" t="s">
        <v>745</v>
      </c>
      <c r="B497" s="67" t="s">
        <v>424</v>
      </c>
      <c r="C497" s="68" t="s">
        <v>431</v>
      </c>
      <c r="D497" s="60" t="s">
        <v>115</v>
      </c>
      <c r="E497" s="60" t="s">
        <v>423</v>
      </c>
      <c r="F497" s="54">
        <v>0</v>
      </c>
      <c r="G497" s="54">
        <v>0</v>
      </c>
      <c r="H497" s="54">
        <v>0</v>
      </c>
      <c r="I497" s="54">
        <v>0</v>
      </c>
      <c r="J497" s="54">
        <v>0</v>
      </c>
      <c r="K497" s="54">
        <v>0</v>
      </c>
      <c r="L497" s="54">
        <v>0</v>
      </c>
      <c r="M497" s="54">
        <v>0</v>
      </c>
      <c r="N497" s="54">
        <v>0</v>
      </c>
      <c r="O497" s="54">
        <v>0</v>
      </c>
      <c r="P497" s="54">
        <v>0</v>
      </c>
      <c r="Q497" s="54">
        <v>0</v>
      </c>
      <c r="R497" s="54">
        <v>0</v>
      </c>
      <c r="S497" s="54">
        <v>0</v>
      </c>
      <c r="T497" s="54">
        <v>0</v>
      </c>
      <c r="U497" s="54">
        <v>0</v>
      </c>
      <c r="V497" s="54">
        <v>0</v>
      </c>
      <c r="W497" s="54">
        <v>0</v>
      </c>
      <c r="X497" s="54">
        <v>0</v>
      </c>
      <c r="Y497" s="54">
        <v>0</v>
      </c>
      <c r="Z497" s="54">
        <v>0</v>
      </c>
      <c r="AA497" s="54">
        <v>0</v>
      </c>
      <c r="AB497" s="54">
        <v>0</v>
      </c>
      <c r="AC497" s="54">
        <v>0</v>
      </c>
      <c r="AD497" s="54">
        <v>0</v>
      </c>
      <c r="AE497" s="54">
        <v>0</v>
      </c>
      <c r="AF497" s="54">
        <v>0</v>
      </c>
      <c r="AG497" s="54">
        <v>0</v>
      </c>
      <c r="AH497">
        <v>0</v>
      </c>
    </row>
    <row r="498" spans="1:34" ht="15.75" x14ac:dyDescent="0.25">
      <c r="A498" s="118" t="s">
        <v>745</v>
      </c>
      <c r="B498" s="67" t="s">
        <v>424</v>
      </c>
      <c r="C498" s="69" t="s">
        <v>432</v>
      </c>
      <c r="D498" s="47" t="s">
        <v>78</v>
      </c>
      <c r="E498" s="47" t="s">
        <v>147</v>
      </c>
      <c r="F498" s="54">
        <v>0</v>
      </c>
      <c r="G498" s="54">
        <v>0</v>
      </c>
      <c r="H498" s="54">
        <v>0</v>
      </c>
      <c r="I498" s="54">
        <v>0</v>
      </c>
      <c r="J498" s="54">
        <v>0</v>
      </c>
      <c r="K498" s="54">
        <v>0</v>
      </c>
      <c r="L498" s="54">
        <v>0</v>
      </c>
      <c r="M498" s="54">
        <v>0</v>
      </c>
      <c r="N498" s="54">
        <v>0</v>
      </c>
      <c r="O498" s="54">
        <v>0</v>
      </c>
      <c r="P498" s="54">
        <v>0</v>
      </c>
      <c r="Q498" s="54">
        <v>0</v>
      </c>
      <c r="R498" s="54">
        <v>0</v>
      </c>
      <c r="S498" s="54">
        <v>0</v>
      </c>
      <c r="T498" s="54">
        <v>0</v>
      </c>
      <c r="U498" s="54">
        <v>0</v>
      </c>
      <c r="V498" s="54">
        <v>0</v>
      </c>
      <c r="W498" s="54">
        <v>0</v>
      </c>
      <c r="X498" s="54">
        <v>0</v>
      </c>
      <c r="Y498" s="54">
        <v>0</v>
      </c>
      <c r="Z498" s="54">
        <v>0</v>
      </c>
      <c r="AA498" s="54">
        <v>0</v>
      </c>
      <c r="AB498" s="54">
        <v>0</v>
      </c>
      <c r="AC498" s="54">
        <v>0</v>
      </c>
      <c r="AD498" s="54">
        <v>0</v>
      </c>
      <c r="AE498" s="54">
        <v>0</v>
      </c>
      <c r="AF498" s="54">
        <v>0</v>
      </c>
      <c r="AG498" s="54">
        <v>0</v>
      </c>
      <c r="AH498">
        <v>0</v>
      </c>
    </row>
    <row r="499" spans="1:34" ht="15.75" x14ac:dyDescent="0.25">
      <c r="A499" s="118" t="s">
        <v>745</v>
      </c>
      <c r="B499" s="67" t="s">
        <v>424</v>
      </c>
      <c r="C499" s="70" t="s">
        <v>432</v>
      </c>
      <c r="D499" s="53" t="s">
        <v>78</v>
      </c>
      <c r="E499" s="53" t="s">
        <v>278</v>
      </c>
      <c r="F499" s="54">
        <v>0</v>
      </c>
      <c r="G499" s="54">
        <v>0</v>
      </c>
      <c r="H499" s="54">
        <v>0</v>
      </c>
      <c r="I499" s="54">
        <v>0</v>
      </c>
      <c r="J499" s="54">
        <v>0</v>
      </c>
      <c r="K499" s="54">
        <v>0</v>
      </c>
      <c r="L499" s="54">
        <v>0</v>
      </c>
      <c r="M499" s="54">
        <v>0</v>
      </c>
      <c r="N499" s="54">
        <v>0</v>
      </c>
      <c r="O499" s="54">
        <v>0</v>
      </c>
      <c r="P499" s="54">
        <v>0</v>
      </c>
      <c r="Q499" s="54">
        <v>0</v>
      </c>
      <c r="R499" s="54">
        <v>0</v>
      </c>
      <c r="S499" s="54">
        <v>0</v>
      </c>
      <c r="T499" s="54">
        <v>0</v>
      </c>
      <c r="U499" s="54">
        <v>0</v>
      </c>
      <c r="V499" s="54">
        <v>0</v>
      </c>
      <c r="W499" s="54">
        <v>0</v>
      </c>
      <c r="X499" s="54">
        <v>0</v>
      </c>
      <c r="Y499" s="54">
        <v>0</v>
      </c>
      <c r="Z499" s="54">
        <v>0</v>
      </c>
      <c r="AA499" s="54">
        <v>0</v>
      </c>
      <c r="AB499" s="54">
        <v>0</v>
      </c>
      <c r="AC499" s="54">
        <v>0</v>
      </c>
      <c r="AD499" s="54">
        <v>0</v>
      </c>
      <c r="AE499" s="54">
        <v>0</v>
      </c>
      <c r="AF499" s="54">
        <v>0</v>
      </c>
      <c r="AG499" s="54">
        <v>0</v>
      </c>
      <c r="AH499">
        <v>0</v>
      </c>
    </row>
    <row r="500" spans="1:34" ht="15.75" x14ac:dyDescent="0.25">
      <c r="A500" s="118" t="s">
        <v>745</v>
      </c>
      <c r="B500" s="67" t="s">
        <v>424</v>
      </c>
      <c r="C500" s="70" t="s">
        <v>432</v>
      </c>
      <c r="D500" s="53" t="s">
        <v>78</v>
      </c>
      <c r="E500" s="53" t="s">
        <v>77</v>
      </c>
      <c r="F500" s="54">
        <v>0</v>
      </c>
      <c r="G500" s="54">
        <v>0</v>
      </c>
      <c r="H500" s="54">
        <v>0</v>
      </c>
      <c r="I500" s="54">
        <v>0</v>
      </c>
      <c r="J500" s="54">
        <v>0</v>
      </c>
      <c r="K500" s="54">
        <v>0</v>
      </c>
      <c r="L500" s="54">
        <v>0</v>
      </c>
      <c r="M500" s="54">
        <v>0</v>
      </c>
      <c r="N500" s="54">
        <v>0</v>
      </c>
      <c r="O500" s="54">
        <v>0</v>
      </c>
      <c r="P500" s="54">
        <v>0</v>
      </c>
      <c r="Q500" s="54">
        <v>0</v>
      </c>
      <c r="R500" s="54">
        <v>0</v>
      </c>
      <c r="S500" s="54">
        <v>0</v>
      </c>
      <c r="T500" s="54">
        <v>0</v>
      </c>
      <c r="U500" s="54">
        <v>0</v>
      </c>
      <c r="V500" s="54">
        <v>0</v>
      </c>
      <c r="W500" s="54">
        <v>0</v>
      </c>
      <c r="X500" s="54">
        <v>0</v>
      </c>
      <c r="Y500" s="54">
        <v>0</v>
      </c>
      <c r="Z500" s="54">
        <v>0</v>
      </c>
      <c r="AA500" s="54">
        <v>0</v>
      </c>
      <c r="AB500" s="54">
        <v>0</v>
      </c>
      <c r="AC500" s="54">
        <v>0</v>
      </c>
      <c r="AD500" s="54">
        <v>0</v>
      </c>
      <c r="AE500" s="54">
        <v>0</v>
      </c>
      <c r="AF500" s="54">
        <v>0</v>
      </c>
      <c r="AG500" s="54">
        <v>0</v>
      </c>
      <c r="AH500">
        <v>0</v>
      </c>
    </row>
    <row r="501" spans="1:34" ht="15.75" x14ac:dyDescent="0.25">
      <c r="A501" s="118" t="s">
        <v>745</v>
      </c>
      <c r="B501" s="67" t="s">
        <v>424</v>
      </c>
      <c r="C501" s="70" t="s">
        <v>432</v>
      </c>
      <c r="D501" s="53" t="s">
        <v>674</v>
      </c>
      <c r="E501" s="53" t="s">
        <v>726</v>
      </c>
      <c r="F501" s="54">
        <v>0</v>
      </c>
      <c r="G501" s="54">
        <v>0</v>
      </c>
      <c r="H501" s="54">
        <v>0</v>
      </c>
      <c r="I501" s="54">
        <v>0</v>
      </c>
      <c r="J501" s="54">
        <v>0</v>
      </c>
      <c r="K501" s="54">
        <v>0</v>
      </c>
      <c r="L501" s="54">
        <v>0</v>
      </c>
      <c r="M501" s="54">
        <v>0</v>
      </c>
      <c r="N501" s="54">
        <v>0</v>
      </c>
      <c r="O501" s="54">
        <v>0</v>
      </c>
      <c r="P501" s="54">
        <v>0</v>
      </c>
      <c r="Q501" s="54">
        <v>0</v>
      </c>
      <c r="R501" s="54">
        <v>0</v>
      </c>
      <c r="S501" s="54">
        <v>0</v>
      </c>
      <c r="T501" s="54">
        <v>0</v>
      </c>
      <c r="U501" s="54">
        <v>0</v>
      </c>
      <c r="V501" s="54">
        <v>0</v>
      </c>
      <c r="W501" s="54">
        <v>0</v>
      </c>
      <c r="X501" s="54">
        <v>0</v>
      </c>
      <c r="Y501" s="54">
        <v>0</v>
      </c>
      <c r="Z501" s="54">
        <v>0</v>
      </c>
      <c r="AA501" s="54">
        <v>0</v>
      </c>
      <c r="AB501" s="54">
        <v>0</v>
      </c>
      <c r="AC501" s="54">
        <v>0</v>
      </c>
      <c r="AD501" s="54">
        <v>0</v>
      </c>
      <c r="AE501" s="54">
        <v>0</v>
      </c>
      <c r="AF501" s="54">
        <v>0</v>
      </c>
      <c r="AG501" s="54">
        <v>0</v>
      </c>
      <c r="AH501" s="54">
        <v>0</v>
      </c>
    </row>
    <row r="502" spans="1:34" ht="16.5" thickBot="1" x14ac:dyDescent="0.3">
      <c r="A502" s="118" t="s">
        <v>745</v>
      </c>
      <c r="B502" s="67" t="s">
        <v>424</v>
      </c>
      <c r="C502" s="70" t="s">
        <v>432</v>
      </c>
      <c r="D502" s="60" t="s">
        <v>115</v>
      </c>
      <c r="E502" s="60" t="s">
        <v>423</v>
      </c>
      <c r="F502" s="54">
        <v>0</v>
      </c>
      <c r="G502" s="54">
        <v>0</v>
      </c>
      <c r="H502" s="54">
        <v>0</v>
      </c>
      <c r="I502" s="54">
        <v>0</v>
      </c>
      <c r="J502" s="54">
        <v>0</v>
      </c>
      <c r="K502" s="54">
        <v>0</v>
      </c>
      <c r="L502" s="54">
        <v>0</v>
      </c>
      <c r="M502" s="54">
        <v>0</v>
      </c>
      <c r="N502" s="54">
        <v>0</v>
      </c>
      <c r="O502" s="54">
        <v>0</v>
      </c>
      <c r="P502" s="54">
        <v>0</v>
      </c>
      <c r="Q502" s="54">
        <v>0</v>
      </c>
      <c r="R502" s="54">
        <v>0</v>
      </c>
      <c r="S502" s="54">
        <v>0</v>
      </c>
      <c r="T502" s="54">
        <v>0</v>
      </c>
      <c r="U502" s="54">
        <v>0</v>
      </c>
      <c r="V502" s="54">
        <v>0</v>
      </c>
      <c r="W502" s="54">
        <v>0</v>
      </c>
      <c r="X502" s="54">
        <v>0</v>
      </c>
      <c r="Y502" s="54">
        <v>0</v>
      </c>
      <c r="Z502" s="54">
        <v>0</v>
      </c>
      <c r="AA502" s="54">
        <v>0</v>
      </c>
      <c r="AB502" s="54">
        <v>0</v>
      </c>
      <c r="AC502" s="54">
        <v>0</v>
      </c>
      <c r="AD502" s="54">
        <v>0</v>
      </c>
      <c r="AE502" s="54">
        <v>0</v>
      </c>
      <c r="AF502" s="54">
        <v>0</v>
      </c>
      <c r="AG502" s="54">
        <v>0</v>
      </c>
      <c r="AH502">
        <v>0</v>
      </c>
    </row>
    <row r="503" spans="1:34" ht="15.75" x14ac:dyDescent="0.25">
      <c r="A503" s="118" t="s">
        <v>745</v>
      </c>
      <c r="B503" s="67" t="s">
        <v>424</v>
      </c>
      <c r="C503" s="66" t="s">
        <v>433</v>
      </c>
      <c r="D503" s="47" t="s">
        <v>78</v>
      </c>
      <c r="E503" s="47" t="s">
        <v>147</v>
      </c>
      <c r="F503" s="54">
        <v>0</v>
      </c>
      <c r="G503" s="54">
        <v>0</v>
      </c>
      <c r="H503" s="54">
        <v>0</v>
      </c>
      <c r="I503" s="54">
        <v>0</v>
      </c>
      <c r="J503" s="54">
        <v>0</v>
      </c>
      <c r="K503" s="54">
        <v>0</v>
      </c>
      <c r="L503" s="54">
        <v>0</v>
      </c>
      <c r="M503" s="54">
        <v>0</v>
      </c>
      <c r="N503" s="54">
        <v>0</v>
      </c>
      <c r="O503" s="54">
        <v>0</v>
      </c>
      <c r="P503" s="54">
        <v>0</v>
      </c>
      <c r="Q503" s="54">
        <v>0</v>
      </c>
      <c r="R503" s="54">
        <v>0</v>
      </c>
      <c r="S503" s="54">
        <v>0</v>
      </c>
      <c r="T503" s="54">
        <v>0</v>
      </c>
      <c r="U503" s="54">
        <v>0</v>
      </c>
      <c r="V503" s="54">
        <v>0</v>
      </c>
      <c r="W503" s="54">
        <v>0</v>
      </c>
      <c r="X503" s="54">
        <v>0</v>
      </c>
      <c r="Y503" s="54">
        <v>0</v>
      </c>
      <c r="Z503" s="54">
        <v>0</v>
      </c>
      <c r="AA503" s="54">
        <v>0</v>
      </c>
      <c r="AB503" s="54">
        <v>0</v>
      </c>
      <c r="AC503" s="54">
        <v>0</v>
      </c>
      <c r="AD503" s="54">
        <v>0</v>
      </c>
      <c r="AE503" s="54">
        <v>0</v>
      </c>
      <c r="AF503" s="54">
        <v>0</v>
      </c>
      <c r="AG503" s="54">
        <v>0</v>
      </c>
      <c r="AH503">
        <v>0</v>
      </c>
    </row>
    <row r="504" spans="1:34" ht="15.75" x14ac:dyDescent="0.25">
      <c r="A504" s="118" t="s">
        <v>745</v>
      </c>
      <c r="B504" s="67" t="s">
        <v>424</v>
      </c>
      <c r="C504" s="68" t="s">
        <v>433</v>
      </c>
      <c r="D504" s="53" t="s">
        <v>78</v>
      </c>
      <c r="E504" s="53" t="s">
        <v>278</v>
      </c>
      <c r="F504" s="54">
        <v>0</v>
      </c>
      <c r="G504" s="54">
        <v>0</v>
      </c>
      <c r="H504" s="54">
        <v>0</v>
      </c>
      <c r="I504" s="54">
        <v>0</v>
      </c>
      <c r="J504" s="54">
        <v>0</v>
      </c>
      <c r="K504" s="54">
        <v>0</v>
      </c>
      <c r="L504" s="54">
        <v>0</v>
      </c>
      <c r="M504" s="54">
        <v>0</v>
      </c>
      <c r="N504" s="54">
        <v>0</v>
      </c>
      <c r="O504" s="54">
        <v>0</v>
      </c>
      <c r="P504" s="54">
        <v>0</v>
      </c>
      <c r="Q504" s="54">
        <v>0</v>
      </c>
      <c r="R504" s="54">
        <v>0</v>
      </c>
      <c r="S504" s="54">
        <v>0</v>
      </c>
      <c r="T504" s="54">
        <v>0</v>
      </c>
      <c r="U504" s="54">
        <v>0</v>
      </c>
      <c r="V504" s="54">
        <v>0</v>
      </c>
      <c r="W504" s="54">
        <v>0</v>
      </c>
      <c r="X504" s="54">
        <v>0</v>
      </c>
      <c r="Y504" s="54">
        <v>0</v>
      </c>
      <c r="Z504" s="54">
        <v>0</v>
      </c>
      <c r="AA504" s="54">
        <v>0</v>
      </c>
      <c r="AB504" s="54">
        <v>0</v>
      </c>
      <c r="AC504" s="54">
        <v>0</v>
      </c>
      <c r="AD504" s="54">
        <v>0</v>
      </c>
      <c r="AE504" s="54">
        <v>0</v>
      </c>
      <c r="AF504" s="54">
        <v>0</v>
      </c>
      <c r="AG504" s="54">
        <v>0</v>
      </c>
      <c r="AH504">
        <v>0</v>
      </c>
    </row>
    <row r="505" spans="1:34" ht="15.75" x14ac:dyDescent="0.25">
      <c r="A505" s="118" t="s">
        <v>745</v>
      </c>
      <c r="B505" s="67" t="s">
        <v>424</v>
      </c>
      <c r="C505" s="68" t="s">
        <v>433</v>
      </c>
      <c r="D505" s="53" t="s">
        <v>78</v>
      </c>
      <c r="E505" s="53" t="s">
        <v>422</v>
      </c>
      <c r="F505" s="54">
        <v>0</v>
      </c>
      <c r="G505" s="54">
        <v>0</v>
      </c>
      <c r="H505" s="54">
        <v>0</v>
      </c>
      <c r="I505" s="54">
        <v>0</v>
      </c>
      <c r="J505" s="54">
        <v>0</v>
      </c>
      <c r="K505" s="54">
        <v>0</v>
      </c>
      <c r="L505" s="54">
        <v>0</v>
      </c>
      <c r="M505" s="54">
        <v>0</v>
      </c>
      <c r="N505" s="54">
        <v>0</v>
      </c>
      <c r="O505" s="54">
        <v>0</v>
      </c>
      <c r="P505" s="54">
        <v>0</v>
      </c>
      <c r="Q505" s="54">
        <v>0</v>
      </c>
      <c r="R505" s="54">
        <v>0</v>
      </c>
      <c r="S505" s="54">
        <v>0</v>
      </c>
      <c r="T505" s="54">
        <v>0</v>
      </c>
      <c r="U505" s="54">
        <v>0</v>
      </c>
      <c r="V505" s="54">
        <v>0</v>
      </c>
      <c r="W505" s="54">
        <v>0</v>
      </c>
      <c r="X505" s="54">
        <v>0</v>
      </c>
      <c r="Y505" s="54">
        <v>0</v>
      </c>
      <c r="Z505" s="54">
        <v>0</v>
      </c>
      <c r="AA505" s="54">
        <v>0</v>
      </c>
      <c r="AB505" s="54">
        <v>0</v>
      </c>
      <c r="AC505" s="54">
        <v>0</v>
      </c>
      <c r="AD505" s="54">
        <v>0</v>
      </c>
      <c r="AE505" s="54">
        <v>0</v>
      </c>
      <c r="AF505" s="54">
        <v>0</v>
      </c>
      <c r="AG505" s="54">
        <v>0</v>
      </c>
      <c r="AH505">
        <v>0</v>
      </c>
    </row>
    <row r="506" spans="1:34" ht="15.75" x14ac:dyDescent="0.25">
      <c r="A506" s="118" t="s">
        <v>745</v>
      </c>
      <c r="B506" s="67" t="s">
        <v>424</v>
      </c>
      <c r="C506" s="68" t="s">
        <v>433</v>
      </c>
      <c r="D506" s="53" t="s">
        <v>674</v>
      </c>
      <c r="E506" s="53" t="s">
        <v>726</v>
      </c>
      <c r="F506" s="54">
        <v>0</v>
      </c>
      <c r="G506" s="54">
        <v>0</v>
      </c>
      <c r="H506" s="54">
        <v>0</v>
      </c>
      <c r="I506" s="54">
        <v>0</v>
      </c>
      <c r="J506" s="54">
        <v>0</v>
      </c>
      <c r="K506" s="54">
        <v>0</v>
      </c>
      <c r="L506" s="54">
        <v>0</v>
      </c>
      <c r="M506" s="54">
        <v>0</v>
      </c>
      <c r="N506" s="54">
        <v>0</v>
      </c>
      <c r="O506" s="54">
        <v>0</v>
      </c>
      <c r="P506" s="54">
        <v>0</v>
      </c>
      <c r="Q506" s="54">
        <v>0</v>
      </c>
      <c r="R506" s="54">
        <v>0</v>
      </c>
      <c r="S506" s="54">
        <v>0</v>
      </c>
      <c r="T506" s="54">
        <v>0</v>
      </c>
      <c r="U506" s="54">
        <v>0</v>
      </c>
      <c r="V506" s="54">
        <v>0</v>
      </c>
      <c r="W506" s="54">
        <v>0</v>
      </c>
      <c r="X506" s="54">
        <v>0</v>
      </c>
      <c r="Y506" s="54">
        <v>0</v>
      </c>
      <c r="Z506" s="54">
        <v>0</v>
      </c>
      <c r="AA506" s="54">
        <v>0</v>
      </c>
      <c r="AB506" s="54">
        <v>0</v>
      </c>
      <c r="AC506" s="54">
        <v>0</v>
      </c>
      <c r="AD506" s="54">
        <v>0</v>
      </c>
      <c r="AE506" s="54">
        <v>0</v>
      </c>
      <c r="AF506" s="54">
        <v>0</v>
      </c>
      <c r="AG506" s="54">
        <v>0</v>
      </c>
      <c r="AH506" s="54">
        <v>0</v>
      </c>
    </row>
    <row r="507" spans="1:34" ht="16.5" thickBot="1" x14ac:dyDescent="0.3">
      <c r="A507" s="118" t="s">
        <v>745</v>
      </c>
      <c r="B507" s="67" t="s">
        <v>424</v>
      </c>
      <c r="C507" s="68" t="s">
        <v>433</v>
      </c>
      <c r="D507" s="60" t="s">
        <v>115</v>
      </c>
      <c r="E507" s="60" t="s">
        <v>423</v>
      </c>
      <c r="F507" s="54">
        <v>0</v>
      </c>
      <c r="G507" s="54">
        <v>0</v>
      </c>
      <c r="H507" s="54">
        <v>0</v>
      </c>
      <c r="I507" s="54">
        <v>0</v>
      </c>
      <c r="J507" s="54">
        <v>0</v>
      </c>
      <c r="K507" s="54">
        <v>0</v>
      </c>
      <c r="L507" s="54">
        <v>0</v>
      </c>
      <c r="M507" s="54">
        <v>0</v>
      </c>
      <c r="N507" s="54">
        <v>0</v>
      </c>
      <c r="O507" s="54">
        <v>0</v>
      </c>
      <c r="P507" s="54">
        <v>0</v>
      </c>
      <c r="Q507" s="54">
        <v>0</v>
      </c>
      <c r="R507" s="54">
        <v>0</v>
      </c>
      <c r="S507" s="54">
        <v>0</v>
      </c>
      <c r="T507" s="54">
        <v>0</v>
      </c>
      <c r="U507" s="54">
        <v>0</v>
      </c>
      <c r="V507" s="54">
        <v>0</v>
      </c>
      <c r="W507" s="54">
        <v>0</v>
      </c>
      <c r="X507" s="54">
        <v>0</v>
      </c>
      <c r="Y507" s="54">
        <v>0</v>
      </c>
      <c r="Z507" s="54">
        <v>0</v>
      </c>
      <c r="AA507" s="54">
        <v>0</v>
      </c>
      <c r="AB507" s="54">
        <v>0</v>
      </c>
      <c r="AC507" s="54">
        <v>0</v>
      </c>
      <c r="AD507" s="54">
        <v>0</v>
      </c>
      <c r="AE507" s="54">
        <v>0</v>
      </c>
      <c r="AF507" s="54">
        <v>0</v>
      </c>
      <c r="AG507" s="54">
        <v>0</v>
      </c>
      <c r="AH507">
        <v>0</v>
      </c>
    </row>
    <row r="508" spans="1:34" ht="16.5" thickBot="1" x14ac:dyDescent="0.3">
      <c r="A508" s="118" t="s">
        <v>745</v>
      </c>
      <c r="B508" s="67" t="s">
        <v>424</v>
      </c>
      <c r="C508" s="69" t="s">
        <v>434</v>
      </c>
      <c r="D508" s="47" t="s">
        <v>78</v>
      </c>
      <c r="E508" s="47" t="s">
        <v>147</v>
      </c>
      <c r="F508" s="54">
        <v>0</v>
      </c>
      <c r="G508" s="54">
        <v>0</v>
      </c>
      <c r="H508" s="54">
        <v>0</v>
      </c>
      <c r="I508" s="54">
        <v>0</v>
      </c>
      <c r="J508" s="54">
        <v>0</v>
      </c>
      <c r="K508" s="54">
        <v>0</v>
      </c>
      <c r="L508" s="54">
        <v>0</v>
      </c>
      <c r="M508" s="54">
        <v>0</v>
      </c>
      <c r="N508" s="54">
        <v>0</v>
      </c>
      <c r="O508" s="54">
        <v>0</v>
      </c>
      <c r="P508" s="54">
        <v>0</v>
      </c>
      <c r="Q508" s="54">
        <v>0</v>
      </c>
      <c r="R508" s="54">
        <v>0</v>
      </c>
      <c r="S508" s="54">
        <v>0</v>
      </c>
      <c r="T508" s="54">
        <v>0</v>
      </c>
      <c r="U508" s="54">
        <v>0</v>
      </c>
      <c r="V508" s="54">
        <v>0</v>
      </c>
      <c r="W508" s="54">
        <v>0</v>
      </c>
      <c r="X508" s="54">
        <v>0</v>
      </c>
      <c r="Y508" s="54">
        <v>0</v>
      </c>
      <c r="Z508" s="54">
        <v>0</v>
      </c>
      <c r="AA508" s="54">
        <v>0</v>
      </c>
      <c r="AB508" s="54">
        <v>0</v>
      </c>
      <c r="AC508" s="54">
        <v>0</v>
      </c>
      <c r="AD508" s="54">
        <v>0</v>
      </c>
      <c r="AE508" s="54">
        <v>0</v>
      </c>
      <c r="AF508" s="54">
        <v>0</v>
      </c>
      <c r="AG508" s="54">
        <v>0</v>
      </c>
      <c r="AH508">
        <v>0</v>
      </c>
    </row>
    <row r="509" spans="1:34" ht="15.75" x14ac:dyDescent="0.25">
      <c r="A509" s="118" t="s">
        <v>745</v>
      </c>
      <c r="B509" s="67" t="s">
        <v>424</v>
      </c>
      <c r="C509" s="69" t="s">
        <v>434</v>
      </c>
      <c r="D509" s="53" t="s">
        <v>674</v>
      </c>
      <c r="E509" s="53" t="s">
        <v>726</v>
      </c>
      <c r="F509" s="54">
        <v>0</v>
      </c>
      <c r="G509" s="54">
        <v>0</v>
      </c>
      <c r="H509" s="54">
        <v>0</v>
      </c>
      <c r="I509" s="54">
        <v>0</v>
      </c>
      <c r="J509" s="54">
        <v>0</v>
      </c>
      <c r="K509" s="54">
        <v>0</v>
      </c>
      <c r="L509" s="54">
        <v>0</v>
      </c>
      <c r="M509" s="54">
        <v>0</v>
      </c>
      <c r="N509" s="54">
        <v>0</v>
      </c>
      <c r="O509" s="54">
        <v>0</v>
      </c>
      <c r="P509" s="54">
        <v>0</v>
      </c>
      <c r="Q509" s="54">
        <v>0</v>
      </c>
      <c r="R509" s="54">
        <v>0</v>
      </c>
      <c r="S509" s="54">
        <v>0</v>
      </c>
      <c r="T509" s="54">
        <v>0</v>
      </c>
      <c r="U509" s="54">
        <v>0</v>
      </c>
      <c r="V509" s="54">
        <v>0</v>
      </c>
      <c r="W509" s="54">
        <v>0</v>
      </c>
      <c r="X509" s="54">
        <v>0</v>
      </c>
      <c r="Y509" s="54">
        <v>0</v>
      </c>
      <c r="Z509" s="54">
        <v>0</v>
      </c>
      <c r="AA509" s="54">
        <v>0</v>
      </c>
      <c r="AB509" s="54">
        <v>0</v>
      </c>
      <c r="AC509" s="54">
        <v>0</v>
      </c>
      <c r="AD509" s="54">
        <v>0</v>
      </c>
      <c r="AE509" s="54">
        <v>0</v>
      </c>
      <c r="AF509" s="54">
        <v>0</v>
      </c>
      <c r="AG509" s="54">
        <v>0</v>
      </c>
      <c r="AH509" s="54">
        <v>0</v>
      </c>
    </row>
    <row r="510" spans="1:34" ht="16.5" thickBot="1" x14ac:dyDescent="0.3">
      <c r="A510" s="118" t="s">
        <v>745</v>
      </c>
      <c r="B510" s="67" t="s">
        <v>424</v>
      </c>
      <c r="C510" s="71" t="s">
        <v>434</v>
      </c>
      <c r="D510" s="60" t="s">
        <v>78</v>
      </c>
      <c r="E510" s="60" t="s">
        <v>278</v>
      </c>
      <c r="F510" s="54">
        <v>0</v>
      </c>
      <c r="G510" s="54">
        <v>0</v>
      </c>
      <c r="H510" s="54">
        <v>0</v>
      </c>
      <c r="I510" s="54">
        <v>0</v>
      </c>
      <c r="J510" s="54">
        <v>0</v>
      </c>
      <c r="K510" s="54">
        <v>0</v>
      </c>
      <c r="L510" s="54">
        <v>0</v>
      </c>
      <c r="M510" s="54">
        <v>0</v>
      </c>
      <c r="N510" s="54">
        <v>0</v>
      </c>
      <c r="O510" s="54">
        <v>0</v>
      </c>
      <c r="P510" s="54">
        <v>0</v>
      </c>
      <c r="Q510" s="54">
        <v>0</v>
      </c>
      <c r="R510" s="54">
        <v>0</v>
      </c>
      <c r="S510" s="54">
        <v>0</v>
      </c>
      <c r="T510" s="54">
        <v>0</v>
      </c>
      <c r="U510" s="54">
        <v>0</v>
      </c>
      <c r="V510" s="54">
        <v>0</v>
      </c>
      <c r="W510" s="54">
        <v>0</v>
      </c>
      <c r="X510" s="54">
        <v>0</v>
      </c>
      <c r="Y510" s="54">
        <v>0</v>
      </c>
      <c r="Z510" s="54">
        <v>0</v>
      </c>
      <c r="AA510" s="54">
        <v>0</v>
      </c>
      <c r="AB510" s="54">
        <v>0</v>
      </c>
      <c r="AC510" s="54">
        <v>0</v>
      </c>
      <c r="AD510" s="54">
        <v>0</v>
      </c>
      <c r="AE510" s="54">
        <v>0</v>
      </c>
      <c r="AF510" s="54">
        <v>0</v>
      </c>
      <c r="AG510" s="54">
        <v>0</v>
      </c>
      <c r="AH510">
        <v>0</v>
      </c>
    </row>
    <row r="511" spans="1:34" ht="15.75" x14ac:dyDescent="0.25">
      <c r="A511" s="118" t="s">
        <v>745</v>
      </c>
      <c r="B511" s="67" t="s">
        <v>424</v>
      </c>
      <c r="C511" s="66" t="s">
        <v>435</v>
      </c>
      <c r="D511" s="47" t="s">
        <v>78</v>
      </c>
      <c r="E511" s="47" t="s">
        <v>147</v>
      </c>
      <c r="F511" s="54">
        <v>0</v>
      </c>
      <c r="G511" s="54">
        <v>0</v>
      </c>
      <c r="H511" s="54">
        <v>0</v>
      </c>
      <c r="I511" s="54">
        <v>0</v>
      </c>
      <c r="J511" s="54">
        <v>0</v>
      </c>
      <c r="K511" s="54">
        <v>0</v>
      </c>
      <c r="L511" s="54">
        <v>0</v>
      </c>
      <c r="M511" s="54">
        <v>0</v>
      </c>
      <c r="N511" s="54">
        <v>0</v>
      </c>
      <c r="O511" s="54">
        <v>0</v>
      </c>
      <c r="P511" s="54">
        <v>0</v>
      </c>
      <c r="Q511" s="54">
        <v>0</v>
      </c>
      <c r="R511" s="54">
        <v>0</v>
      </c>
      <c r="S511" s="54">
        <v>0</v>
      </c>
      <c r="T511" s="54">
        <v>0</v>
      </c>
      <c r="U511" s="54">
        <v>0</v>
      </c>
      <c r="V511" s="54">
        <v>0</v>
      </c>
      <c r="W511" s="54">
        <v>0</v>
      </c>
      <c r="X511" s="54">
        <v>0</v>
      </c>
      <c r="Y511" s="54">
        <v>0</v>
      </c>
      <c r="Z511" s="54">
        <v>0</v>
      </c>
      <c r="AA511" s="54">
        <v>0</v>
      </c>
      <c r="AB511" s="54">
        <v>0</v>
      </c>
      <c r="AC511" s="54">
        <v>0</v>
      </c>
      <c r="AD511" s="54">
        <v>0</v>
      </c>
      <c r="AE511" s="54">
        <v>0</v>
      </c>
      <c r="AF511" s="54">
        <v>0</v>
      </c>
      <c r="AG511" s="54">
        <v>0</v>
      </c>
      <c r="AH511">
        <v>0</v>
      </c>
    </row>
    <row r="512" spans="1:34" ht="15.75" x14ac:dyDescent="0.25">
      <c r="A512" s="118" t="s">
        <v>745</v>
      </c>
      <c r="B512" s="67" t="s">
        <v>424</v>
      </c>
      <c r="C512" s="68" t="s">
        <v>435</v>
      </c>
      <c r="D512" s="53" t="s">
        <v>78</v>
      </c>
      <c r="E512" s="53" t="s">
        <v>278</v>
      </c>
      <c r="F512" s="54">
        <v>0</v>
      </c>
      <c r="G512" s="54">
        <v>0</v>
      </c>
      <c r="H512" s="54">
        <v>0</v>
      </c>
      <c r="I512" s="54">
        <v>0</v>
      </c>
      <c r="J512" s="54">
        <v>0</v>
      </c>
      <c r="K512" s="54">
        <v>0</v>
      </c>
      <c r="L512" s="54">
        <v>0</v>
      </c>
      <c r="M512" s="54">
        <v>0</v>
      </c>
      <c r="N512" s="54">
        <v>0</v>
      </c>
      <c r="O512" s="54">
        <v>0</v>
      </c>
      <c r="P512" s="54">
        <v>0</v>
      </c>
      <c r="Q512" s="54">
        <v>0</v>
      </c>
      <c r="R512" s="54">
        <v>0</v>
      </c>
      <c r="S512" s="54">
        <v>0</v>
      </c>
      <c r="T512" s="54">
        <v>0</v>
      </c>
      <c r="U512" s="54">
        <v>0</v>
      </c>
      <c r="V512" s="54">
        <v>0</v>
      </c>
      <c r="W512" s="54">
        <v>0</v>
      </c>
      <c r="X512" s="54">
        <v>0</v>
      </c>
      <c r="Y512" s="54">
        <v>0</v>
      </c>
      <c r="Z512" s="54">
        <v>0</v>
      </c>
      <c r="AA512" s="54">
        <v>0</v>
      </c>
      <c r="AB512" s="54">
        <v>0</v>
      </c>
      <c r="AC512" s="54">
        <v>0</v>
      </c>
      <c r="AD512" s="54">
        <v>0</v>
      </c>
      <c r="AE512" s="54">
        <v>0</v>
      </c>
      <c r="AF512" s="54">
        <v>0</v>
      </c>
      <c r="AG512" s="54">
        <v>0</v>
      </c>
      <c r="AH512">
        <v>0</v>
      </c>
    </row>
    <row r="513" spans="1:34" ht="15.75" x14ac:dyDescent="0.25">
      <c r="A513" s="118" t="s">
        <v>745</v>
      </c>
      <c r="B513" s="67" t="s">
        <v>424</v>
      </c>
      <c r="C513" s="68" t="s">
        <v>435</v>
      </c>
      <c r="D513" s="53" t="s">
        <v>78</v>
      </c>
      <c r="E513" s="53" t="s">
        <v>77</v>
      </c>
      <c r="F513" s="54">
        <v>0</v>
      </c>
      <c r="G513" s="54">
        <v>0</v>
      </c>
      <c r="H513" s="54">
        <v>0</v>
      </c>
      <c r="I513" s="54">
        <v>0</v>
      </c>
      <c r="J513" s="54">
        <v>0</v>
      </c>
      <c r="K513" s="54">
        <v>0</v>
      </c>
      <c r="L513" s="54">
        <v>0</v>
      </c>
      <c r="M513" s="54">
        <v>0</v>
      </c>
      <c r="N513" s="54">
        <v>0</v>
      </c>
      <c r="O513" s="54">
        <v>0</v>
      </c>
      <c r="P513" s="54">
        <v>0</v>
      </c>
      <c r="Q513" s="54">
        <v>0</v>
      </c>
      <c r="R513" s="54">
        <v>0</v>
      </c>
      <c r="S513" s="54">
        <v>0</v>
      </c>
      <c r="T513" s="54">
        <v>0</v>
      </c>
      <c r="U513" s="54">
        <v>0</v>
      </c>
      <c r="V513" s="54">
        <v>0</v>
      </c>
      <c r="W513" s="54">
        <v>0</v>
      </c>
      <c r="X513" s="54">
        <v>0</v>
      </c>
      <c r="Y513" s="54">
        <v>0</v>
      </c>
      <c r="Z513" s="54">
        <v>0</v>
      </c>
      <c r="AA513" s="54">
        <v>0</v>
      </c>
      <c r="AB513" s="54">
        <v>0</v>
      </c>
      <c r="AC513" s="54">
        <v>0</v>
      </c>
      <c r="AD513" s="54">
        <v>0</v>
      </c>
      <c r="AE513" s="54">
        <v>0</v>
      </c>
      <c r="AF513" s="54">
        <v>0</v>
      </c>
      <c r="AG513" s="54">
        <v>0</v>
      </c>
      <c r="AH513">
        <v>0</v>
      </c>
    </row>
    <row r="514" spans="1:34" ht="15.75" x14ac:dyDescent="0.25">
      <c r="A514" s="118" t="s">
        <v>745</v>
      </c>
      <c r="B514" s="67" t="s">
        <v>424</v>
      </c>
      <c r="C514" s="68" t="s">
        <v>435</v>
      </c>
      <c r="D514" s="53" t="s">
        <v>674</v>
      </c>
      <c r="E514" s="53" t="s">
        <v>726</v>
      </c>
      <c r="F514" s="54">
        <v>0</v>
      </c>
      <c r="G514" s="54">
        <v>0</v>
      </c>
      <c r="H514" s="54">
        <v>0</v>
      </c>
      <c r="I514" s="54">
        <v>0</v>
      </c>
      <c r="J514" s="54">
        <v>0</v>
      </c>
      <c r="K514" s="54">
        <v>0</v>
      </c>
      <c r="L514" s="54">
        <v>0</v>
      </c>
      <c r="M514" s="54">
        <v>0</v>
      </c>
      <c r="N514" s="54">
        <v>0</v>
      </c>
      <c r="O514" s="54">
        <v>0</v>
      </c>
      <c r="P514" s="54">
        <v>0</v>
      </c>
      <c r="Q514" s="54">
        <v>0</v>
      </c>
      <c r="R514" s="54">
        <v>0</v>
      </c>
      <c r="S514" s="54">
        <v>0</v>
      </c>
      <c r="T514" s="54">
        <v>0</v>
      </c>
      <c r="U514" s="54">
        <v>0</v>
      </c>
      <c r="V514" s="54">
        <v>0</v>
      </c>
      <c r="W514" s="54">
        <v>0</v>
      </c>
      <c r="X514" s="54">
        <v>0</v>
      </c>
      <c r="Y514" s="54">
        <v>0</v>
      </c>
      <c r="Z514" s="54">
        <v>0</v>
      </c>
      <c r="AA514" s="54">
        <v>0</v>
      </c>
      <c r="AB514" s="54">
        <v>0</v>
      </c>
      <c r="AC514" s="54">
        <v>0</v>
      </c>
      <c r="AD514" s="54">
        <v>0</v>
      </c>
      <c r="AE514" s="54">
        <v>0</v>
      </c>
      <c r="AF514" s="54">
        <v>0</v>
      </c>
      <c r="AG514" s="54">
        <v>0</v>
      </c>
      <c r="AH514" s="54">
        <v>0</v>
      </c>
    </row>
    <row r="515" spans="1:34" ht="16.5" thickBot="1" x14ac:dyDescent="0.3">
      <c r="A515" s="118" t="s">
        <v>745</v>
      </c>
      <c r="B515" s="73" t="s">
        <v>424</v>
      </c>
      <c r="C515" s="68" t="s">
        <v>435</v>
      </c>
      <c r="D515" s="60" t="s">
        <v>115</v>
      </c>
      <c r="E515" s="60" t="s">
        <v>423</v>
      </c>
      <c r="F515" s="54">
        <v>0</v>
      </c>
      <c r="G515" s="54">
        <v>0</v>
      </c>
      <c r="H515" s="54">
        <v>0</v>
      </c>
      <c r="I515" s="54">
        <v>0</v>
      </c>
      <c r="J515" s="54">
        <v>0</v>
      </c>
      <c r="K515" s="54">
        <v>0</v>
      </c>
      <c r="L515" s="54">
        <v>0</v>
      </c>
      <c r="M515" s="54">
        <v>0</v>
      </c>
      <c r="N515" s="54">
        <v>0</v>
      </c>
      <c r="O515" s="54">
        <v>0</v>
      </c>
      <c r="P515" s="54">
        <v>0</v>
      </c>
      <c r="Q515" s="54">
        <v>0</v>
      </c>
      <c r="R515" s="54">
        <v>0</v>
      </c>
      <c r="S515" s="54">
        <v>0</v>
      </c>
      <c r="T515" s="54">
        <v>0</v>
      </c>
      <c r="U515" s="54">
        <v>0</v>
      </c>
      <c r="V515" s="54">
        <v>0</v>
      </c>
      <c r="W515" s="54">
        <v>0</v>
      </c>
      <c r="X515" s="54">
        <v>0</v>
      </c>
      <c r="Y515" s="54">
        <v>0</v>
      </c>
      <c r="Z515" s="54">
        <v>0</v>
      </c>
      <c r="AA515" s="54">
        <v>0</v>
      </c>
      <c r="AB515" s="54">
        <v>0</v>
      </c>
      <c r="AC515" s="54">
        <v>0</v>
      </c>
      <c r="AD515" s="54">
        <v>0</v>
      </c>
      <c r="AE515" s="54">
        <v>0</v>
      </c>
      <c r="AF515" s="54">
        <v>0</v>
      </c>
      <c r="AG515" s="54">
        <v>0</v>
      </c>
      <c r="AH515">
        <v>0</v>
      </c>
    </row>
  </sheetData>
  <autoFilter ref="A1:E515" xr:uid="{00000000-0009-0000-0000-000004000000}">
    <filterColumn colId="0">
      <filters>
        <filter val="TDP2022"/>
        <filter val="TDP2022_GWC"/>
        <filter val="unc_res"/>
        <filter val="unc_res_GWC"/>
        <filter val="unc_res_h2"/>
      </filters>
    </filterColumn>
  </autoFilter>
  <conditionalFormatting sqref="F249:AG398 AH251 AH255 AH259 AH264 AH269 AH273 AH279 AH284 AH289 AH292 AH297 AH301 AH305 AH309 AH314 AH319 AH323 AH329 AH334 AH339 AH342 AH347 AH351 AH355 AH359 AH364 AH369 AH373 AH379 AH384 AH389 AH392 AH397">
    <cfRule type="cellIs" dxfId="22" priority="13" operator="equal">
      <formula>0</formula>
    </cfRule>
    <cfRule type="containsText" dxfId="21" priority="14" operator="containsText" text="unc">
      <formula>NOT(ISERROR(SEARCH("unc",F249)))</formula>
    </cfRule>
    <cfRule type="cellIs" dxfId="20" priority="15" operator="greaterThan">
      <formula>0</formula>
    </cfRule>
  </conditionalFormatting>
  <conditionalFormatting sqref="F409:AG458 AH411 AH415 AH419 AH424 AH429 AH433 AH439 AH444 AH449 AH452 AH457">
    <cfRule type="cellIs" dxfId="19" priority="7" operator="equal">
      <formula>0</formula>
    </cfRule>
    <cfRule type="containsText" dxfId="18" priority="8" operator="containsText" text="unc">
      <formula>NOT(ISERROR(SEARCH("unc",F409)))</formula>
    </cfRule>
    <cfRule type="cellIs" dxfId="17" priority="9" operator="greaterThan">
      <formula>0</formula>
    </cfRule>
  </conditionalFormatting>
  <conditionalFormatting sqref="F466:AG515 AH468 AH472 AH476 AH481 AH486 AH490 AH496 AH501 AH506 AH509 AH514">
    <cfRule type="cellIs" dxfId="16" priority="1" operator="equal">
      <formula>0</formula>
    </cfRule>
    <cfRule type="containsText" dxfId="15" priority="2" operator="containsText" text="unc">
      <formula>NOT(ISERROR(SEARCH("unc",F466)))</formula>
    </cfRule>
    <cfRule type="cellIs" dxfId="14" priority="3" operator="greaterThan">
      <formula>0</formula>
    </cfRule>
  </conditionalFormatting>
  <conditionalFormatting sqref="F2:AH248">
    <cfRule type="cellIs" dxfId="13" priority="16" operator="equal">
      <formula>0</formula>
    </cfRule>
    <cfRule type="containsText" dxfId="12" priority="17" operator="containsText" text="unc">
      <formula>NOT(ISERROR(SEARCH("unc",F2)))</formula>
    </cfRule>
    <cfRule type="cellIs" dxfId="11" priority="18" operator="greaterThan">
      <formula>0</formula>
    </cfRule>
  </conditionalFormatting>
  <conditionalFormatting sqref="F399:AH408">
    <cfRule type="cellIs" dxfId="10" priority="10" operator="equal">
      <formula>0</formula>
    </cfRule>
    <cfRule type="containsText" dxfId="9" priority="11" operator="containsText" text="unc">
      <formula>NOT(ISERROR(SEARCH("unc",F399)))</formula>
    </cfRule>
    <cfRule type="cellIs" dxfId="8" priority="12" operator="greaterThan">
      <formula>0</formula>
    </cfRule>
  </conditionalFormatting>
  <conditionalFormatting sqref="F459:AH465">
    <cfRule type="cellIs" dxfId="7" priority="4" operator="equal">
      <formula>0</formula>
    </cfRule>
    <cfRule type="containsText" dxfId="6" priority="5" operator="containsText" text="unc">
      <formula>NOT(ISERROR(SEARCH("unc",F459)))</formula>
    </cfRule>
    <cfRule type="cellIs" dxfId="5" priority="6" operator="greaterThan">
      <formula>0</formula>
    </cfRule>
  </conditionalFormatting>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3038-F524-44AF-81EE-6D8345B67CBD}">
  <sheetPr filterMode="1"/>
  <dimension ref="A1:M258"/>
  <sheetViews>
    <sheetView zoomScale="145" zoomScaleNormal="145" workbookViewId="0">
      <selection activeCell="E268" sqref="E268"/>
    </sheetView>
  </sheetViews>
  <sheetFormatPr baseColWidth="10" defaultColWidth="8.5703125" defaultRowHeight="15" x14ac:dyDescent="0.25"/>
  <cols>
    <col min="1" max="1" width="17.85546875" style="1" customWidth="1"/>
    <col min="2" max="2" width="24.28515625" style="1" customWidth="1"/>
    <col min="3" max="3" width="22.5703125" style="1" customWidth="1"/>
    <col min="4" max="6" width="12.85546875" style="1" bestFit="1" customWidth="1"/>
    <col min="7" max="7" width="8.7109375" style="1" customWidth="1"/>
    <col min="8" max="10" width="8.85546875" style="1" customWidth="1"/>
    <col min="11" max="11" width="12.85546875" style="1" customWidth="1"/>
    <col min="12" max="12" width="18.5703125" style="1" customWidth="1"/>
    <col min="13" max="13" width="21.28515625" style="1" customWidth="1"/>
  </cols>
  <sheetData>
    <row r="1" spans="1:13" ht="18" thickBot="1" x14ac:dyDescent="0.3">
      <c r="A1" s="213" t="s">
        <v>414</v>
      </c>
      <c r="B1" s="92" t="s">
        <v>471</v>
      </c>
      <c r="C1" s="92" t="s">
        <v>469</v>
      </c>
      <c r="D1" s="92">
        <v>2019</v>
      </c>
      <c r="E1" s="92">
        <v>2020</v>
      </c>
      <c r="F1" s="92">
        <v>2025</v>
      </c>
      <c r="G1" s="92">
        <v>2030</v>
      </c>
      <c r="H1" s="92">
        <v>2035</v>
      </c>
      <c r="I1" s="92">
        <v>2040</v>
      </c>
      <c r="J1" s="92">
        <v>2045</v>
      </c>
      <c r="K1" s="92">
        <v>2050</v>
      </c>
      <c r="L1" s="92" t="s">
        <v>472</v>
      </c>
      <c r="M1" s="217" t="s">
        <v>473</v>
      </c>
    </row>
    <row r="2" spans="1:13" ht="15.75" hidden="1" thickBot="1" x14ac:dyDescent="0.3">
      <c r="A2" s="220" t="s">
        <v>16</v>
      </c>
      <c r="B2" s="221" t="s">
        <v>77</v>
      </c>
      <c r="C2" s="1" t="s">
        <v>474</v>
      </c>
      <c r="D2" s="222">
        <v>0.3</v>
      </c>
      <c r="E2" s="222">
        <v>0.3</v>
      </c>
      <c r="F2" s="222">
        <v>0.3</v>
      </c>
      <c r="G2" s="222">
        <v>0</v>
      </c>
      <c r="H2" s="222">
        <v>0</v>
      </c>
      <c r="I2" s="222">
        <v>0</v>
      </c>
      <c r="J2" s="222">
        <v>0</v>
      </c>
      <c r="K2" s="222">
        <v>0</v>
      </c>
      <c r="L2" s="222" t="s">
        <v>475</v>
      </c>
      <c r="M2" s="223" t="s">
        <v>476</v>
      </c>
    </row>
    <row r="3" spans="1:13" ht="15.75" hidden="1" thickBot="1" x14ac:dyDescent="0.3">
      <c r="A3" s="224" t="s">
        <v>16</v>
      </c>
      <c r="B3" s="225" t="s">
        <v>384</v>
      </c>
      <c r="C3" s="1" t="s">
        <v>474</v>
      </c>
      <c r="D3" s="1">
        <f>F3</f>
        <v>0</v>
      </c>
      <c r="E3" s="1">
        <f>G3</f>
        <v>0</v>
      </c>
      <c r="F3" s="1">
        <v>0</v>
      </c>
      <c r="G3" s="1">
        <v>0</v>
      </c>
      <c r="H3" s="1">
        <v>0</v>
      </c>
      <c r="I3" s="1">
        <v>0</v>
      </c>
      <c r="J3" s="1">
        <v>0</v>
      </c>
      <c r="K3" s="1">
        <v>0</v>
      </c>
      <c r="L3" s="1" t="s">
        <v>475</v>
      </c>
      <c r="M3" s="218" t="s">
        <v>476</v>
      </c>
    </row>
    <row r="4" spans="1:13" ht="15.75" hidden="1" thickBot="1" x14ac:dyDescent="0.3">
      <c r="A4" s="224" t="s">
        <v>16</v>
      </c>
      <c r="B4" s="225" t="s">
        <v>477</v>
      </c>
      <c r="C4" s="1" t="s">
        <v>474</v>
      </c>
      <c r="D4" s="1">
        <f>F4</f>
        <v>0.248</v>
      </c>
      <c r="E4" s="1">
        <f>G4</f>
        <v>0.248</v>
      </c>
      <c r="F4" s="1">
        <v>0.248</v>
      </c>
      <c r="G4" s="1">
        <v>0.248</v>
      </c>
      <c r="H4" s="1">
        <v>0.248</v>
      </c>
      <c r="I4" s="1">
        <v>0.248</v>
      </c>
      <c r="J4" s="1">
        <v>0.248</v>
      </c>
      <c r="K4" s="1">
        <v>0.248</v>
      </c>
      <c r="L4" s="1" t="s">
        <v>475</v>
      </c>
      <c r="M4" s="218" t="s">
        <v>476</v>
      </c>
    </row>
    <row r="5" spans="1:13" ht="15.75" hidden="1" thickBot="1" x14ac:dyDescent="0.3">
      <c r="A5" s="224" t="s">
        <v>16</v>
      </c>
      <c r="B5" s="225" t="s">
        <v>478</v>
      </c>
      <c r="C5" s="1" t="s">
        <v>474</v>
      </c>
      <c r="D5" s="1">
        <v>0.1794</v>
      </c>
      <c r="E5" s="1">
        <v>0.1794</v>
      </c>
      <c r="F5" s="1">
        <v>0.1794</v>
      </c>
      <c r="G5" s="1">
        <v>0.1794</v>
      </c>
      <c r="H5" s="1">
        <v>0.1794</v>
      </c>
      <c r="I5" s="1">
        <v>0.1794</v>
      </c>
      <c r="J5" s="1">
        <v>0.1794</v>
      </c>
      <c r="K5" s="1">
        <v>0.1794</v>
      </c>
      <c r="L5" s="1" t="s">
        <v>475</v>
      </c>
      <c r="M5" s="218" t="s">
        <v>476</v>
      </c>
    </row>
    <row r="6" spans="1:13" ht="15.75" hidden="1" thickBot="1" x14ac:dyDescent="0.3">
      <c r="A6" s="224" t="s">
        <v>16</v>
      </c>
      <c r="B6" s="226" t="s">
        <v>481</v>
      </c>
      <c r="C6" s="1" t="s">
        <v>479</v>
      </c>
      <c r="D6" s="227">
        <v>8.2000000000000003E-2</v>
      </c>
      <c r="E6" s="227">
        <v>8.2000000000000003E-2</v>
      </c>
      <c r="F6" s="227">
        <v>8.2000000000000003E-2</v>
      </c>
      <c r="G6" s="227">
        <v>0.06</v>
      </c>
      <c r="H6" s="227">
        <v>0.06</v>
      </c>
      <c r="I6" s="227">
        <v>0.06</v>
      </c>
      <c r="J6" s="227">
        <v>0.06</v>
      </c>
      <c r="K6" s="227">
        <v>0.06</v>
      </c>
      <c r="L6" s="1" t="s">
        <v>480</v>
      </c>
      <c r="M6" s="218"/>
    </row>
    <row r="7" spans="1:13" ht="15.75" hidden="1" thickBot="1" x14ac:dyDescent="0.3">
      <c r="A7" s="224" t="s">
        <v>16</v>
      </c>
      <c r="B7" s="226" t="s">
        <v>422</v>
      </c>
      <c r="C7" s="1" t="s">
        <v>483</v>
      </c>
      <c r="D7" s="1">
        <v>12.385999999999999</v>
      </c>
      <c r="E7" s="1">
        <v>12.385999999999999</v>
      </c>
      <c r="F7" s="1">
        <v>12.385999999999999</v>
      </c>
      <c r="G7" s="1">
        <v>12.385999999999999</v>
      </c>
      <c r="H7" s="1">
        <v>12.385999999999999</v>
      </c>
      <c r="I7" s="1">
        <v>12.385999999999999</v>
      </c>
      <c r="J7" s="1">
        <v>12.385999999999999</v>
      </c>
      <c r="K7" s="1">
        <v>12.385999999999999</v>
      </c>
      <c r="L7" s="1" t="s">
        <v>484</v>
      </c>
      <c r="M7" s="218"/>
    </row>
    <row r="8" spans="1:13" ht="15.75" hidden="1" thickBot="1" x14ac:dyDescent="0.3">
      <c r="A8" s="224" t="s">
        <v>16</v>
      </c>
      <c r="B8" s="226" t="s">
        <v>421</v>
      </c>
      <c r="C8" s="1" t="s">
        <v>483</v>
      </c>
      <c r="D8" s="1">
        <v>0</v>
      </c>
      <c r="E8" s="1">
        <v>0</v>
      </c>
      <c r="F8" s="1">
        <v>0</v>
      </c>
      <c r="G8" s="1">
        <v>0</v>
      </c>
      <c r="H8" s="1">
        <v>0</v>
      </c>
      <c r="I8" s="1">
        <v>0</v>
      </c>
      <c r="J8" s="1">
        <v>0</v>
      </c>
      <c r="K8" s="1">
        <v>0</v>
      </c>
      <c r="L8" s="1" t="s">
        <v>484</v>
      </c>
      <c r="M8" s="218"/>
    </row>
    <row r="9" spans="1:13" ht="15.75" hidden="1" thickBot="1" x14ac:dyDescent="0.3">
      <c r="A9" s="224" t="s">
        <v>16</v>
      </c>
      <c r="B9" s="226" t="s">
        <v>77</v>
      </c>
      <c r="C9" s="1" t="s">
        <v>483</v>
      </c>
      <c r="D9" s="1">
        <v>9.8119999999999994</v>
      </c>
      <c r="E9" s="1">
        <v>9.8119999999999994</v>
      </c>
      <c r="F9" s="1">
        <v>9.8119999999999994</v>
      </c>
      <c r="G9" s="1">
        <v>9.8119999999999994</v>
      </c>
      <c r="H9" s="1">
        <v>9.8119999999999994</v>
      </c>
      <c r="I9" s="1">
        <v>9.8119999999999994</v>
      </c>
      <c r="J9" s="1">
        <v>9.8119999999999994</v>
      </c>
      <c r="K9" s="1">
        <v>9.8119999999999994</v>
      </c>
      <c r="L9" s="1" t="s">
        <v>484</v>
      </c>
      <c r="M9" s="218"/>
    </row>
    <row r="10" spans="1:13" ht="15.75" hidden="1" thickBot="1" x14ac:dyDescent="0.3">
      <c r="A10" s="224" t="s">
        <v>16</v>
      </c>
      <c r="B10" s="226" t="s">
        <v>477</v>
      </c>
      <c r="C10" s="1" t="s">
        <v>483</v>
      </c>
      <c r="D10" s="1">
        <v>11.519</v>
      </c>
      <c r="E10" s="1">
        <v>11.519</v>
      </c>
      <c r="F10" s="1">
        <v>11.519</v>
      </c>
      <c r="G10" s="1">
        <v>11.519</v>
      </c>
      <c r="H10" s="1">
        <v>11.519</v>
      </c>
      <c r="I10" s="1">
        <v>11.519</v>
      </c>
      <c r="J10" s="1">
        <v>11.519</v>
      </c>
      <c r="K10" s="1">
        <v>11.519</v>
      </c>
      <c r="L10" s="1" t="s">
        <v>484</v>
      </c>
      <c r="M10" s="218"/>
    </row>
    <row r="11" spans="1:13" ht="15.75" hidden="1" thickBot="1" x14ac:dyDescent="0.3">
      <c r="A11" s="224" t="s">
        <v>16</v>
      </c>
      <c r="B11" s="226" t="s">
        <v>112</v>
      </c>
      <c r="C11" s="1" t="s">
        <v>483</v>
      </c>
      <c r="D11" s="1">
        <v>10.657</v>
      </c>
      <c r="E11" s="1">
        <f t="shared" ref="E11:K11" si="0">D11</f>
        <v>10.657</v>
      </c>
      <c r="F11" s="1">
        <f t="shared" si="0"/>
        <v>10.657</v>
      </c>
      <c r="G11" s="1">
        <f t="shared" si="0"/>
        <v>10.657</v>
      </c>
      <c r="H11" s="1">
        <f t="shared" si="0"/>
        <v>10.657</v>
      </c>
      <c r="I11" s="1">
        <f t="shared" si="0"/>
        <v>10.657</v>
      </c>
      <c r="J11" s="1">
        <f t="shared" si="0"/>
        <v>10.657</v>
      </c>
      <c r="K11" s="1">
        <f t="shared" si="0"/>
        <v>10.657</v>
      </c>
      <c r="L11" s="1" t="s">
        <v>484</v>
      </c>
      <c r="M11" s="218"/>
    </row>
    <row r="12" spans="1:13" ht="15.75" hidden="1" thickBot="1" x14ac:dyDescent="0.3">
      <c r="A12" s="224" t="s">
        <v>16</v>
      </c>
      <c r="B12" s="226" t="s">
        <v>124</v>
      </c>
      <c r="C12" s="1" t="s">
        <v>483</v>
      </c>
      <c r="D12" s="1">
        <v>11.519</v>
      </c>
      <c r="E12" s="1">
        <v>11.519</v>
      </c>
      <c r="F12" s="1">
        <v>11.519</v>
      </c>
      <c r="G12" s="1">
        <v>11.519</v>
      </c>
      <c r="H12" s="1">
        <v>11.519</v>
      </c>
      <c r="I12" s="1">
        <v>11.519</v>
      </c>
      <c r="J12" s="1">
        <v>11.519</v>
      </c>
      <c r="K12" s="1">
        <v>11.519</v>
      </c>
      <c r="L12" s="1" t="s">
        <v>484</v>
      </c>
      <c r="M12" s="218"/>
    </row>
    <row r="13" spans="1:13" ht="15.75" hidden="1" thickBot="1" x14ac:dyDescent="0.3">
      <c r="A13" s="224" t="s">
        <v>16</v>
      </c>
      <c r="B13" s="226" t="s">
        <v>122</v>
      </c>
      <c r="C13" s="1" t="s">
        <v>483</v>
      </c>
      <c r="D13" s="1">
        <v>11.519</v>
      </c>
      <c r="E13" s="1">
        <v>11.519</v>
      </c>
      <c r="F13" s="1">
        <v>11.519</v>
      </c>
      <c r="G13" s="1">
        <v>11.519</v>
      </c>
      <c r="H13" s="1">
        <v>11.519</v>
      </c>
      <c r="I13" s="1">
        <v>11.519</v>
      </c>
      <c r="J13" s="1">
        <v>11.519</v>
      </c>
      <c r="K13" s="1">
        <v>11.519</v>
      </c>
      <c r="L13" s="1" t="s">
        <v>484</v>
      </c>
      <c r="M13" s="218"/>
    </row>
    <row r="14" spans="1:13" ht="15.75" hidden="1" thickBot="1" x14ac:dyDescent="0.3">
      <c r="A14" s="224" t="s">
        <v>16</v>
      </c>
      <c r="B14" s="226" t="s">
        <v>423</v>
      </c>
      <c r="C14" s="1" t="s">
        <v>485</v>
      </c>
      <c r="D14" s="228">
        <f>F14</f>
        <v>0.89</v>
      </c>
      <c r="E14" s="228">
        <f>G14</f>
        <v>0.89</v>
      </c>
      <c r="F14" s="229">
        <v>0.89</v>
      </c>
      <c r="G14" s="229">
        <v>0.89</v>
      </c>
      <c r="H14" s="229">
        <v>0.89</v>
      </c>
      <c r="I14" s="229">
        <v>0.89</v>
      </c>
      <c r="J14" s="229">
        <v>0.89</v>
      </c>
      <c r="K14" s="229">
        <v>0.89</v>
      </c>
      <c r="L14" s="1" t="s">
        <v>480</v>
      </c>
      <c r="M14" s="218"/>
    </row>
    <row r="15" spans="1:13" ht="15.75" hidden="1" thickBot="1" x14ac:dyDescent="0.3">
      <c r="A15" s="224" t="s">
        <v>16</v>
      </c>
      <c r="B15" s="226" t="s">
        <v>422</v>
      </c>
      <c r="C15" s="1" t="s">
        <v>485</v>
      </c>
      <c r="D15" s="230">
        <f t="shared" ref="D15:K15" si="1">3.6/D7</f>
        <v>0.29065073470046832</v>
      </c>
      <c r="E15" s="230">
        <f t="shared" si="1"/>
        <v>0.29065073470046832</v>
      </c>
      <c r="F15" s="230">
        <f t="shared" si="1"/>
        <v>0.29065073470046832</v>
      </c>
      <c r="G15" s="230">
        <f t="shared" si="1"/>
        <v>0.29065073470046832</v>
      </c>
      <c r="H15" s="230">
        <f t="shared" si="1"/>
        <v>0.29065073470046832</v>
      </c>
      <c r="I15" s="230">
        <f t="shared" si="1"/>
        <v>0.29065073470046832</v>
      </c>
      <c r="J15" s="230">
        <f t="shared" si="1"/>
        <v>0.29065073470046832</v>
      </c>
      <c r="K15" s="230">
        <f t="shared" si="1"/>
        <v>0.29065073470046832</v>
      </c>
      <c r="L15" s="1" t="s">
        <v>480</v>
      </c>
      <c r="M15" s="218"/>
    </row>
    <row r="16" spans="1:13" ht="15.75" hidden="1" thickBot="1" x14ac:dyDescent="0.3">
      <c r="A16" s="224" t="s">
        <v>16</v>
      </c>
      <c r="B16" s="226" t="s">
        <v>421</v>
      </c>
      <c r="C16" s="1" t="s">
        <v>485</v>
      </c>
      <c r="D16" s="230">
        <v>0.4</v>
      </c>
      <c r="E16" s="230">
        <v>0.4</v>
      </c>
      <c r="F16" s="230">
        <v>0.4</v>
      </c>
      <c r="G16" s="230">
        <v>0.4</v>
      </c>
      <c r="H16" s="230">
        <v>0.4</v>
      </c>
      <c r="I16" s="230">
        <v>0.4</v>
      </c>
      <c r="J16" s="230">
        <v>0.4</v>
      </c>
      <c r="K16" s="230">
        <v>0.4</v>
      </c>
      <c r="L16" s="1" t="s">
        <v>480</v>
      </c>
      <c r="M16" s="218"/>
    </row>
    <row r="17" spans="1:13" ht="15.75" hidden="1" thickBot="1" x14ac:dyDescent="0.3">
      <c r="A17" s="224" t="s">
        <v>16</v>
      </c>
      <c r="B17" s="226" t="s">
        <v>77</v>
      </c>
      <c r="C17" s="1" t="s">
        <v>485</v>
      </c>
      <c r="D17" s="230">
        <f t="shared" ref="D17:K20" si="2">3.6/D9</f>
        <v>0.3668976763147167</v>
      </c>
      <c r="E17" s="230">
        <f t="shared" si="2"/>
        <v>0.3668976763147167</v>
      </c>
      <c r="F17" s="230">
        <f t="shared" si="2"/>
        <v>0.3668976763147167</v>
      </c>
      <c r="G17" s="230">
        <f t="shared" si="2"/>
        <v>0.3668976763147167</v>
      </c>
      <c r="H17" s="230">
        <f t="shared" si="2"/>
        <v>0.3668976763147167</v>
      </c>
      <c r="I17" s="230">
        <f t="shared" si="2"/>
        <v>0.3668976763147167</v>
      </c>
      <c r="J17" s="230">
        <f t="shared" si="2"/>
        <v>0.3668976763147167</v>
      </c>
      <c r="K17" s="230">
        <f t="shared" si="2"/>
        <v>0.3668976763147167</v>
      </c>
      <c r="L17" s="1" t="s">
        <v>480</v>
      </c>
      <c r="M17" s="218"/>
    </row>
    <row r="18" spans="1:13" ht="15.75" hidden="1" thickBot="1" x14ac:dyDescent="0.3">
      <c r="A18" s="224" t="s">
        <v>16</v>
      </c>
      <c r="B18" s="226" t="s">
        <v>477</v>
      </c>
      <c r="C18" s="1" t="s">
        <v>485</v>
      </c>
      <c r="D18" s="230">
        <f t="shared" si="2"/>
        <v>0.31252712909106695</v>
      </c>
      <c r="E18" s="230">
        <f t="shared" si="2"/>
        <v>0.31252712909106695</v>
      </c>
      <c r="F18" s="230">
        <f t="shared" si="2"/>
        <v>0.31252712909106695</v>
      </c>
      <c r="G18" s="230">
        <f t="shared" si="2"/>
        <v>0.31252712909106695</v>
      </c>
      <c r="H18" s="230">
        <f t="shared" si="2"/>
        <v>0.31252712909106695</v>
      </c>
      <c r="I18" s="230">
        <f t="shared" si="2"/>
        <v>0.31252712909106695</v>
      </c>
      <c r="J18" s="230">
        <f t="shared" si="2"/>
        <v>0.31252712909106695</v>
      </c>
      <c r="K18" s="230">
        <f t="shared" si="2"/>
        <v>0.31252712909106695</v>
      </c>
      <c r="L18" s="1" t="s">
        <v>480</v>
      </c>
      <c r="M18" s="218"/>
    </row>
    <row r="19" spans="1:13" ht="15.75" hidden="1" thickBot="1" x14ac:dyDescent="0.3">
      <c r="A19" s="224" t="s">
        <v>16</v>
      </c>
      <c r="B19" s="226" t="s">
        <v>112</v>
      </c>
      <c r="C19" s="1" t="s">
        <v>485</v>
      </c>
      <c r="D19" s="230">
        <f t="shared" si="2"/>
        <v>0.33780613681148541</v>
      </c>
      <c r="E19" s="230">
        <f t="shared" si="2"/>
        <v>0.33780613681148541</v>
      </c>
      <c r="F19" s="230">
        <f t="shared" si="2"/>
        <v>0.33780613681148541</v>
      </c>
      <c r="G19" s="230">
        <f t="shared" si="2"/>
        <v>0.33780613681148541</v>
      </c>
      <c r="H19" s="230">
        <f t="shared" si="2"/>
        <v>0.33780613681148541</v>
      </c>
      <c r="I19" s="230">
        <f t="shared" si="2"/>
        <v>0.33780613681148541</v>
      </c>
      <c r="J19" s="230">
        <f t="shared" si="2"/>
        <v>0.33780613681148541</v>
      </c>
      <c r="K19" s="230">
        <f t="shared" si="2"/>
        <v>0.33780613681148541</v>
      </c>
      <c r="L19" s="1" t="s">
        <v>480</v>
      </c>
      <c r="M19" s="218"/>
    </row>
    <row r="20" spans="1:13" ht="15.75" hidden="1" thickBot="1" x14ac:dyDescent="0.3">
      <c r="A20" s="224" t="s">
        <v>16</v>
      </c>
      <c r="B20" s="226" t="s">
        <v>124</v>
      </c>
      <c r="C20" s="1" t="s">
        <v>485</v>
      </c>
      <c r="D20" s="230">
        <f t="shared" si="2"/>
        <v>0.31252712909106695</v>
      </c>
      <c r="E20" s="230">
        <f t="shared" si="2"/>
        <v>0.31252712909106695</v>
      </c>
      <c r="F20" s="230">
        <f t="shared" si="2"/>
        <v>0.31252712909106695</v>
      </c>
      <c r="G20" s="230">
        <f t="shared" si="2"/>
        <v>0.31252712909106695</v>
      </c>
      <c r="H20" s="230">
        <f t="shared" si="2"/>
        <v>0.31252712909106695</v>
      </c>
      <c r="I20" s="230">
        <f t="shared" si="2"/>
        <v>0.31252712909106695</v>
      </c>
      <c r="J20" s="230">
        <f t="shared" si="2"/>
        <v>0.31252712909106695</v>
      </c>
      <c r="K20" s="230">
        <f t="shared" si="2"/>
        <v>0.31252712909106695</v>
      </c>
      <c r="L20" s="1" t="s">
        <v>480</v>
      </c>
      <c r="M20" s="218"/>
    </row>
    <row r="21" spans="1:13" ht="15.75" hidden="1" thickBot="1" x14ac:dyDescent="0.3">
      <c r="A21" s="224" t="s">
        <v>16</v>
      </c>
      <c r="B21" s="226" t="s">
        <v>122</v>
      </c>
      <c r="C21" s="1" t="str">
        <f t="shared" ref="C21:K21" si="3">C20</f>
        <v>efficiency</v>
      </c>
      <c r="D21" s="230">
        <f t="shared" si="3"/>
        <v>0.31252712909106695</v>
      </c>
      <c r="E21" s="230">
        <f t="shared" si="3"/>
        <v>0.31252712909106695</v>
      </c>
      <c r="F21" s="230">
        <f t="shared" si="3"/>
        <v>0.31252712909106695</v>
      </c>
      <c r="G21" s="230">
        <f t="shared" si="3"/>
        <v>0.31252712909106695</v>
      </c>
      <c r="H21" s="230">
        <f t="shared" si="3"/>
        <v>0.31252712909106695</v>
      </c>
      <c r="I21" s="230">
        <f t="shared" si="3"/>
        <v>0.31252712909106695</v>
      </c>
      <c r="J21" s="230">
        <f t="shared" si="3"/>
        <v>0.31252712909106695</v>
      </c>
      <c r="K21" s="230">
        <f t="shared" si="3"/>
        <v>0.31252712909106695</v>
      </c>
      <c r="L21" s="1" t="s">
        <v>480</v>
      </c>
      <c r="M21" s="218"/>
    </row>
    <row r="22" spans="1:13" ht="15.75" hidden="1" thickBot="1" x14ac:dyDescent="0.3">
      <c r="A22" s="224" t="s">
        <v>16</v>
      </c>
      <c r="B22" s="226" t="s">
        <v>114</v>
      </c>
      <c r="C22" s="1" t="s">
        <v>485</v>
      </c>
      <c r="D22" s="228">
        <f t="shared" ref="D22:E24" si="4">F22</f>
        <v>0.75</v>
      </c>
      <c r="E22" s="228">
        <f t="shared" si="4"/>
        <v>0.75</v>
      </c>
      <c r="F22" s="229">
        <v>0.75</v>
      </c>
      <c r="G22" s="229">
        <v>0.75</v>
      </c>
      <c r="H22" s="229">
        <v>0.75</v>
      </c>
      <c r="I22" s="229">
        <v>0.75</v>
      </c>
      <c r="J22" s="229">
        <v>0.75</v>
      </c>
      <c r="K22" s="229">
        <v>0.75</v>
      </c>
      <c r="L22" s="1" t="s">
        <v>480</v>
      </c>
      <c r="M22" s="218"/>
    </row>
    <row r="23" spans="1:13" ht="15.75" hidden="1" thickBot="1" x14ac:dyDescent="0.3">
      <c r="A23" s="224" t="s">
        <v>16</v>
      </c>
      <c r="B23" s="226" t="s">
        <v>119</v>
      </c>
      <c r="C23" s="1" t="s">
        <v>485</v>
      </c>
      <c r="D23" s="228">
        <f t="shared" si="4"/>
        <v>0.9</v>
      </c>
      <c r="E23" s="228">
        <f t="shared" si="4"/>
        <v>0.9</v>
      </c>
      <c r="F23" s="229">
        <v>0.9</v>
      </c>
      <c r="G23" s="229">
        <v>0.9</v>
      </c>
      <c r="H23" s="229">
        <v>0.9</v>
      </c>
      <c r="I23" s="229">
        <v>0.9</v>
      </c>
      <c r="J23" s="229">
        <v>0.9</v>
      </c>
      <c r="K23" s="229">
        <v>0.9</v>
      </c>
      <c r="L23" s="1" t="s">
        <v>480</v>
      </c>
      <c r="M23" s="218"/>
    </row>
    <row r="24" spans="1:13" ht="15.75" hidden="1" thickBot="1" x14ac:dyDescent="0.3">
      <c r="A24" s="224" t="s">
        <v>16</v>
      </c>
      <c r="B24" s="226" t="s">
        <v>405</v>
      </c>
      <c r="C24" s="1" t="s">
        <v>485</v>
      </c>
      <c r="D24" s="228">
        <f t="shared" si="4"/>
        <v>0.9</v>
      </c>
      <c r="E24" s="228">
        <f t="shared" si="4"/>
        <v>0.9</v>
      </c>
      <c r="F24" s="229">
        <v>0.9</v>
      </c>
      <c r="G24" s="229">
        <v>0.9</v>
      </c>
      <c r="H24" s="229">
        <v>0.9</v>
      </c>
      <c r="I24" s="229">
        <v>0.9</v>
      </c>
      <c r="J24" s="229">
        <v>0.9</v>
      </c>
      <c r="K24" s="229">
        <v>0.9</v>
      </c>
      <c r="L24" s="1" t="s">
        <v>480</v>
      </c>
      <c r="M24" s="218"/>
    </row>
    <row r="25" spans="1:13" ht="15.75" hidden="1" thickBot="1" x14ac:dyDescent="0.3">
      <c r="A25" s="224" t="s">
        <v>16</v>
      </c>
      <c r="B25" s="226" t="s">
        <v>422</v>
      </c>
      <c r="C25" s="1" t="s">
        <v>486</v>
      </c>
      <c r="D25" s="230">
        <v>0.3</v>
      </c>
      <c r="E25" s="230">
        <f t="shared" ref="E25:K36" si="5">D25</f>
        <v>0.3</v>
      </c>
      <c r="F25" s="230">
        <f t="shared" si="5"/>
        <v>0.3</v>
      </c>
      <c r="G25" s="230">
        <f t="shared" si="5"/>
        <v>0.3</v>
      </c>
      <c r="H25" s="230">
        <f t="shared" si="5"/>
        <v>0.3</v>
      </c>
      <c r="I25" s="230">
        <f t="shared" si="5"/>
        <v>0.3</v>
      </c>
      <c r="J25" s="230">
        <f t="shared" si="5"/>
        <v>0.3</v>
      </c>
      <c r="K25" s="230">
        <f t="shared" si="5"/>
        <v>0.3</v>
      </c>
      <c r="L25" s="1" t="s">
        <v>487</v>
      </c>
      <c r="M25" s="218"/>
    </row>
    <row r="26" spans="1:13" ht="15.75" hidden="1" thickBot="1" x14ac:dyDescent="0.3">
      <c r="A26" s="224" t="s">
        <v>16</v>
      </c>
      <c r="B26" s="226" t="s">
        <v>421</v>
      </c>
      <c r="C26" s="1" t="s">
        <v>486</v>
      </c>
      <c r="D26" s="230">
        <v>0.5</v>
      </c>
      <c r="E26" s="230">
        <f t="shared" si="5"/>
        <v>0.5</v>
      </c>
      <c r="F26" s="230">
        <f t="shared" si="5"/>
        <v>0.5</v>
      </c>
      <c r="G26" s="230">
        <f t="shared" si="5"/>
        <v>0.5</v>
      </c>
      <c r="H26" s="230">
        <f t="shared" si="5"/>
        <v>0.5</v>
      </c>
      <c r="I26" s="230">
        <f t="shared" si="5"/>
        <v>0.5</v>
      </c>
      <c r="J26" s="230">
        <f t="shared" si="5"/>
        <v>0.5</v>
      </c>
      <c r="K26" s="230">
        <f t="shared" si="5"/>
        <v>0.5</v>
      </c>
      <c r="L26" s="1" t="s">
        <v>487</v>
      </c>
      <c r="M26" s="218"/>
    </row>
    <row r="27" spans="1:13" ht="15.75" hidden="1" thickBot="1" x14ac:dyDescent="0.3">
      <c r="A27" s="224" t="s">
        <v>16</v>
      </c>
      <c r="B27" s="226" t="s">
        <v>77</v>
      </c>
      <c r="C27" s="1" t="s">
        <v>486</v>
      </c>
      <c r="D27" s="230">
        <v>0.5</v>
      </c>
      <c r="E27" s="230">
        <f t="shared" si="5"/>
        <v>0.5</v>
      </c>
      <c r="F27" s="230">
        <f t="shared" si="5"/>
        <v>0.5</v>
      </c>
      <c r="G27" s="230">
        <f t="shared" si="5"/>
        <v>0.5</v>
      </c>
      <c r="H27" s="230">
        <f t="shared" si="5"/>
        <v>0.5</v>
      </c>
      <c r="I27" s="230">
        <f t="shared" si="5"/>
        <v>0.5</v>
      </c>
      <c r="J27" s="230">
        <f t="shared" si="5"/>
        <v>0.5</v>
      </c>
      <c r="K27" s="230">
        <f t="shared" si="5"/>
        <v>0.5</v>
      </c>
      <c r="L27" s="1" t="s">
        <v>487</v>
      </c>
      <c r="M27" s="218"/>
    </row>
    <row r="28" spans="1:13" ht="15.75" hidden="1" thickBot="1" x14ac:dyDescent="0.3">
      <c r="A28" s="224" t="s">
        <v>16</v>
      </c>
      <c r="B28" s="226" t="s">
        <v>112</v>
      </c>
      <c r="C28" s="1" t="s">
        <v>486</v>
      </c>
      <c r="D28" s="230">
        <v>0.1</v>
      </c>
      <c r="E28" s="230">
        <f t="shared" si="5"/>
        <v>0.1</v>
      </c>
      <c r="F28" s="230">
        <f t="shared" si="5"/>
        <v>0.1</v>
      </c>
      <c r="G28" s="230">
        <f t="shared" si="5"/>
        <v>0.1</v>
      </c>
      <c r="H28" s="230">
        <f t="shared" si="5"/>
        <v>0.1</v>
      </c>
      <c r="I28" s="230">
        <f t="shared" si="5"/>
        <v>0.1</v>
      </c>
      <c r="J28" s="230">
        <f t="shared" si="5"/>
        <v>0.1</v>
      </c>
      <c r="K28" s="230">
        <f t="shared" si="5"/>
        <v>0.1</v>
      </c>
      <c r="L28" s="1" t="s">
        <v>487</v>
      </c>
      <c r="M28" s="218"/>
    </row>
    <row r="29" spans="1:13" ht="15.75" hidden="1" thickBot="1" x14ac:dyDescent="0.3">
      <c r="A29" s="224" t="s">
        <v>16</v>
      </c>
      <c r="B29" s="226" t="s">
        <v>124</v>
      </c>
      <c r="C29" s="1" t="s">
        <v>486</v>
      </c>
      <c r="D29" s="230">
        <v>1</v>
      </c>
      <c r="E29" s="230">
        <f t="shared" si="5"/>
        <v>1</v>
      </c>
      <c r="F29" s="230">
        <f t="shared" si="5"/>
        <v>1</v>
      </c>
      <c r="G29" s="230">
        <f t="shared" si="5"/>
        <v>1</v>
      </c>
      <c r="H29" s="230">
        <f t="shared" si="5"/>
        <v>1</v>
      </c>
      <c r="I29" s="230">
        <f t="shared" si="5"/>
        <v>1</v>
      </c>
      <c r="J29" s="230">
        <f t="shared" si="5"/>
        <v>1</v>
      </c>
      <c r="K29" s="230">
        <f t="shared" si="5"/>
        <v>1</v>
      </c>
      <c r="L29" s="1" t="s">
        <v>487</v>
      </c>
      <c r="M29" s="218"/>
    </row>
    <row r="30" spans="1:13" ht="15.75" hidden="1" thickBot="1" x14ac:dyDescent="0.3">
      <c r="A30" s="224" t="s">
        <v>16</v>
      </c>
      <c r="B30" s="226" t="s">
        <v>122</v>
      </c>
      <c r="C30" s="1" t="s">
        <v>486</v>
      </c>
      <c r="D30" s="230">
        <v>1</v>
      </c>
      <c r="E30" s="230">
        <f t="shared" si="5"/>
        <v>1</v>
      </c>
      <c r="F30" s="230">
        <f t="shared" si="5"/>
        <v>1</v>
      </c>
      <c r="G30" s="230">
        <f t="shared" si="5"/>
        <v>1</v>
      </c>
      <c r="H30" s="230">
        <f t="shared" si="5"/>
        <v>1</v>
      </c>
      <c r="I30" s="230">
        <f t="shared" si="5"/>
        <v>1</v>
      </c>
      <c r="J30" s="230">
        <f t="shared" si="5"/>
        <v>1</v>
      </c>
      <c r="K30" s="230">
        <f t="shared" si="5"/>
        <v>1</v>
      </c>
      <c r="L30" s="1" t="s">
        <v>487</v>
      </c>
      <c r="M30" s="218"/>
    </row>
    <row r="31" spans="1:13" ht="15.75" hidden="1" thickBot="1" x14ac:dyDescent="0.3">
      <c r="A31" s="224" t="s">
        <v>16</v>
      </c>
      <c r="B31" s="226" t="s">
        <v>422</v>
      </c>
      <c r="C31" s="1" t="s">
        <v>488</v>
      </c>
      <c r="D31" s="230">
        <v>0.3</v>
      </c>
      <c r="E31" s="230">
        <f t="shared" si="5"/>
        <v>0.3</v>
      </c>
      <c r="F31" s="230">
        <f t="shared" si="5"/>
        <v>0.3</v>
      </c>
      <c r="G31" s="230">
        <f t="shared" si="5"/>
        <v>0.3</v>
      </c>
      <c r="H31" s="230">
        <f t="shared" si="5"/>
        <v>0.3</v>
      </c>
      <c r="I31" s="230">
        <f t="shared" si="5"/>
        <v>0.3</v>
      </c>
      <c r="J31" s="230">
        <f t="shared" si="5"/>
        <v>0.3</v>
      </c>
      <c r="K31" s="230">
        <f t="shared" si="5"/>
        <v>0.3</v>
      </c>
      <c r="L31" s="1" t="s">
        <v>487</v>
      </c>
      <c r="M31" s="218"/>
    </row>
    <row r="32" spans="1:13" ht="15.75" hidden="1" thickBot="1" x14ac:dyDescent="0.3">
      <c r="A32" s="224" t="s">
        <v>16</v>
      </c>
      <c r="B32" s="226" t="s">
        <v>421</v>
      </c>
      <c r="C32" s="1" t="s">
        <v>488</v>
      </c>
      <c r="D32" s="230">
        <v>0.5</v>
      </c>
      <c r="E32" s="230">
        <f t="shared" si="5"/>
        <v>0.5</v>
      </c>
      <c r="F32" s="230">
        <f t="shared" si="5"/>
        <v>0.5</v>
      </c>
      <c r="G32" s="230">
        <f t="shared" si="5"/>
        <v>0.5</v>
      </c>
      <c r="H32" s="230">
        <f t="shared" si="5"/>
        <v>0.5</v>
      </c>
      <c r="I32" s="230">
        <f t="shared" si="5"/>
        <v>0.5</v>
      </c>
      <c r="J32" s="230">
        <f t="shared" si="5"/>
        <v>0.5</v>
      </c>
      <c r="K32" s="230">
        <f t="shared" si="5"/>
        <v>0.5</v>
      </c>
      <c r="L32" s="1" t="s">
        <v>487</v>
      </c>
      <c r="M32" s="218"/>
    </row>
    <row r="33" spans="1:13" ht="15.75" hidden="1" thickBot="1" x14ac:dyDescent="0.3">
      <c r="A33" s="224" t="s">
        <v>16</v>
      </c>
      <c r="B33" s="226" t="s">
        <v>77</v>
      </c>
      <c r="C33" s="1" t="s">
        <v>488</v>
      </c>
      <c r="D33" s="230">
        <v>0.5</v>
      </c>
      <c r="E33" s="230">
        <f t="shared" si="5"/>
        <v>0.5</v>
      </c>
      <c r="F33" s="230">
        <f t="shared" si="5"/>
        <v>0.5</v>
      </c>
      <c r="G33" s="230">
        <f t="shared" si="5"/>
        <v>0.5</v>
      </c>
      <c r="H33" s="230">
        <f t="shared" si="5"/>
        <v>0.5</v>
      </c>
      <c r="I33" s="230">
        <f t="shared" si="5"/>
        <v>0.5</v>
      </c>
      <c r="J33" s="230">
        <f t="shared" si="5"/>
        <v>0.5</v>
      </c>
      <c r="K33" s="230">
        <f t="shared" si="5"/>
        <v>0.5</v>
      </c>
      <c r="L33" s="1" t="s">
        <v>487</v>
      </c>
      <c r="M33" s="218"/>
    </row>
    <row r="34" spans="1:13" ht="15.75" hidden="1" thickBot="1" x14ac:dyDescent="0.3">
      <c r="A34" s="224" t="s">
        <v>16</v>
      </c>
      <c r="B34" s="226" t="s">
        <v>112</v>
      </c>
      <c r="C34" s="1" t="s">
        <v>488</v>
      </c>
      <c r="D34" s="230">
        <v>0.1</v>
      </c>
      <c r="E34" s="230">
        <f t="shared" si="5"/>
        <v>0.1</v>
      </c>
      <c r="F34" s="230">
        <f t="shared" si="5"/>
        <v>0.1</v>
      </c>
      <c r="G34" s="230">
        <f t="shared" si="5"/>
        <v>0.1</v>
      </c>
      <c r="H34" s="230">
        <f t="shared" si="5"/>
        <v>0.1</v>
      </c>
      <c r="I34" s="230">
        <f t="shared" si="5"/>
        <v>0.1</v>
      </c>
      <c r="J34" s="230">
        <f t="shared" si="5"/>
        <v>0.1</v>
      </c>
      <c r="K34" s="230">
        <f t="shared" si="5"/>
        <v>0.1</v>
      </c>
      <c r="L34" s="1" t="s">
        <v>487</v>
      </c>
      <c r="M34" s="218"/>
    </row>
    <row r="35" spans="1:13" ht="15.75" hidden="1" thickBot="1" x14ac:dyDescent="0.3">
      <c r="A35" s="224" t="s">
        <v>16</v>
      </c>
      <c r="B35" s="226" t="s">
        <v>124</v>
      </c>
      <c r="C35" s="1" t="s">
        <v>488</v>
      </c>
      <c r="D35" s="230">
        <v>1</v>
      </c>
      <c r="E35" s="230">
        <f t="shared" si="5"/>
        <v>1</v>
      </c>
      <c r="F35" s="230">
        <f t="shared" si="5"/>
        <v>1</v>
      </c>
      <c r="G35" s="230">
        <f t="shared" si="5"/>
        <v>1</v>
      </c>
      <c r="H35" s="230">
        <f t="shared" si="5"/>
        <v>1</v>
      </c>
      <c r="I35" s="230">
        <f t="shared" si="5"/>
        <v>1</v>
      </c>
      <c r="J35" s="230">
        <f t="shared" si="5"/>
        <v>1</v>
      </c>
      <c r="K35" s="230">
        <f t="shared" si="5"/>
        <v>1</v>
      </c>
      <c r="L35" s="1" t="s">
        <v>487</v>
      </c>
      <c r="M35" s="218"/>
    </row>
    <row r="36" spans="1:13" ht="15.75" hidden="1" thickBot="1" x14ac:dyDescent="0.3">
      <c r="A36" s="224" t="s">
        <v>16</v>
      </c>
      <c r="B36" s="226" t="s">
        <v>122</v>
      </c>
      <c r="C36" s="1" t="s">
        <v>488</v>
      </c>
      <c r="D36" s="230">
        <v>1</v>
      </c>
      <c r="E36" s="230">
        <f t="shared" si="5"/>
        <v>1</v>
      </c>
      <c r="F36" s="230">
        <f t="shared" si="5"/>
        <v>1</v>
      </c>
      <c r="G36" s="230">
        <f t="shared" si="5"/>
        <v>1</v>
      </c>
      <c r="H36" s="230">
        <f t="shared" si="5"/>
        <v>1</v>
      </c>
      <c r="I36" s="230">
        <f t="shared" si="5"/>
        <v>1</v>
      </c>
      <c r="J36" s="230">
        <f t="shared" si="5"/>
        <v>1</v>
      </c>
      <c r="K36" s="230">
        <f t="shared" si="5"/>
        <v>1</v>
      </c>
      <c r="L36" s="1" t="s">
        <v>487</v>
      </c>
      <c r="M36" s="218"/>
    </row>
    <row r="37" spans="1:13" ht="15.75" hidden="1" thickBot="1" x14ac:dyDescent="0.3">
      <c r="A37" s="224" t="s">
        <v>16</v>
      </c>
      <c r="B37" s="226" t="s">
        <v>423</v>
      </c>
      <c r="C37" s="1" t="s">
        <v>489</v>
      </c>
      <c r="D37" s="219">
        <v>697</v>
      </c>
      <c r="E37" s="219">
        <v>697</v>
      </c>
      <c r="F37" s="219">
        <f>D37</f>
        <v>697</v>
      </c>
      <c r="G37" s="219">
        <f>F37</f>
        <v>697</v>
      </c>
      <c r="H37" s="219">
        <f>G37</f>
        <v>697</v>
      </c>
      <c r="I37" s="219">
        <f>H37</f>
        <v>697</v>
      </c>
      <c r="J37" s="219">
        <f>I37</f>
        <v>697</v>
      </c>
      <c r="K37" s="219">
        <f>J37</f>
        <v>697</v>
      </c>
      <c r="L37" s="1" t="s">
        <v>490</v>
      </c>
      <c r="M37" s="218"/>
    </row>
    <row r="38" spans="1:13" ht="15.75" hidden="1" thickBot="1" x14ac:dyDescent="0.3">
      <c r="A38" s="224" t="s">
        <v>16</v>
      </c>
      <c r="B38" s="226" t="s">
        <v>422</v>
      </c>
      <c r="C38" s="1" t="s">
        <v>489</v>
      </c>
      <c r="D38" s="1">
        <v>2524</v>
      </c>
      <c r="E38" s="1">
        <v>2524</v>
      </c>
      <c r="F38" s="1">
        <v>2524</v>
      </c>
      <c r="G38" s="1">
        <v>2524</v>
      </c>
      <c r="H38" s="1">
        <v>2524</v>
      </c>
      <c r="I38" s="1">
        <v>2524</v>
      </c>
      <c r="J38" s="1">
        <v>2524</v>
      </c>
      <c r="K38" s="1">
        <v>2524</v>
      </c>
      <c r="L38" s="1" t="s">
        <v>490</v>
      </c>
      <c r="M38" s="218"/>
    </row>
    <row r="39" spans="1:13" ht="15.75" hidden="1" thickBot="1" x14ac:dyDescent="0.3">
      <c r="A39" s="224" t="s">
        <v>16</v>
      </c>
      <c r="B39" s="226" t="s">
        <v>421</v>
      </c>
      <c r="C39" s="1" t="s">
        <v>489</v>
      </c>
      <c r="D39" s="1">
        <v>100</v>
      </c>
      <c r="E39" s="1">
        <v>100</v>
      </c>
      <c r="F39" s="1">
        <v>100</v>
      </c>
      <c r="G39" s="1">
        <v>100</v>
      </c>
      <c r="H39" s="1">
        <v>100</v>
      </c>
      <c r="I39" s="1">
        <v>100</v>
      </c>
      <c r="J39" s="1">
        <v>100</v>
      </c>
      <c r="K39" s="1">
        <v>100</v>
      </c>
      <c r="L39" s="1" t="s">
        <v>490</v>
      </c>
      <c r="M39" s="218"/>
    </row>
    <row r="40" spans="1:13" ht="15.75" hidden="1" thickBot="1" x14ac:dyDescent="0.3">
      <c r="A40" s="224" t="s">
        <v>16</v>
      </c>
      <c r="B40" s="226" t="s">
        <v>77</v>
      </c>
      <c r="C40" s="1" t="s">
        <v>489</v>
      </c>
      <c r="D40" s="1">
        <v>1133</v>
      </c>
      <c r="E40" s="1">
        <v>1133</v>
      </c>
      <c r="F40" s="1">
        <v>1133</v>
      </c>
      <c r="G40" s="1">
        <v>1133</v>
      </c>
      <c r="H40" s="1">
        <v>1133</v>
      </c>
      <c r="I40" s="1">
        <v>1133</v>
      </c>
      <c r="J40" s="1">
        <v>1133</v>
      </c>
      <c r="K40" s="1">
        <v>1133</v>
      </c>
      <c r="L40" s="1" t="s">
        <v>490</v>
      </c>
      <c r="M40" s="218"/>
    </row>
    <row r="41" spans="1:13" ht="15.75" hidden="1" thickBot="1" x14ac:dyDescent="0.3">
      <c r="A41" s="224" t="s">
        <v>16</v>
      </c>
      <c r="B41" s="226" t="s">
        <v>384</v>
      </c>
      <c r="C41" s="1" t="s">
        <v>489</v>
      </c>
      <c r="D41" s="1">
        <v>1203</v>
      </c>
      <c r="E41" s="1">
        <v>1203</v>
      </c>
      <c r="F41" s="1">
        <v>1203</v>
      </c>
      <c r="G41" s="1">
        <v>1203</v>
      </c>
      <c r="H41" s="1">
        <v>1203</v>
      </c>
      <c r="I41" s="1">
        <v>1203</v>
      </c>
      <c r="J41" s="1">
        <v>1203</v>
      </c>
      <c r="K41" s="1">
        <v>1203</v>
      </c>
      <c r="L41" s="1" t="s">
        <v>490</v>
      </c>
      <c r="M41" s="218"/>
    </row>
    <row r="42" spans="1:13" ht="15.75" hidden="1" thickBot="1" x14ac:dyDescent="0.3">
      <c r="A42" s="224" t="s">
        <v>16</v>
      </c>
      <c r="B42" s="226" t="s">
        <v>477</v>
      </c>
      <c r="C42" s="1" t="s">
        <v>489</v>
      </c>
      <c r="D42" s="1">
        <v>2.6</v>
      </c>
      <c r="E42" s="1">
        <v>2.6</v>
      </c>
      <c r="F42" s="1">
        <v>2.6</v>
      </c>
      <c r="G42" s="1">
        <v>2.6</v>
      </c>
      <c r="H42" s="1">
        <v>2.6</v>
      </c>
      <c r="I42" s="1">
        <v>2.6</v>
      </c>
      <c r="J42" s="1">
        <v>2.6</v>
      </c>
      <c r="K42" s="1">
        <v>2.6</v>
      </c>
      <c r="L42" s="1" t="s">
        <v>491</v>
      </c>
      <c r="M42" s="218"/>
    </row>
    <row r="43" spans="1:13" ht="15.75" hidden="1" thickBot="1" x14ac:dyDescent="0.3">
      <c r="A43" s="224" t="s">
        <v>16</v>
      </c>
      <c r="B43" s="226" t="s">
        <v>492</v>
      </c>
      <c r="C43" s="1" t="s">
        <v>489</v>
      </c>
      <c r="D43" s="1">
        <v>2</v>
      </c>
      <c r="E43" s="1">
        <v>2</v>
      </c>
      <c r="F43" s="1">
        <v>2</v>
      </c>
      <c r="G43" s="1">
        <v>2</v>
      </c>
      <c r="H43" s="1">
        <v>2</v>
      </c>
      <c r="I43" s="1">
        <v>2</v>
      </c>
      <c r="J43" s="1">
        <v>2</v>
      </c>
      <c r="K43" s="1">
        <v>2</v>
      </c>
      <c r="L43" s="1" t="s">
        <v>491</v>
      </c>
      <c r="M43" s="218"/>
    </row>
    <row r="44" spans="1:13" ht="15.75" hidden="1" thickBot="1" x14ac:dyDescent="0.3">
      <c r="A44" s="224" t="s">
        <v>16</v>
      </c>
      <c r="B44" s="226" t="s">
        <v>493</v>
      </c>
      <c r="C44" s="1" t="s">
        <v>489</v>
      </c>
      <c r="D44" s="1">
        <v>2</v>
      </c>
      <c r="E44" s="1">
        <v>2</v>
      </c>
      <c r="F44" s="1">
        <v>2</v>
      </c>
      <c r="G44" s="1">
        <v>2</v>
      </c>
      <c r="H44" s="1">
        <v>2</v>
      </c>
      <c r="I44" s="1">
        <v>2</v>
      </c>
      <c r="J44" s="1">
        <v>2</v>
      </c>
      <c r="K44" s="1">
        <v>2</v>
      </c>
      <c r="L44" s="1" t="s">
        <v>491</v>
      </c>
      <c r="M44" s="218"/>
    </row>
    <row r="45" spans="1:13" ht="15.75" hidden="1" thickBot="1" x14ac:dyDescent="0.3">
      <c r="A45" s="224" t="s">
        <v>16</v>
      </c>
      <c r="B45" s="226" t="s">
        <v>494</v>
      </c>
      <c r="C45" s="1" t="s">
        <v>489</v>
      </c>
      <c r="D45" s="1">
        <v>2</v>
      </c>
      <c r="E45" s="1">
        <v>2</v>
      </c>
      <c r="F45" s="1">
        <v>2</v>
      </c>
      <c r="G45" s="1">
        <v>2</v>
      </c>
      <c r="H45" s="1">
        <v>2</v>
      </c>
      <c r="I45" s="1">
        <v>2</v>
      </c>
      <c r="J45" s="1">
        <v>2</v>
      </c>
      <c r="K45" s="1">
        <v>2</v>
      </c>
      <c r="L45" s="1" t="s">
        <v>491</v>
      </c>
      <c r="M45" s="218"/>
    </row>
    <row r="46" spans="1:13" ht="15.75" hidden="1" thickBot="1" x14ac:dyDescent="0.3">
      <c r="A46" s="224" t="s">
        <v>16</v>
      </c>
      <c r="B46" s="226" t="s">
        <v>495</v>
      </c>
      <c r="C46" s="1" t="s">
        <v>489</v>
      </c>
      <c r="D46" s="1">
        <v>2</v>
      </c>
      <c r="E46" s="1">
        <v>2</v>
      </c>
      <c r="F46" s="1">
        <v>2</v>
      </c>
      <c r="G46" s="1">
        <v>2</v>
      </c>
      <c r="H46" s="1">
        <v>2</v>
      </c>
      <c r="I46" s="1">
        <v>2</v>
      </c>
      <c r="J46" s="1">
        <v>2</v>
      </c>
      <c r="K46" s="1">
        <v>2</v>
      </c>
      <c r="L46" s="1" t="s">
        <v>491</v>
      </c>
      <c r="M46" s="218"/>
    </row>
    <row r="47" spans="1:13" ht="15.75" hidden="1" thickBot="1" x14ac:dyDescent="0.3">
      <c r="A47" s="224" t="s">
        <v>16</v>
      </c>
      <c r="B47" s="226" t="s">
        <v>112</v>
      </c>
      <c r="C47" s="1" t="s">
        <v>489</v>
      </c>
      <c r="D47" s="1">
        <v>1187</v>
      </c>
      <c r="E47" s="1">
        <v>1187</v>
      </c>
      <c r="F47" s="1">
        <f>D47</f>
        <v>1187</v>
      </c>
      <c r="G47" s="1">
        <f t="shared" ref="G47:K48" si="6">F47</f>
        <v>1187</v>
      </c>
      <c r="H47" s="1">
        <f t="shared" si="6"/>
        <v>1187</v>
      </c>
      <c r="I47" s="1">
        <f t="shared" si="6"/>
        <v>1187</v>
      </c>
      <c r="J47" s="1">
        <f t="shared" si="6"/>
        <v>1187</v>
      </c>
      <c r="K47" s="1">
        <f t="shared" si="6"/>
        <v>1187</v>
      </c>
      <c r="L47" s="1" t="s">
        <v>490</v>
      </c>
      <c r="M47" s="218"/>
    </row>
    <row r="48" spans="1:13" ht="15.75" hidden="1" thickBot="1" x14ac:dyDescent="0.3">
      <c r="A48" s="224" t="s">
        <v>16</v>
      </c>
      <c r="B48" s="226" t="s">
        <v>124</v>
      </c>
      <c r="C48" s="1" t="s">
        <v>489</v>
      </c>
      <c r="D48" s="1">
        <v>196</v>
      </c>
      <c r="E48" s="1">
        <v>196</v>
      </c>
      <c r="F48" s="1">
        <f>D48</f>
        <v>196</v>
      </c>
      <c r="G48" s="1">
        <f t="shared" si="6"/>
        <v>196</v>
      </c>
      <c r="H48" s="1">
        <f t="shared" si="6"/>
        <v>196</v>
      </c>
      <c r="I48" s="1">
        <f t="shared" si="6"/>
        <v>196</v>
      </c>
      <c r="J48" s="1">
        <f t="shared" si="6"/>
        <v>196</v>
      </c>
      <c r="K48" s="1">
        <f t="shared" si="6"/>
        <v>196</v>
      </c>
      <c r="L48" s="1" t="s">
        <v>490</v>
      </c>
      <c r="M48" s="218"/>
    </row>
    <row r="49" spans="1:13" ht="15.75" hidden="1" thickBot="1" x14ac:dyDescent="0.3">
      <c r="A49" s="224" t="s">
        <v>16</v>
      </c>
      <c r="B49" s="226" t="s">
        <v>122</v>
      </c>
      <c r="C49" s="1" t="str">
        <f t="shared" ref="C49:L49" si="7">C48</f>
        <v>FOM</v>
      </c>
      <c r="D49" s="1">
        <f t="shared" si="7"/>
        <v>196</v>
      </c>
      <c r="E49" s="1">
        <f t="shared" si="7"/>
        <v>196</v>
      </c>
      <c r="F49" s="1">
        <f t="shared" si="7"/>
        <v>196</v>
      </c>
      <c r="G49" s="1">
        <f t="shared" si="7"/>
        <v>196</v>
      </c>
      <c r="H49" s="1">
        <f t="shared" si="7"/>
        <v>196</v>
      </c>
      <c r="I49" s="1">
        <f t="shared" si="7"/>
        <v>196</v>
      </c>
      <c r="J49" s="1">
        <f t="shared" si="7"/>
        <v>196</v>
      </c>
      <c r="K49" s="1">
        <f t="shared" si="7"/>
        <v>196</v>
      </c>
      <c r="L49" s="1" t="str">
        <f t="shared" si="7"/>
        <v>ZAR/kWel</v>
      </c>
      <c r="M49" s="218"/>
    </row>
    <row r="50" spans="1:13" ht="15.75" hidden="1" thickBot="1" x14ac:dyDescent="0.3">
      <c r="A50" s="224" t="s">
        <v>16</v>
      </c>
      <c r="B50" s="226" t="s">
        <v>278</v>
      </c>
      <c r="C50" s="1" t="s">
        <v>489</v>
      </c>
      <c r="D50" s="1">
        <v>742</v>
      </c>
      <c r="E50" s="1">
        <v>742</v>
      </c>
      <c r="F50" s="1">
        <f>D50</f>
        <v>742</v>
      </c>
      <c r="G50" s="1">
        <f>F50</f>
        <v>742</v>
      </c>
      <c r="H50" s="1">
        <f>G50</f>
        <v>742</v>
      </c>
      <c r="I50" s="1">
        <f>H50</f>
        <v>742</v>
      </c>
      <c r="J50" s="1">
        <f>I50</f>
        <v>742</v>
      </c>
      <c r="K50" s="1">
        <f>J50</f>
        <v>742</v>
      </c>
      <c r="L50" s="1" t="s">
        <v>490</v>
      </c>
      <c r="M50" s="218"/>
    </row>
    <row r="51" spans="1:13" ht="15.75" hidden="1" thickBot="1" x14ac:dyDescent="0.3">
      <c r="A51" s="224" t="s">
        <v>16</v>
      </c>
      <c r="B51" s="226" t="s">
        <v>114</v>
      </c>
      <c r="C51" s="1" t="s">
        <v>489</v>
      </c>
      <c r="D51" s="1">
        <v>222</v>
      </c>
      <c r="E51" s="1">
        <v>222</v>
      </c>
      <c r="F51" s="1">
        <v>222</v>
      </c>
      <c r="G51" s="1">
        <v>222</v>
      </c>
      <c r="H51" s="1">
        <v>222</v>
      </c>
      <c r="I51" s="1">
        <v>222</v>
      </c>
      <c r="J51" s="1">
        <v>222</v>
      </c>
      <c r="K51" s="1">
        <v>222</v>
      </c>
      <c r="L51" s="1" t="s">
        <v>490</v>
      </c>
      <c r="M51" s="218"/>
    </row>
    <row r="52" spans="1:13" ht="15.75" hidden="1" thickBot="1" x14ac:dyDescent="0.3">
      <c r="A52" s="224" t="s">
        <v>16</v>
      </c>
      <c r="B52" s="226" t="s">
        <v>119</v>
      </c>
      <c r="C52" s="1" t="s">
        <v>489</v>
      </c>
      <c r="D52" s="1">
        <v>484</v>
      </c>
      <c r="E52" s="1">
        <v>484</v>
      </c>
      <c r="F52" s="1">
        <v>484</v>
      </c>
      <c r="G52" s="1">
        <v>484</v>
      </c>
      <c r="H52" s="1">
        <v>484</v>
      </c>
      <c r="I52" s="1">
        <v>484</v>
      </c>
      <c r="J52" s="1">
        <v>484</v>
      </c>
      <c r="K52" s="1">
        <v>484</v>
      </c>
      <c r="L52" s="1" t="s">
        <v>490</v>
      </c>
      <c r="M52" s="218"/>
    </row>
    <row r="53" spans="1:13" ht="15.75" hidden="1" thickBot="1" x14ac:dyDescent="0.3">
      <c r="A53" s="224" t="s">
        <v>16</v>
      </c>
      <c r="B53" s="226" t="s">
        <v>405</v>
      </c>
      <c r="C53" s="1" t="s">
        <v>489</v>
      </c>
      <c r="D53" s="1">
        <v>484</v>
      </c>
      <c r="E53" s="1">
        <v>484</v>
      </c>
      <c r="F53" s="1">
        <v>484</v>
      </c>
      <c r="G53" s="1">
        <v>484</v>
      </c>
      <c r="H53" s="1">
        <v>484</v>
      </c>
      <c r="I53" s="1">
        <v>484</v>
      </c>
      <c r="J53" s="1">
        <v>484</v>
      </c>
      <c r="K53" s="1">
        <v>484</v>
      </c>
      <c r="L53" s="1" t="s">
        <v>490</v>
      </c>
      <c r="M53" s="218"/>
    </row>
    <row r="54" spans="1:13" ht="15.75" hidden="1" thickBot="1" x14ac:dyDescent="0.3">
      <c r="A54" s="224" t="s">
        <v>16</v>
      </c>
      <c r="B54" s="226" t="s">
        <v>147</v>
      </c>
      <c r="C54" s="1" t="s">
        <v>489</v>
      </c>
      <c r="D54" s="1">
        <v>328</v>
      </c>
      <c r="E54" s="1">
        <v>328</v>
      </c>
      <c r="F54" s="1">
        <f>D54</f>
        <v>328</v>
      </c>
      <c r="G54" s="1">
        <f t="shared" ref="G54:J56" si="8">F54</f>
        <v>328</v>
      </c>
      <c r="H54" s="1">
        <f t="shared" si="8"/>
        <v>328</v>
      </c>
      <c r="I54" s="1">
        <f t="shared" si="8"/>
        <v>328</v>
      </c>
      <c r="J54" s="1">
        <f t="shared" si="8"/>
        <v>328</v>
      </c>
      <c r="K54" s="1">
        <v>328</v>
      </c>
      <c r="L54" s="1" t="s">
        <v>490</v>
      </c>
      <c r="M54" s="218"/>
    </row>
    <row r="55" spans="1:13" ht="15.75" hidden="1" thickBot="1" x14ac:dyDescent="0.3">
      <c r="A55" s="224" t="s">
        <v>16</v>
      </c>
      <c r="B55" s="226" t="s">
        <v>481</v>
      </c>
      <c r="C55" s="1" t="s">
        <v>489</v>
      </c>
      <c r="D55" s="1">
        <v>328</v>
      </c>
      <c r="E55" s="1">
        <v>328</v>
      </c>
      <c r="F55" s="1">
        <f>D55</f>
        <v>328</v>
      </c>
      <c r="G55" s="1">
        <f t="shared" si="8"/>
        <v>328</v>
      </c>
      <c r="H55" s="1">
        <f t="shared" si="8"/>
        <v>328</v>
      </c>
      <c r="I55" s="1">
        <f t="shared" si="8"/>
        <v>328</v>
      </c>
      <c r="J55" s="1">
        <f t="shared" si="8"/>
        <v>328</v>
      </c>
      <c r="K55" s="1">
        <v>328</v>
      </c>
      <c r="L55" s="1" t="s">
        <v>490</v>
      </c>
      <c r="M55" s="218"/>
    </row>
    <row r="56" spans="1:13" ht="15.75" hidden="1" thickBot="1" x14ac:dyDescent="0.3">
      <c r="A56" s="224" t="s">
        <v>16</v>
      </c>
      <c r="B56" s="226" t="s">
        <v>482</v>
      </c>
      <c r="C56" s="1" t="s">
        <v>489</v>
      </c>
      <c r="D56" s="1">
        <v>328</v>
      </c>
      <c r="E56" s="1">
        <v>328</v>
      </c>
      <c r="F56" s="1">
        <f>D56</f>
        <v>328</v>
      </c>
      <c r="G56" s="1">
        <f t="shared" si="8"/>
        <v>328</v>
      </c>
      <c r="H56" s="1">
        <f t="shared" si="8"/>
        <v>328</v>
      </c>
      <c r="I56" s="1">
        <f t="shared" si="8"/>
        <v>328</v>
      </c>
      <c r="J56" s="1">
        <f t="shared" si="8"/>
        <v>328</v>
      </c>
      <c r="K56" s="1">
        <v>328</v>
      </c>
      <c r="L56" s="1" t="s">
        <v>490</v>
      </c>
      <c r="M56" s="218"/>
    </row>
    <row r="57" spans="1:13" ht="15.75" hidden="1" thickBot="1" x14ac:dyDescent="0.3">
      <c r="A57" s="224" t="s">
        <v>16</v>
      </c>
      <c r="B57" s="226" t="s">
        <v>422</v>
      </c>
      <c r="C57" s="1" t="s">
        <v>496</v>
      </c>
      <c r="D57" s="1">
        <v>11</v>
      </c>
      <c r="E57" s="1">
        <v>11</v>
      </c>
      <c r="F57" s="1">
        <v>11</v>
      </c>
      <c r="G57" s="1">
        <v>11</v>
      </c>
      <c r="H57" s="1">
        <v>11</v>
      </c>
      <c r="I57" s="1">
        <v>11</v>
      </c>
      <c r="J57" s="1">
        <v>11</v>
      </c>
      <c r="K57" s="1">
        <v>11</v>
      </c>
      <c r="L57" s="1" t="s">
        <v>497</v>
      </c>
      <c r="M57" s="218"/>
    </row>
    <row r="58" spans="1:13" ht="15.75" hidden="1" thickBot="1" x14ac:dyDescent="0.3">
      <c r="A58" s="224" t="s">
        <v>16</v>
      </c>
      <c r="B58" s="226" t="s">
        <v>77</v>
      </c>
      <c r="C58" s="1" t="s">
        <v>496</v>
      </c>
      <c r="D58" s="1">
        <v>33.799999999999997</v>
      </c>
      <c r="E58" s="1">
        <v>33.799999999999997</v>
      </c>
      <c r="F58" s="1">
        <v>45.18</v>
      </c>
      <c r="G58" s="1">
        <v>45.18</v>
      </c>
      <c r="H58" s="1">
        <v>45.18</v>
      </c>
      <c r="I58" s="1">
        <v>45.18</v>
      </c>
      <c r="J58" s="1">
        <v>45.18</v>
      </c>
      <c r="K58" s="1">
        <v>45.18</v>
      </c>
      <c r="L58" s="1" t="s">
        <v>497</v>
      </c>
      <c r="M58" s="218"/>
    </row>
    <row r="59" spans="1:13" ht="15.75" hidden="1" thickBot="1" x14ac:dyDescent="0.3">
      <c r="A59" s="224" t="s">
        <v>16</v>
      </c>
      <c r="B59" s="226" t="s">
        <v>384</v>
      </c>
      <c r="C59" s="1" t="s">
        <v>496</v>
      </c>
      <c r="D59" s="1">
        <v>0</v>
      </c>
      <c r="E59" s="1">
        <v>0</v>
      </c>
      <c r="F59" s="1">
        <v>0</v>
      </c>
      <c r="G59" s="1">
        <v>0</v>
      </c>
      <c r="H59" s="1">
        <v>0</v>
      </c>
      <c r="I59" s="1">
        <v>0</v>
      </c>
      <c r="J59" s="1">
        <v>0</v>
      </c>
      <c r="K59" s="1">
        <v>0</v>
      </c>
      <c r="L59" s="1" t="s">
        <v>497</v>
      </c>
      <c r="M59" s="218"/>
    </row>
    <row r="60" spans="1:13" ht="15.75" hidden="1" thickBot="1" x14ac:dyDescent="0.3">
      <c r="A60" s="224" t="s">
        <v>16</v>
      </c>
      <c r="B60" s="226" t="s">
        <v>421</v>
      </c>
      <c r="C60" s="1" t="s">
        <v>496</v>
      </c>
      <c r="D60" s="1">
        <v>150</v>
      </c>
      <c r="E60" s="1">
        <v>150</v>
      </c>
      <c r="F60" s="1">
        <v>174.29</v>
      </c>
      <c r="G60" s="1">
        <v>174.29</v>
      </c>
      <c r="H60" s="1">
        <v>174.29</v>
      </c>
      <c r="I60" s="1">
        <v>174.29</v>
      </c>
      <c r="J60" s="1">
        <v>174.29</v>
      </c>
      <c r="K60" s="1">
        <v>174.29</v>
      </c>
      <c r="L60" s="1" t="s">
        <v>497</v>
      </c>
      <c r="M60" s="218"/>
    </row>
    <row r="61" spans="1:13" ht="15.75" hidden="1" thickBot="1" x14ac:dyDescent="0.3">
      <c r="A61" s="224" t="s">
        <v>16</v>
      </c>
      <c r="B61" s="226" t="s">
        <v>124</v>
      </c>
      <c r="C61" s="1" t="s">
        <v>496</v>
      </c>
      <c r="D61" s="1">
        <v>277.8</v>
      </c>
      <c r="E61" s="1">
        <v>277.8</v>
      </c>
      <c r="F61" s="1">
        <v>383.31</v>
      </c>
      <c r="G61" s="1">
        <f t="shared" ref="G61:K61" si="9">F61</f>
        <v>383.31</v>
      </c>
      <c r="H61" s="1">
        <f t="shared" si="9"/>
        <v>383.31</v>
      </c>
      <c r="I61" s="1">
        <f t="shared" si="9"/>
        <v>383.31</v>
      </c>
      <c r="J61" s="1">
        <f t="shared" si="9"/>
        <v>383.31</v>
      </c>
      <c r="K61" s="1">
        <f t="shared" si="9"/>
        <v>383.31</v>
      </c>
      <c r="L61" s="1" t="s">
        <v>497</v>
      </c>
      <c r="M61" s="218"/>
    </row>
    <row r="62" spans="1:13" ht="15.75" hidden="1" thickBot="1" x14ac:dyDescent="0.3">
      <c r="A62" s="224" t="s">
        <v>16</v>
      </c>
      <c r="B62" s="226" t="s">
        <v>122</v>
      </c>
      <c r="C62" s="1" t="s">
        <v>496</v>
      </c>
      <c r="D62" s="1">
        <v>150</v>
      </c>
      <c r="E62" s="1">
        <v>150</v>
      </c>
      <c r="F62" s="1">
        <v>174.29</v>
      </c>
      <c r="G62" s="1">
        <v>174.29</v>
      </c>
      <c r="H62" s="1">
        <v>174.29</v>
      </c>
      <c r="I62" s="1">
        <v>174.29</v>
      </c>
      <c r="J62" s="1">
        <v>174.29</v>
      </c>
      <c r="K62" s="1">
        <v>174.29</v>
      </c>
      <c r="L62" s="1" t="s">
        <v>497</v>
      </c>
      <c r="M62" s="218"/>
    </row>
    <row r="63" spans="1:13" ht="15.75" hidden="1" thickBot="1" x14ac:dyDescent="0.3">
      <c r="A63" s="224" t="s">
        <v>16</v>
      </c>
      <c r="B63" s="226" t="s">
        <v>112</v>
      </c>
      <c r="C63" s="1" t="s">
        <v>496</v>
      </c>
      <c r="D63" s="1">
        <v>9.1</v>
      </c>
      <c r="E63" s="1">
        <v>9.1</v>
      </c>
      <c r="F63" s="1">
        <v>17.93</v>
      </c>
      <c r="G63" s="1">
        <v>17.93</v>
      </c>
      <c r="H63" s="1">
        <v>17.93</v>
      </c>
      <c r="I63" s="1">
        <v>17.93</v>
      </c>
      <c r="J63" s="1">
        <v>17.93</v>
      </c>
      <c r="K63" s="1">
        <v>17.93</v>
      </c>
      <c r="L63" s="1" t="s">
        <v>497</v>
      </c>
      <c r="M63" s="218"/>
    </row>
    <row r="64" spans="1:13" ht="15.75" hidden="1" thickBot="1" x14ac:dyDescent="0.3">
      <c r="A64" s="224" t="s">
        <v>16</v>
      </c>
      <c r="B64" s="226" t="s">
        <v>423</v>
      </c>
      <c r="C64" s="1" t="s">
        <v>498</v>
      </c>
      <c r="D64" s="1">
        <v>12286.033869999999</v>
      </c>
      <c r="E64" s="1">
        <v>11397.07964</v>
      </c>
      <c r="F64" s="1">
        <v>8587.8391360000005</v>
      </c>
      <c r="G64" s="1">
        <v>7192.4046479999997</v>
      </c>
      <c r="H64" s="1">
        <v>6742.8793580000001</v>
      </c>
      <c r="I64" s="1">
        <v>6293.3540670000002</v>
      </c>
      <c r="J64" s="1">
        <v>5843.8287769999997</v>
      </c>
      <c r="K64" s="1">
        <v>5394.3034859999998</v>
      </c>
      <c r="L64" s="1" t="s">
        <v>490</v>
      </c>
      <c r="M64" s="218"/>
    </row>
    <row r="65" spans="1:13" ht="15.75" hidden="1" thickBot="1" x14ac:dyDescent="0.3">
      <c r="A65" s="224" t="s">
        <v>16</v>
      </c>
      <c r="B65" s="226" t="s">
        <v>422</v>
      </c>
      <c r="C65" s="1" t="s">
        <v>498</v>
      </c>
      <c r="D65" s="219">
        <v>68527</v>
      </c>
      <c r="E65" s="219">
        <v>68527</v>
      </c>
      <c r="F65" s="219">
        <v>68527</v>
      </c>
      <c r="G65" s="219">
        <v>68527</v>
      </c>
      <c r="H65" s="219">
        <v>68527</v>
      </c>
      <c r="I65" s="219">
        <v>68527</v>
      </c>
      <c r="J65" s="219">
        <v>68527</v>
      </c>
      <c r="K65" s="219">
        <v>68527</v>
      </c>
      <c r="L65" s="1" t="s">
        <v>490</v>
      </c>
      <c r="M65" s="218"/>
    </row>
    <row r="66" spans="1:13" ht="15.75" hidden="1" thickBot="1" x14ac:dyDescent="0.3">
      <c r="A66" s="224" t="s">
        <v>16</v>
      </c>
      <c r="B66" s="226" t="s">
        <v>421</v>
      </c>
      <c r="C66" s="1" t="s">
        <v>498</v>
      </c>
      <c r="D66" s="219">
        <f t="shared" ref="D66:K66" si="10">0.2*10754</f>
        <v>2150.8000000000002</v>
      </c>
      <c r="E66" s="219">
        <f t="shared" si="10"/>
        <v>2150.8000000000002</v>
      </c>
      <c r="F66" s="219">
        <f t="shared" si="10"/>
        <v>2150.8000000000002</v>
      </c>
      <c r="G66" s="219">
        <f t="shared" si="10"/>
        <v>2150.8000000000002</v>
      </c>
      <c r="H66" s="219">
        <f t="shared" si="10"/>
        <v>2150.8000000000002</v>
      </c>
      <c r="I66" s="219">
        <f t="shared" si="10"/>
        <v>2150.8000000000002</v>
      </c>
      <c r="J66" s="219">
        <f t="shared" si="10"/>
        <v>2150.8000000000002</v>
      </c>
      <c r="K66" s="219">
        <f t="shared" si="10"/>
        <v>2150.8000000000002</v>
      </c>
      <c r="L66" s="1" t="s">
        <v>490</v>
      </c>
      <c r="M66" s="218"/>
    </row>
    <row r="67" spans="1:13" ht="15.75" hidden="1" thickBot="1" x14ac:dyDescent="0.3">
      <c r="A67" s="224" t="s">
        <v>16</v>
      </c>
      <c r="B67" s="226" t="s">
        <v>77</v>
      </c>
      <c r="C67" s="1" t="s">
        <v>498</v>
      </c>
      <c r="D67" s="219">
        <v>48188.416069999999</v>
      </c>
      <c r="E67" s="219">
        <v>48188.416069999999</v>
      </c>
      <c r="F67" s="219">
        <v>48188.416069999999</v>
      </c>
      <c r="G67" s="219">
        <v>48188.416069999999</v>
      </c>
      <c r="H67" s="219">
        <v>48188.416069999999</v>
      </c>
      <c r="I67" s="219">
        <v>48188.416069999999</v>
      </c>
      <c r="J67" s="219">
        <v>48188.416069999999</v>
      </c>
      <c r="K67" s="219">
        <v>48188.416069999999</v>
      </c>
      <c r="L67" s="1" t="s">
        <v>490</v>
      </c>
      <c r="M67" s="218"/>
    </row>
    <row r="68" spans="1:13" ht="15.75" hidden="1" thickBot="1" x14ac:dyDescent="0.3">
      <c r="A68" s="224" t="s">
        <v>16</v>
      </c>
      <c r="B68" s="226" t="s">
        <v>384</v>
      </c>
      <c r="C68" s="1" t="s">
        <v>498</v>
      </c>
      <c r="D68" s="219">
        <v>126012.6516</v>
      </c>
      <c r="E68" s="219">
        <v>120571.6629</v>
      </c>
      <c r="F68" s="219">
        <v>98228.262260000003</v>
      </c>
      <c r="G68" s="219">
        <v>83707.864979999998</v>
      </c>
      <c r="H68" s="219">
        <v>74928.170740000001</v>
      </c>
      <c r="I68" s="219">
        <v>70234.076790000006</v>
      </c>
      <c r="J68" s="219">
        <v>67921.800889999999</v>
      </c>
      <c r="K68" s="219">
        <v>66343.194480000006</v>
      </c>
      <c r="L68" s="1" t="s">
        <v>490</v>
      </c>
      <c r="M68" s="218"/>
    </row>
    <row r="69" spans="1:13" ht="15.75" hidden="1" thickBot="1" x14ac:dyDescent="0.3">
      <c r="A69" s="224" t="s">
        <v>16</v>
      </c>
      <c r="B69" s="226" t="s">
        <v>492</v>
      </c>
      <c r="C69" s="1" t="s">
        <v>498</v>
      </c>
      <c r="D69" s="1">
        <v>6000</v>
      </c>
      <c r="E69" s="1">
        <v>6000</v>
      </c>
      <c r="F69" s="1">
        <v>6000</v>
      </c>
      <c r="G69" s="1">
        <v>6000</v>
      </c>
      <c r="H69" s="1">
        <v>6000</v>
      </c>
      <c r="I69" s="1">
        <v>6000</v>
      </c>
      <c r="J69" s="1">
        <v>6000</v>
      </c>
      <c r="K69" s="1">
        <v>6000</v>
      </c>
      <c r="L69" s="1" t="s">
        <v>499</v>
      </c>
      <c r="M69" s="218"/>
    </row>
    <row r="70" spans="1:13" ht="15.75" hidden="1" thickBot="1" x14ac:dyDescent="0.3">
      <c r="A70" s="224" t="s">
        <v>16</v>
      </c>
      <c r="B70" s="226" t="s">
        <v>494</v>
      </c>
      <c r="C70" s="1" t="s">
        <v>498</v>
      </c>
      <c r="D70" s="1">
        <v>6000</v>
      </c>
      <c r="E70" s="1">
        <v>6000</v>
      </c>
      <c r="F70" s="1">
        <v>6000</v>
      </c>
      <c r="G70" s="1">
        <v>6000</v>
      </c>
      <c r="H70" s="1">
        <v>6000</v>
      </c>
      <c r="I70" s="1">
        <v>6000</v>
      </c>
      <c r="J70" s="1">
        <v>6000</v>
      </c>
      <c r="K70" s="1">
        <v>6000</v>
      </c>
      <c r="L70" s="1" t="s">
        <v>499</v>
      </c>
      <c r="M70" s="218"/>
    </row>
    <row r="71" spans="1:13" ht="15.75" hidden="1" thickBot="1" x14ac:dyDescent="0.3">
      <c r="A71" s="224" t="s">
        <v>16</v>
      </c>
      <c r="B71" s="226" t="s">
        <v>112</v>
      </c>
      <c r="C71" s="1" t="s">
        <v>498</v>
      </c>
      <c r="D71" s="219">
        <v>94145.259030000001</v>
      </c>
      <c r="E71" s="219">
        <v>93963.861610000007</v>
      </c>
      <c r="F71" s="219">
        <v>93056.874530000001</v>
      </c>
      <c r="G71" s="219">
        <v>92149.887449999995</v>
      </c>
      <c r="H71" s="219">
        <v>91968.490030000001</v>
      </c>
      <c r="I71" s="219">
        <v>91968.490030000001</v>
      </c>
      <c r="J71" s="219">
        <v>91968.490030000001</v>
      </c>
      <c r="K71" s="219">
        <v>91968.490030000001</v>
      </c>
      <c r="L71" s="1" t="s">
        <v>490</v>
      </c>
      <c r="M71" s="218"/>
    </row>
    <row r="72" spans="1:13" ht="15.75" hidden="1" thickBot="1" x14ac:dyDescent="0.3">
      <c r="A72" s="224" t="s">
        <v>16</v>
      </c>
      <c r="B72" s="226" t="s">
        <v>124</v>
      </c>
      <c r="C72" s="1" t="s">
        <v>498</v>
      </c>
      <c r="D72" s="219">
        <v>10753.788920000001</v>
      </c>
      <c r="E72" s="219">
        <v>10753.788920000001</v>
      </c>
      <c r="F72" s="219">
        <v>10753.788920000001</v>
      </c>
      <c r="G72" s="219">
        <v>10753.788920000001</v>
      </c>
      <c r="H72" s="219">
        <v>10753.788920000001</v>
      </c>
      <c r="I72" s="219">
        <v>10753.788920000001</v>
      </c>
      <c r="J72" s="219">
        <v>10753.788920000001</v>
      </c>
      <c r="K72" s="219">
        <v>10753.788920000001</v>
      </c>
      <c r="L72" s="1" t="s">
        <v>490</v>
      </c>
      <c r="M72" s="218"/>
    </row>
    <row r="73" spans="1:13" ht="15.75" hidden="1" thickBot="1" x14ac:dyDescent="0.3">
      <c r="A73" s="224" t="s">
        <v>16</v>
      </c>
      <c r="B73" s="226" t="s">
        <v>122</v>
      </c>
      <c r="C73" s="1" t="s">
        <v>498</v>
      </c>
      <c r="D73" s="219">
        <v>10753.788920000001</v>
      </c>
      <c r="E73" s="219">
        <v>10753.788920000001</v>
      </c>
      <c r="F73" s="219">
        <v>10753.788920000001</v>
      </c>
      <c r="G73" s="219">
        <v>10753.788920000001</v>
      </c>
      <c r="H73" s="219">
        <v>10753.788920000001</v>
      </c>
      <c r="I73" s="219">
        <v>10753.788920000001</v>
      </c>
      <c r="J73" s="219">
        <v>10753.788920000001</v>
      </c>
      <c r="K73" s="219">
        <v>10753.788920000001</v>
      </c>
      <c r="L73" s="1" t="s">
        <v>490</v>
      </c>
      <c r="M73" s="218"/>
    </row>
    <row r="74" spans="1:13" ht="15.75" hidden="1" thickBot="1" x14ac:dyDescent="0.3">
      <c r="A74" s="224" t="s">
        <v>16</v>
      </c>
      <c r="B74" s="226" t="s">
        <v>278</v>
      </c>
      <c r="C74" s="1" t="s">
        <v>498</v>
      </c>
      <c r="D74" s="219">
        <v>14691</v>
      </c>
      <c r="E74" s="219">
        <v>14431</v>
      </c>
      <c r="F74" s="219">
        <v>13131</v>
      </c>
      <c r="G74" s="219">
        <v>11831</v>
      </c>
      <c r="H74" s="219">
        <v>11190</v>
      </c>
      <c r="I74" s="219">
        <v>10544</v>
      </c>
      <c r="J74" s="219">
        <v>9893</v>
      </c>
      <c r="K74" s="219">
        <v>9238</v>
      </c>
      <c r="L74" s="1" t="s">
        <v>490</v>
      </c>
      <c r="M74" s="218"/>
    </row>
    <row r="75" spans="1:13" ht="15.75" hidden="1" thickBot="1" x14ac:dyDescent="0.3">
      <c r="A75" s="224" t="s">
        <v>16</v>
      </c>
      <c r="B75" s="226" t="s">
        <v>114</v>
      </c>
      <c r="C75" s="1" t="s">
        <v>498</v>
      </c>
      <c r="D75" s="219">
        <v>30777.19181</v>
      </c>
      <c r="E75" s="219">
        <v>30777.19181</v>
      </c>
      <c r="F75" s="219">
        <v>30777.19181</v>
      </c>
      <c r="G75" s="219">
        <v>30777.19181</v>
      </c>
      <c r="H75" s="219">
        <v>30777.19181</v>
      </c>
      <c r="I75" s="219">
        <v>30777.19181</v>
      </c>
      <c r="J75" s="219">
        <v>30777.19181</v>
      </c>
      <c r="K75" s="219">
        <v>30777.19181</v>
      </c>
      <c r="L75" s="1" t="s">
        <v>490</v>
      </c>
      <c r="M75" s="218"/>
    </row>
    <row r="76" spans="1:13" ht="15.75" hidden="1" thickBot="1" x14ac:dyDescent="0.3">
      <c r="A76" s="224" t="s">
        <v>16</v>
      </c>
      <c r="B76" s="226" t="s">
        <v>119</v>
      </c>
      <c r="C76" s="1" t="s">
        <v>498</v>
      </c>
      <c r="D76" s="219">
        <v>74339.707999999999</v>
      </c>
      <c r="E76" s="219">
        <v>74339.707999999999</v>
      </c>
      <c r="F76" s="219">
        <v>74339.707999999999</v>
      </c>
      <c r="G76" s="219">
        <v>74339.707999999999</v>
      </c>
      <c r="H76" s="219">
        <v>74339.707999999999</v>
      </c>
      <c r="I76" s="219">
        <v>74339.707999999999</v>
      </c>
      <c r="J76" s="219">
        <v>74339.707999999999</v>
      </c>
      <c r="K76" s="219">
        <v>74339.707999999999</v>
      </c>
      <c r="L76" s="1" t="s">
        <v>490</v>
      </c>
      <c r="M76" s="218"/>
    </row>
    <row r="77" spans="1:13" ht="15.75" hidden="1" thickBot="1" x14ac:dyDescent="0.3">
      <c r="A77" s="224" t="s">
        <v>16</v>
      </c>
      <c r="B77" s="226" t="s">
        <v>405</v>
      </c>
      <c r="C77" s="1" t="s">
        <v>498</v>
      </c>
      <c r="D77" s="219">
        <v>74339.707999999999</v>
      </c>
      <c r="E77" s="219">
        <v>74339.707999999999</v>
      </c>
      <c r="F77" s="219">
        <v>74339.707999999999</v>
      </c>
      <c r="G77" s="219">
        <v>74339.707999999999</v>
      </c>
      <c r="H77" s="219">
        <v>74339.707999999999</v>
      </c>
      <c r="I77" s="219">
        <v>74339.707999999999</v>
      </c>
      <c r="J77" s="219">
        <v>74339.707999999999</v>
      </c>
      <c r="K77" s="219">
        <v>74339.707999999999</v>
      </c>
      <c r="L77" s="1" t="s">
        <v>490</v>
      </c>
      <c r="M77" s="218"/>
    </row>
    <row r="78" spans="1:13" ht="15.75" hidden="1" thickBot="1" x14ac:dyDescent="0.3">
      <c r="A78" s="224" t="s">
        <v>16</v>
      </c>
      <c r="B78" s="226" t="s">
        <v>147</v>
      </c>
      <c r="C78" s="1" t="s">
        <v>498</v>
      </c>
      <c r="D78" s="1">
        <v>8746</v>
      </c>
      <c r="E78" s="1">
        <v>8206</v>
      </c>
      <c r="F78" s="1">
        <v>6671</v>
      </c>
      <c r="G78" s="1">
        <v>5136</v>
      </c>
      <c r="H78" s="1">
        <v>4402</v>
      </c>
      <c r="I78" s="1">
        <v>3844</v>
      </c>
      <c r="J78" s="1">
        <v>3506</v>
      </c>
      <c r="K78" s="1">
        <v>3238</v>
      </c>
      <c r="L78" s="1" t="s">
        <v>490</v>
      </c>
      <c r="M78" s="218"/>
    </row>
    <row r="79" spans="1:13" ht="15.75" hidden="1" thickBot="1" x14ac:dyDescent="0.3">
      <c r="A79" s="224" t="s">
        <v>16</v>
      </c>
      <c r="B79" s="226" t="s">
        <v>481</v>
      </c>
      <c r="C79" s="1" t="s">
        <v>498</v>
      </c>
      <c r="D79" s="1">
        <v>8746</v>
      </c>
      <c r="E79" s="1">
        <v>8206</v>
      </c>
      <c r="F79" s="1">
        <v>6671</v>
      </c>
      <c r="G79" s="1">
        <v>5136</v>
      </c>
      <c r="H79" s="1">
        <v>4402</v>
      </c>
      <c r="I79" s="1">
        <v>3844</v>
      </c>
      <c r="J79" s="1">
        <v>3506</v>
      </c>
      <c r="K79" s="1">
        <v>3238</v>
      </c>
      <c r="L79" s="1" t="s">
        <v>490</v>
      </c>
      <c r="M79" s="218"/>
    </row>
    <row r="80" spans="1:13" ht="15.75" hidden="1" thickBot="1" x14ac:dyDescent="0.3">
      <c r="A80" s="224" t="s">
        <v>16</v>
      </c>
      <c r="B80" s="226" t="s">
        <v>482</v>
      </c>
      <c r="C80" s="1" t="s">
        <v>498</v>
      </c>
      <c r="D80" s="1">
        <v>8746</v>
      </c>
      <c r="E80" s="1">
        <v>8206</v>
      </c>
      <c r="F80" s="1">
        <v>6671</v>
      </c>
      <c r="G80" s="1">
        <v>5136</v>
      </c>
      <c r="H80" s="1">
        <v>4402</v>
      </c>
      <c r="I80" s="1">
        <v>3844</v>
      </c>
      <c r="J80" s="1">
        <v>3506</v>
      </c>
      <c r="K80" s="1">
        <v>3238</v>
      </c>
      <c r="L80" s="1" t="s">
        <v>490</v>
      </c>
      <c r="M80" s="218"/>
    </row>
    <row r="81" spans="1:13" ht="15.75" hidden="1" thickBot="1" x14ac:dyDescent="0.3">
      <c r="A81" s="224" t="s">
        <v>16</v>
      </c>
      <c r="B81" s="226" t="s">
        <v>423</v>
      </c>
      <c r="C81" s="1" t="s">
        <v>500</v>
      </c>
      <c r="D81" s="1">
        <v>3</v>
      </c>
      <c r="E81" s="1">
        <v>3</v>
      </c>
      <c r="F81" s="1">
        <v>3</v>
      </c>
      <c r="G81" s="1">
        <v>3</v>
      </c>
      <c r="H81" s="1">
        <v>3</v>
      </c>
      <c r="I81" s="1">
        <v>3</v>
      </c>
      <c r="J81" s="1">
        <v>3</v>
      </c>
      <c r="K81" s="1">
        <v>3</v>
      </c>
      <c r="L81" s="1" t="s">
        <v>501</v>
      </c>
      <c r="M81" s="218"/>
    </row>
    <row r="82" spans="1:13" ht="15.75" hidden="1" thickBot="1" x14ac:dyDescent="0.3">
      <c r="A82" s="224" t="s">
        <v>16</v>
      </c>
      <c r="B82" s="226" t="s">
        <v>114</v>
      </c>
      <c r="C82" s="1" t="s">
        <v>500</v>
      </c>
      <c r="D82" s="1">
        <v>20</v>
      </c>
      <c r="E82" s="1">
        <v>20</v>
      </c>
      <c r="F82" s="1">
        <v>20</v>
      </c>
      <c r="G82" s="1">
        <v>20</v>
      </c>
      <c r="H82" s="1">
        <v>20</v>
      </c>
      <c r="I82" s="1">
        <v>20</v>
      </c>
      <c r="J82" s="1">
        <v>20</v>
      </c>
      <c r="K82" s="1">
        <v>20</v>
      </c>
      <c r="L82" s="1" t="s">
        <v>501</v>
      </c>
      <c r="M82" s="218"/>
    </row>
    <row r="83" spans="1:13" ht="15.75" hidden="1" thickBot="1" x14ac:dyDescent="0.3">
      <c r="A83" s="224" t="s">
        <v>16</v>
      </c>
      <c r="B83" s="226" t="s">
        <v>423</v>
      </c>
      <c r="C83" s="1" t="s">
        <v>502</v>
      </c>
      <c r="D83" s="1">
        <v>15</v>
      </c>
      <c r="E83" s="1">
        <v>15</v>
      </c>
      <c r="F83" s="1">
        <v>15</v>
      </c>
      <c r="G83" s="1">
        <v>15</v>
      </c>
      <c r="H83" s="1">
        <v>15</v>
      </c>
      <c r="I83" s="1">
        <v>15</v>
      </c>
      <c r="J83" s="1">
        <v>15</v>
      </c>
      <c r="K83" s="1">
        <v>15</v>
      </c>
      <c r="L83" s="1" t="s">
        <v>503</v>
      </c>
      <c r="M83" s="218"/>
    </row>
    <row r="84" spans="1:13" ht="15.75" hidden="1" thickBot="1" x14ac:dyDescent="0.3">
      <c r="A84" s="224" t="s">
        <v>16</v>
      </c>
      <c r="B84" s="226" t="s">
        <v>422</v>
      </c>
      <c r="C84" s="1" t="s">
        <v>502</v>
      </c>
      <c r="D84" s="1">
        <v>30</v>
      </c>
      <c r="E84" s="1">
        <v>30</v>
      </c>
      <c r="F84" s="1">
        <v>30</v>
      </c>
      <c r="G84" s="1">
        <v>30</v>
      </c>
      <c r="H84" s="1">
        <v>30</v>
      </c>
      <c r="I84" s="1">
        <v>30</v>
      </c>
      <c r="J84" s="1">
        <v>30</v>
      </c>
      <c r="K84" s="1">
        <v>30</v>
      </c>
      <c r="L84" s="1" t="s">
        <v>503</v>
      </c>
      <c r="M84" s="218"/>
    </row>
    <row r="85" spans="1:13" ht="15.75" hidden="1" thickBot="1" x14ac:dyDescent="0.3">
      <c r="A85" s="224" t="s">
        <v>16</v>
      </c>
      <c r="B85" s="226" t="s">
        <v>421</v>
      </c>
      <c r="C85" s="1" t="s">
        <v>502</v>
      </c>
      <c r="D85" s="1">
        <f>F85</f>
        <v>30</v>
      </c>
      <c r="E85" s="1">
        <v>30</v>
      </c>
      <c r="F85" s="1">
        <v>30</v>
      </c>
      <c r="G85" s="1">
        <v>30</v>
      </c>
      <c r="H85" s="1">
        <v>30</v>
      </c>
      <c r="I85" s="1">
        <v>30</v>
      </c>
      <c r="J85" s="1">
        <v>30</v>
      </c>
      <c r="K85" s="1">
        <v>30</v>
      </c>
      <c r="L85" s="1" t="s">
        <v>503</v>
      </c>
      <c r="M85" s="218"/>
    </row>
    <row r="86" spans="1:13" ht="15.75" hidden="1" thickBot="1" x14ac:dyDescent="0.3">
      <c r="A86" s="224" t="s">
        <v>16</v>
      </c>
      <c r="B86" s="226" t="s">
        <v>77</v>
      </c>
      <c r="C86" s="1" t="s">
        <v>502</v>
      </c>
      <c r="D86" s="1">
        <v>50</v>
      </c>
      <c r="E86" s="1">
        <v>50</v>
      </c>
      <c r="F86" s="1">
        <v>50</v>
      </c>
      <c r="G86" s="1">
        <v>50</v>
      </c>
      <c r="H86" s="1">
        <v>50</v>
      </c>
      <c r="I86" s="1">
        <v>50</v>
      </c>
      <c r="J86" s="1">
        <v>50</v>
      </c>
      <c r="K86" s="1">
        <v>50</v>
      </c>
      <c r="L86" s="1" t="s">
        <v>503</v>
      </c>
      <c r="M86" s="218"/>
    </row>
    <row r="87" spans="1:13" ht="15.75" hidden="1" thickBot="1" x14ac:dyDescent="0.3">
      <c r="A87" s="224" t="s">
        <v>16</v>
      </c>
      <c r="B87" s="226" t="s">
        <v>384</v>
      </c>
      <c r="C87" s="1" t="s">
        <v>502</v>
      </c>
      <c r="D87" s="1">
        <f>F87</f>
        <v>30</v>
      </c>
      <c r="E87" s="1">
        <v>30</v>
      </c>
      <c r="F87" s="1">
        <v>30</v>
      </c>
      <c r="G87" s="1">
        <v>30</v>
      </c>
      <c r="H87" s="1">
        <v>30</v>
      </c>
      <c r="I87" s="1">
        <v>30</v>
      </c>
      <c r="J87" s="1">
        <v>30</v>
      </c>
      <c r="K87" s="1">
        <v>30</v>
      </c>
      <c r="L87" s="1" t="s">
        <v>503</v>
      </c>
      <c r="M87" s="218"/>
    </row>
    <row r="88" spans="1:13" ht="15.75" hidden="1" thickBot="1" x14ac:dyDescent="0.3">
      <c r="A88" s="224" t="s">
        <v>16</v>
      </c>
      <c r="B88" s="226" t="s">
        <v>477</v>
      </c>
      <c r="C88" s="1" t="s">
        <v>502</v>
      </c>
      <c r="D88" s="1">
        <v>30</v>
      </c>
      <c r="E88" s="1">
        <v>30</v>
      </c>
      <c r="F88" s="1">
        <v>30</v>
      </c>
      <c r="G88" s="1">
        <v>30</v>
      </c>
      <c r="H88" s="1">
        <v>30</v>
      </c>
      <c r="I88" s="1">
        <v>30</v>
      </c>
      <c r="J88" s="1">
        <v>30</v>
      </c>
      <c r="K88" s="1">
        <v>30</v>
      </c>
      <c r="L88" s="1" t="s">
        <v>503</v>
      </c>
      <c r="M88" s="218"/>
    </row>
    <row r="89" spans="1:13" ht="15.75" hidden="1" thickBot="1" x14ac:dyDescent="0.3">
      <c r="A89" s="224" t="s">
        <v>16</v>
      </c>
      <c r="B89" s="226" t="s">
        <v>492</v>
      </c>
      <c r="C89" s="1" t="s">
        <v>502</v>
      </c>
      <c r="D89" s="1">
        <f>F89</f>
        <v>40</v>
      </c>
      <c r="E89" s="1">
        <v>40</v>
      </c>
      <c r="F89" s="1">
        <v>40</v>
      </c>
      <c r="G89" s="1">
        <v>40</v>
      </c>
      <c r="H89" s="1">
        <v>40</v>
      </c>
      <c r="I89" s="1">
        <v>40</v>
      </c>
      <c r="J89" s="1">
        <v>40</v>
      </c>
      <c r="K89" s="1">
        <v>40</v>
      </c>
      <c r="L89" s="1" t="s">
        <v>503</v>
      </c>
      <c r="M89" s="218"/>
    </row>
    <row r="90" spans="1:13" ht="15.75" hidden="1" thickBot="1" x14ac:dyDescent="0.3">
      <c r="A90" s="224" t="s">
        <v>16</v>
      </c>
      <c r="B90" s="226" t="s">
        <v>493</v>
      </c>
      <c r="C90" s="1" t="s">
        <v>502</v>
      </c>
      <c r="D90" s="1">
        <f>F90</f>
        <v>40</v>
      </c>
      <c r="E90" s="1">
        <v>40</v>
      </c>
      <c r="F90" s="1">
        <v>40</v>
      </c>
      <c r="G90" s="1">
        <v>40</v>
      </c>
      <c r="H90" s="1">
        <v>40</v>
      </c>
      <c r="I90" s="1">
        <v>40</v>
      </c>
      <c r="J90" s="1">
        <v>40</v>
      </c>
      <c r="K90" s="1">
        <v>40</v>
      </c>
      <c r="L90" s="1" t="s">
        <v>503</v>
      </c>
      <c r="M90" s="218"/>
    </row>
    <row r="91" spans="1:13" ht="15.75" hidden="1" thickBot="1" x14ac:dyDescent="0.3">
      <c r="A91" s="224" t="s">
        <v>16</v>
      </c>
      <c r="B91" s="226" t="s">
        <v>494</v>
      </c>
      <c r="C91" s="1" t="s">
        <v>502</v>
      </c>
      <c r="D91" s="1">
        <f>F91</f>
        <v>40</v>
      </c>
      <c r="E91" s="1">
        <v>40</v>
      </c>
      <c r="F91" s="1">
        <v>40</v>
      </c>
      <c r="G91" s="1">
        <v>40</v>
      </c>
      <c r="H91" s="1">
        <v>40</v>
      </c>
      <c r="I91" s="1">
        <v>40</v>
      </c>
      <c r="J91" s="1">
        <v>40</v>
      </c>
      <c r="K91" s="1">
        <v>40</v>
      </c>
      <c r="L91" s="1" t="s">
        <v>503</v>
      </c>
      <c r="M91" s="218"/>
    </row>
    <row r="92" spans="1:13" ht="15.75" hidden="1" thickBot="1" x14ac:dyDescent="0.3">
      <c r="A92" s="224" t="s">
        <v>16</v>
      </c>
      <c r="B92" s="226" t="s">
        <v>495</v>
      </c>
      <c r="C92" s="1" t="s">
        <v>502</v>
      </c>
      <c r="D92" s="1">
        <f>F92</f>
        <v>40</v>
      </c>
      <c r="E92" s="1">
        <v>40</v>
      </c>
      <c r="F92" s="1">
        <v>40</v>
      </c>
      <c r="G92" s="1">
        <v>40</v>
      </c>
      <c r="H92" s="1">
        <v>40</v>
      </c>
      <c r="I92" s="1">
        <v>40</v>
      </c>
      <c r="J92" s="1">
        <v>40</v>
      </c>
      <c r="K92" s="1">
        <v>40</v>
      </c>
      <c r="L92" s="1" t="s">
        <v>503</v>
      </c>
      <c r="M92" s="218"/>
    </row>
    <row r="93" spans="1:13" ht="15.75" hidden="1" thickBot="1" x14ac:dyDescent="0.3">
      <c r="A93" s="224" t="s">
        <v>16</v>
      </c>
      <c r="B93" s="226" t="s">
        <v>119</v>
      </c>
      <c r="C93" s="1" t="s">
        <v>502</v>
      </c>
      <c r="D93" s="1">
        <v>60</v>
      </c>
      <c r="E93" s="1">
        <v>60</v>
      </c>
      <c r="F93" s="1">
        <v>60</v>
      </c>
      <c r="G93" s="1">
        <v>60</v>
      </c>
      <c r="H93" s="1">
        <v>60</v>
      </c>
      <c r="I93" s="1">
        <v>60</v>
      </c>
      <c r="J93" s="1">
        <v>60</v>
      </c>
      <c r="K93" s="1">
        <v>60</v>
      </c>
      <c r="L93" s="1" t="s">
        <v>503</v>
      </c>
      <c r="M93" s="218"/>
    </row>
    <row r="94" spans="1:13" ht="15.75" hidden="1" thickBot="1" x14ac:dyDescent="0.3">
      <c r="A94" s="224" t="s">
        <v>16</v>
      </c>
      <c r="B94" s="226" t="s">
        <v>405</v>
      </c>
      <c r="C94" s="1" t="s">
        <v>502</v>
      </c>
      <c r="D94" s="1">
        <v>60</v>
      </c>
      <c r="E94" s="1">
        <v>60</v>
      </c>
      <c r="F94" s="1">
        <v>60</v>
      </c>
      <c r="G94" s="1">
        <v>60</v>
      </c>
      <c r="H94" s="1">
        <v>60</v>
      </c>
      <c r="I94" s="1">
        <v>60</v>
      </c>
      <c r="J94" s="1">
        <v>60</v>
      </c>
      <c r="K94" s="1">
        <v>60</v>
      </c>
      <c r="L94" s="1" t="s">
        <v>503</v>
      </c>
      <c r="M94" s="218"/>
    </row>
    <row r="95" spans="1:13" ht="15.75" hidden="1" thickBot="1" x14ac:dyDescent="0.3">
      <c r="A95" s="224" t="s">
        <v>16</v>
      </c>
      <c r="B95" s="226" t="s">
        <v>112</v>
      </c>
      <c r="C95" s="1" t="s">
        <v>502</v>
      </c>
      <c r="D95" s="1">
        <f>F95</f>
        <v>60</v>
      </c>
      <c r="E95" s="1">
        <v>60</v>
      </c>
      <c r="F95" s="1">
        <v>60</v>
      </c>
      <c r="G95" s="1">
        <v>60</v>
      </c>
      <c r="H95" s="1">
        <v>60</v>
      </c>
      <c r="I95" s="1">
        <v>60</v>
      </c>
      <c r="J95" s="1">
        <v>60</v>
      </c>
      <c r="K95" s="1">
        <v>60</v>
      </c>
      <c r="L95" s="1" t="s">
        <v>503</v>
      </c>
      <c r="M95" s="218"/>
    </row>
    <row r="96" spans="1:13" ht="15.75" hidden="1" thickBot="1" x14ac:dyDescent="0.3">
      <c r="A96" s="224" t="s">
        <v>16</v>
      </c>
      <c r="B96" s="226" t="s">
        <v>124</v>
      </c>
      <c r="C96" s="1" t="s">
        <v>502</v>
      </c>
      <c r="D96" s="1">
        <f>F96</f>
        <v>30</v>
      </c>
      <c r="E96" s="1">
        <v>30</v>
      </c>
      <c r="F96" s="1">
        <v>30</v>
      </c>
      <c r="G96" s="1">
        <v>30</v>
      </c>
      <c r="H96" s="1">
        <v>30</v>
      </c>
      <c r="I96" s="1">
        <v>30</v>
      </c>
      <c r="J96" s="1">
        <v>30</v>
      </c>
      <c r="K96" s="1">
        <v>30</v>
      </c>
      <c r="L96" s="1" t="s">
        <v>503</v>
      </c>
      <c r="M96" s="218"/>
    </row>
    <row r="97" spans="1:13" ht="15.75" hidden="1" thickBot="1" x14ac:dyDescent="0.3">
      <c r="A97" s="224" t="s">
        <v>16</v>
      </c>
      <c r="B97" s="226" t="s">
        <v>122</v>
      </c>
      <c r="C97" s="1" t="s">
        <v>502</v>
      </c>
      <c r="D97" s="1">
        <f>F97</f>
        <v>30</v>
      </c>
      <c r="E97" s="1">
        <v>30</v>
      </c>
      <c r="F97" s="1">
        <v>30</v>
      </c>
      <c r="G97" s="1">
        <v>30</v>
      </c>
      <c r="H97" s="1">
        <v>30</v>
      </c>
      <c r="I97" s="1">
        <v>30</v>
      </c>
      <c r="J97" s="1">
        <v>30</v>
      </c>
      <c r="K97" s="1">
        <v>30</v>
      </c>
      <c r="L97" s="1" t="s">
        <v>503</v>
      </c>
      <c r="M97" s="218"/>
    </row>
    <row r="98" spans="1:13" ht="15.75" hidden="1" thickBot="1" x14ac:dyDescent="0.3">
      <c r="A98" s="224" t="s">
        <v>16</v>
      </c>
      <c r="B98" s="226" t="s">
        <v>278</v>
      </c>
      <c r="C98" s="1" t="s">
        <v>502</v>
      </c>
      <c r="D98" s="1">
        <f>F98</f>
        <v>20</v>
      </c>
      <c r="E98" s="1">
        <v>20</v>
      </c>
      <c r="F98" s="1">
        <v>20</v>
      </c>
      <c r="G98" s="1">
        <v>20</v>
      </c>
      <c r="H98" s="1">
        <v>20</v>
      </c>
      <c r="I98" s="1">
        <v>20</v>
      </c>
      <c r="J98" s="1">
        <v>20</v>
      </c>
      <c r="K98" s="1">
        <v>20</v>
      </c>
      <c r="L98" s="1" t="s">
        <v>503</v>
      </c>
      <c r="M98" s="218"/>
    </row>
    <row r="99" spans="1:13" ht="15.75" hidden="1" thickBot="1" x14ac:dyDescent="0.3">
      <c r="A99" s="224" t="s">
        <v>16</v>
      </c>
      <c r="B99" s="226" t="s">
        <v>114</v>
      </c>
      <c r="C99" s="1" t="s">
        <v>502</v>
      </c>
      <c r="D99" s="1">
        <v>50</v>
      </c>
      <c r="E99" s="1">
        <v>50</v>
      </c>
      <c r="F99" s="1">
        <v>50</v>
      </c>
      <c r="G99" s="1">
        <v>50</v>
      </c>
      <c r="H99" s="1">
        <v>50</v>
      </c>
      <c r="I99" s="1">
        <v>50</v>
      </c>
      <c r="J99" s="1">
        <v>50</v>
      </c>
      <c r="K99" s="1">
        <v>50</v>
      </c>
      <c r="L99" s="1" t="s">
        <v>503</v>
      </c>
      <c r="M99" s="218"/>
    </row>
    <row r="100" spans="1:13" ht="15.75" hidden="1" thickBot="1" x14ac:dyDescent="0.3">
      <c r="A100" s="224" t="s">
        <v>16</v>
      </c>
      <c r="B100" s="226" t="s">
        <v>504</v>
      </c>
      <c r="C100" s="1" t="s">
        <v>502</v>
      </c>
      <c r="D100" s="1">
        <v>60</v>
      </c>
      <c r="E100" s="1">
        <v>60</v>
      </c>
      <c r="F100" s="1">
        <v>60</v>
      </c>
      <c r="G100" s="1">
        <v>60</v>
      </c>
      <c r="H100" s="1">
        <v>60</v>
      </c>
      <c r="I100" s="1">
        <v>60</v>
      </c>
      <c r="J100" s="1">
        <v>60</v>
      </c>
      <c r="K100" s="1">
        <v>60</v>
      </c>
      <c r="L100" s="1" t="s">
        <v>503</v>
      </c>
      <c r="M100" s="218"/>
    </row>
    <row r="101" spans="1:13" ht="15.75" hidden="1" thickBot="1" x14ac:dyDescent="0.3">
      <c r="A101" s="224" t="s">
        <v>16</v>
      </c>
      <c r="B101" s="226" t="s">
        <v>147</v>
      </c>
      <c r="C101" s="1" t="s">
        <v>502</v>
      </c>
      <c r="D101" s="1">
        <f>F101</f>
        <v>25</v>
      </c>
      <c r="E101" s="1">
        <v>25</v>
      </c>
      <c r="F101" s="1">
        <v>25</v>
      </c>
      <c r="G101" s="1">
        <v>25</v>
      </c>
      <c r="H101" s="1">
        <v>25</v>
      </c>
      <c r="I101" s="1">
        <v>25</v>
      </c>
      <c r="J101" s="1">
        <v>25</v>
      </c>
      <c r="K101" s="1">
        <v>25</v>
      </c>
      <c r="L101" s="1" t="s">
        <v>503</v>
      </c>
      <c r="M101" s="218"/>
    </row>
    <row r="102" spans="1:13" ht="15.75" hidden="1" thickBot="1" x14ac:dyDescent="0.3">
      <c r="A102" s="224" t="s">
        <v>16</v>
      </c>
      <c r="B102" s="226" t="s">
        <v>481</v>
      </c>
      <c r="C102" s="1" t="s">
        <v>502</v>
      </c>
      <c r="D102" s="1">
        <f>F102</f>
        <v>25</v>
      </c>
      <c r="E102" s="1">
        <v>25</v>
      </c>
      <c r="F102" s="1">
        <v>25</v>
      </c>
      <c r="G102" s="1">
        <v>25</v>
      </c>
      <c r="H102" s="1">
        <v>25</v>
      </c>
      <c r="I102" s="1">
        <v>25</v>
      </c>
      <c r="J102" s="1">
        <v>25</v>
      </c>
      <c r="K102" s="1">
        <v>25</v>
      </c>
      <c r="L102" s="1" t="s">
        <v>503</v>
      </c>
      <c r="M102" s="218"/>
    </row>
    <row r="103" spans="1:13" ht="15.75" hidden="1" thickBot="1" x14ac:dyDescent="0.3">
      <c r="A103" s="224" t="s">
        <v>16</v>
      </c>
      <c r="B103" s="226" t="s">
        <v>482</v>
      </c>
      <c r="C103" s="1" t="s">
        <v>502</v>
      </c>
      <c r="D103" s="1">
        <f>F103</f>
        <v>25</v>
      </c>
      <c r="E103" s="1">
        <v>25</v>
      </c>
      <c r="F103" s="1">
        <v>25</v>
      </c>
      <c r="G103" s="1">
        <v>25</v>
      </c>
      <c r="H103" s="1">
        <v>25</v>
      </c>
      <c r="I103" s="1">
        <v>25</v>
      </c>
      <c r="J103" s="1">
        <v>25</v>
      </c>
      <c r="K103" s="1">
        <v>25</v>
      </c>
      <c r="L103" s="1" t="s">
        <v>503</v>
      </c>
      <c r="M103" s="218"/>
    </row>
    <row r="104" spans="1:13" ht="15.75" hidden="1" thickBot="1" x14ac:dyDescent="0.3">
      <c r="A104" s="224" t="s">
        <v>16</v>
      </c>
      <c r="B104" s="226" t="s">
        <v>422</v>
      </c>
      <c r="C104" s="1" t="s">
        <v>505</v>
      </c>
      <c r="D104" s="1">
        <v>81</v>
      </c>
      <c r="E104" s="1">
        <v>81</v>
      </c>
      <c r="F104" s="1">
        <v>81</v>
      </c>
      <c r="G104" s="1">
        <v>81</v>
      </c>
      <c r="H104" s="1">
        <v>81</v>
      </c>
      <c r="I104" s="1">
        <v>81</v>
      </c>
      <c r="J104" s="1">
        <v>81</v>
      </c>
      <c r="K104" s="1">
        <v>81</v>
      </c>
      <c r="L104" s="1" t="s">
        <v>506</v>
      </c>
      <c r="M104" s="218"/>
    </row>
    <row r="105" spans="1:13" ht="15.75" hidden="1" thickBot="1" x14ac:dyDescent="0.3">
      <c r="A105" s="224" t="s">
        <v>16</v>
      </c>
      <c r="B105" s="226" t="s">
        <v>421</v>
      </c>
      <c r="C105" s="1" t="s">
        <v>505</v>
      </c>
      <c r="D105" s="1">
        <v>27</v>
      </c>
      <c r="E105" s="1">
        <v>27</v>
      </c>
      <c r="F105" s="1">
        <v>27</v>
      </c>
      <c r="G105" s="1">
        <v>27</v>
      </c>
      <c r="H105" s="1">
        <v>27</v>
      </c>
      <c r="I105" s="1">
        <v>27</v>
      </c>
      <c r="J105" s="1">
        <v>27</v>
      </c>
      <c r="K105" s="1">
        <v>27</v>
      </c>
      <c r="L105" s="1" t="s">
        <v>506</v>
      </c>
      <c r="M105" s="218"/>
    </row>
    <row r="106" spans="1:13" ht="15.75" hidden="1" thickBot="1" x14ac:dyDescent="0.3">
      <c r="A106" s="224" t="s">
        <v>16</v>
      </c>
      <c r="B106" s="226" t="s">
        <v>77</v>
      </c>
      <c r="C106" s="1" t="s">
        <v>505</v>
      </c>
      <c r="D106" s="1">
        <v>98</v>
      </c>
      <c r="E106" s="1">
        <v>98</v>
      </c>
      <c r="F106" s="1">
        <v>98</v>
      </c>
      <c r="G106" s="1">
        <v>98</v>
      </c>
      <c r="H106" s="1">
        <v>98</v>
      </c>
      <c r="I106" s="1">
        <v>98</v>
      </c>
      <c r="J106" s="1">
        <v>98</v>
      </c>
      <c r="K106" s="1">
        <v>98</v>
      </c>
      <c r="L106" s="1" t="s">
        <v>506</v>
      </c>
      <c r="M106" s="218"/>
    </row>
    <row r="107" spans="1:13" ht="15.75" hidden="1" thickBot="1" x14ac:dyDescent="0.3">
      <c r="A107" s="224" t="s">
        <v>16</v>
      </c>
      <c r="B107" s="226" t="s">
        <v>384</v>
      </c>
      <c r="C107" s="1" t="s">
        <v>505</v>
      </c>
      <c r="D107" s="1">
        <v>1</v>
      </c>
      <c r="E107" s="1">
        <v>1</v>
      </c>
      <c r="F107" s="1">
        <v>1</v>
      </c>
      <c r="G107" s="1">
        <v>1</v>
      </c>
      <c r="H107" s="1">
        <v>1</v>
      </c>
      <c r="I107" s="1">
        <v>1</v>
      </c>
      <c r="J107" s="1">
        <v>1</v>
      </c>
      <c r="K107" s="1">
        <v>1</v>
      </c>
      <c r="L107" s="1" t="s">
        <v>506</v>
      </c>
      <c r="M107" s="218"/>
    </row>
    <row r="108" spans="1:13" ht="15.75" hidden="1" thickBot="1" x14ac:dyDescent="0.3">
      <c r="A108" s="224" t="s">
        <v>16</v>
      </c>
      <c r="B108" s="226" t="s">
        <v>477</v>
      </c>
      <c r="C108" s="1" t="s">
        <v>505</v>
      </c>
      <c r="D108" s="1">
        <f>F108</f>
        <v>3</v>
      </c>
      <c r="E108" s="1">
        <v>3</v>
      </c>
      <c r="F108" s="1">
        <v>3</v>
      </c>
      <c r="G108" s="1">
        <v>3</v>
      </c>
      <c r="H108" s="1">
        <v>3</v>
      </c>
      <c r="I108" s="1">
        <v>3</v>
      </c>
      <c r="J108" s="1">
        <v>3</v>
      </c>
      <c r="K108" s="1">
        <v>3</v>
      </c>
      <c r="L108" s="1" t="s">
        <v>507</v>
      </c>
      <c r="M108" s="218"/>
    </row>
    <row r="109" spans="1:13" ht="15.75" hidden="1" thickBot="1" x14ac:dyDescent="0.3">
      <c r="A109" s="224" t="s">
        <v>16</v>
      </c>
      <c r="B109" s="226" t="s">
        <v>112</v>
      </c>
      <c r="C109" s="1" t="s">
        <v>505</v>
      </c>
      <c r="D109" s="1">
        <v>45</v>
      </c>
      <c r="E109" s="1">
        <v>45</v>
      </c>
      <c r="F109" s="1">
        <f>D109</f>
        <v>45</v>
      </c>
      <c r="G109" s="1">
        <f>F109</f>
        <v>45</v>
      </c>
      <c r="H109" s="1">
        <f>G109</f>
        <v>45</v>
      </c>
      <c r="I109" s="1">
        <f>H109</f>
        <v>45</v>
      </c>
      <c r="J109" s="1">
        <f>I109</f>
        <v>45</v>
      </c>
      <c r="K109" s="1">
        <f>J109</f>
        <v>45</v>
      </c>
      <c r="L109" s="1" t="s">
        <v>506</v>
      </c>
      <c r="M109" s="218"/>
    </row>
    <row r="110" spans="1:13" ht="15.75" hidden="1" thickBot="1" x14ac:dyDescent="0.3">
      <c r="A110" s="224" t="s">
        <v>16</v>
      </c>
      <c r="B110" s="226" t="s">
        <v>124</v>
      </c>
      <c r="C110" s="1" t="s">
        <v>505</v>
      </c>
      <c r="D110" s="1">
        <v>3</v>
      </c>
      <c r="E110" s="1">
        <v>3</v>
      </c>
      <c r="F110" s="1">
        <v>3</v>
      </c>
      <c r="G110" s="1">
        <v>3</v>
      </c>
      <c r="H110" s="1">
        <v>3</v>
      </c>
      <c r="I110" s="1">
        <v>3</v>
      </c>
      <c r="J110" s="1">
        <v>3</v>
      </c>
      <c r="K110" s="1">
        <v>3</v>
      </c>
      <c r="L110" s="1" t="s">
        <v>506</v>
      </c>
      <c r="M110" s="218"/>
    </row>
    <row r="111" spans="1:13" ht="15.75" hidden="1" thickBot="1" x14ac:dyDescent="0.3">
      <c r="A111" s="224" t="s">
        <v>16</v>
      </c>
      <c r="B111" s="226" t="s">
        <v>122</v>
      </c>
      <c r="C111" s="1" t="s">
        <v>505</v>
      </c>
      <c r="D111" s="1">
        <v>3</v>
      </c>
      <c r="E111" s="1">
        <v>3</v>
      </c>
      <c r="F111" s="1">
        <v>3</v>
      </c>
      <c r="G111" s="1">
        <v>3</v>
      </c>
      <c r="H111" s="1">
        <v>3</v>
      </c>
      <c r="I111" s="1">
        <v>3</v>
      </c>
      <c r="J111" s="1">
        <v>3</v>
      </c>
      <c r="K111" s="1">
        <v>3</v>
      </c>
      <c r="L111" s="1" t="s">
        <v>506</v>
      </c>
      <c r="M111" s="218"/>
    </row>
    <row r="112" spans="1:13" ht="15.75" hidden="1" thickBot="1" x14ac:dyDescent="0.3">
      <c r="A112" s="224" t="s">
        <v>16</v>
      </c>
      <c r="B112" s="226" t="s">
        <v>278</v>
      </c>
      <c r="C112" s="1" t="s">
        <v>505</v>
      </c>
      <c r="D112" s="1">
        <v>0.01</v>
      </c>
      <c r="E112" s="1">
        <v>0.01</v>
      </c>
      <c r="F112" s="1">
        <v>0.01</v>
      </c>
      <c r="G112" s="1">
        <v>0.01</v>
      </c>
      <c r="H112" s="1">
        <v>0.01</v>
      </c>
      <c r="I112" s="1">
        <v>0.01</v>
      </c>
      <c r="J112" s="1">
        <v>0.01</v>
      </c>
      <c r="K112" s="1">
        <v>0.01</v>
      </c>
      <c r="L112" s="1" t="s">
        <v>506</v>
      </c>
      <c r="M112" s="218"/>
    </row>
    <row r="113" spans="1:13" ht="15.75" hidden="1" thickBot="1" x14ac:dyDescent="0.3">
      <c r="A113" s="224" t="s">
        <v>16</v>
      </c>
      <c r="B113" s="231" t="s">
        <v>147</v>
      </c>
      <c r="C113" s="232" t="s">
        <v>505</v>
      </c>
      <c r="D113" s="232">
        <v>0</v>
      </c>
      <c r="E113" s="232">
        <v>0</v>
      </c>
      <c r="F113" s="232">
        <v>0</v>
      </c>
      <c r="G113" s="232">
        <v>0</v>
      </c>
      <c r="H113" s="232">
        <v>0</v>
      </c>
      <c r="I113" s="232">
        <v>0</v>
      </c>
      <c r="J113" s="232">
        <v>0</v>
      </c>
      <c r="K113" s="232">
        <v>0</v>
      </c>
      <c r="L113" s="232" t="s">
        <v>506</v>
      </c>
      <c r="M113" s="233"/>
    </row>
    <row r="114" spans="1:13" ht="15.75" hidden="1" thickBot="1" x14ac:dyDescent="0.3">
      <c r="A114" s="224" t="s">
        <v>16</v>
      </c>
      <c r="B114" s="231" t="s">
        <v>77</v>
      </c>
      <c r="C114" s="1" t="s">
        <v>508</v>
      </c>
      <c r="D114" s="228">
        <v>0.25</v>
      </c>
      <c r="E114" s="228">
        <f t="shared" ref="E114:K115" si="11">D114</f>
        <v>0.25</v>
      </c>
      <c r="F114" s="228">
        <f t="shared" si="11"/>
        <v>0.25</v>
      </c>
      <c r="G114" s="228">
        <f t="shared" si="11"/>
        <v>0.25</v>
      </c>
      <c r="H114" s="228">
        <f t="shared" si="11"/>
        <v>0.25</v>
      </c>
      <c r="I114" s="228">
        <f t="shared" si="11"/>
        <v>0.25</v>
      </c>
      <c r="J114" s="228">
        <f t="shared" si="11"/>
        <v>0.25</v>
      </c>
      <c r="K114" s="228">
        <f t="shared" si="11"/>
        <v>0.25</v>
      </c>
      <c r="L114" s="1" t="s">
        <v>487</v>
      </c>
      <c r="M114" s="218"/>
    </row>
    <row r="115" spans="1:13" ht="15.75" hidden="1" thickBot="1" x14ac:dyDescent="0.3">
      <c r="A115" s="224" t="s">
        <v>16</v>
      </c>
      <c r="B115" s="231" t="s">
        <v>77</v>
      </c>
      <c r="C115" s="1" t="s">
        <v>509</v>
      </c>
      <c r="D115" s="228">
        <v>0.25</v>
      </c>
      <c r="E115" s="228">
        <f t="shared" si="11"/>
        <v>0.25</v>
      </c>
      <c r="F115" s="228">
        <f t="shared" si="11"/>
        <v>0.25</v>
      </c>
      <c r="G115" s="228">
        <f t="shared" si="11"/>
        <v>0.25</v>
      </c>
      <c r="H115" s="228">
        <f t="shared" si="11"/>
        <v>0.25</v>
      </c>
      <c r="I115" s="228">
        <f t="shared" si="11"/>
        <v>0.25</v>
      </c>
      <c r="J115" s="228">
        <f t="shared" si="11"/>
        <v>0.25</v>
      </c>
      <c r="K115" s="228">
        <f t="shared" si="11"/>
        <v>0.25</v>
      </c>
      <c r="L115" s="1" t="s">
        <v>487</v>
      </c>
      <c r="M115" s="218"/>
    </row>
    <row r="116" spans="1:13" ht="15.75" hidden="1" thickBot="1" x14ac:dyDescent="0.3">
      <c r="A116" s="224" t="s">
        <v>16</v>
      </c>
      <c r="B116" s="231" t="s">
        <v>77</v>
      </c>
      <c r="C116" s="1" t="s">
        <v>510</v>
      </c>
      <c r="D116" s="1">
        <v>0</v>
      </c>
      <c r="E116" s="1">
        <v>0</v>
      </c>
      <c r="F116" s="1">
        <v>0</v>
      </c>
      <c r="G116" s="1">
        <v>0</v>
      </c>
      <c r="H116" s="1">
        <v>0</v>
      </c>
      <c r="I116" s="1">
        <v>0</v>
      </c>
      <c r="J116" s="1">
        <v>0</v>
      </c>
      <c r="K116" s="228">
        <v>0</v>
      </c>
      <c r="L116" s="1" t="s">
        <v>511</v>
      </c>
      <c r="M116" s="218"/>
    </row>
    <row r="117" spans="1:13" ht="15.75" hidden="1" thickBot="1" x14ac:dyDescent="0.3">
      <c r="A117" s="224" t="s">
        <v>16</v>
      </c>
      <c r="B117" s="231" t="s">
        <v>77</v>
      </c>
      <c r="C117" s="1" t="s">
        <v>512</v>
      </c>
      <c r="D117" s="1">
        <v>0</v>
      </c>
      <c r="E117" s="1">
        <v>0</v>
      </c>
      <c r="F117" s="1">
        <v>0</v>
      </c>
      <c r="G117" s="1">
        <v>0</v>
      </c>
      <c r="H117" s="1">
        <v>0</v>
      </c>
      <c r="I117" s="1">
        <v>0</v>
      </c>
      <c r="J117" s="1">
        <v>0</v>
      </c>
      <c r="K117" s="228">
        <v>0</v>
      </c>
      <c r="L117" s="1" t="s">
        <v>511</v>
      </c>
      <c r="M117" s="218"/>
    </row>
    <row r="118" spans="1:13" ht="15.75" hidden="1" thickBot="1" x14ac:dyDescent="0.3">
      <c r="A118" s="224" t="s">
        <v>16</v>
      </c>
      <c r="B118" s="231" t="s">
        <v>77</v>
      </c>
      <c r="C118" s="1" t="s">
        <v>513</v>
      </c>
      <c r="D118" s="228">
        <v>0.3</v>
      </c>
      <c r="E118" s="228">
        <f t="shared" ref="E118:K127" si="12">D118</f>
        <v>0.3</v>
      </c>
      <c r="F118" s="228">
        <f t="shared" si="12"/>
        <v>0.3</v>
      </c>
      <c r="G118" s="228">
        <f t="shared" si="12"/>
        <v>0.3</v>
      </c>
      <c r="H118" s="228">
        <f t="shared" si="12"/>
        <v>0.3</v>
      </c>
      <c r="I118" s="228">
        <f t="shared" si="12"/>
        <v>0.3</v>
      </c>
      <c r="J118" s="228">
        <f t="shared" si="12"/>
        <v>0.3</v>
      </c>
      <c r="K118" s="228">
        <f t="shared" si="12"/>
        <v>0.3</v>
      </c>
      <c r="L118" s="1" t="s">
        <v>514</v>
      </c>
      <c r="M118" s="218"/>
    </row>
    <row r="119" spans="1:13" ht="15.75" hidden="1" thickBot="1" x14ac:dyDescent="0.3">
      <c r="A119" s="224" t="s">
        <v>16</v>
      </c>
      <c r="B119" s="231" t="s">
        <v>77</v>
      </c>
      <c r="C119" s="1" t="s">
        <v>515</v>
      </c>
      <c r="D119" s="1">
        <v>4</v>
      </c>
      <c r="E119" s="1">
        <f t="shared" si="12"/>
        <v>4</v>
      </c>
      <c r="F119" s="1">
        <f t="shared" si="12"/>
        <v>4</v>
      </c>
      <c r="G119" s="1">
        <f t="shared" si="12"/>
        <v>4</v>
      </c>
      <c r="H119" s="1">
        <f t="shared" si="12"/>
        <v>4</v>
      </c>
      <c r="I119" s="1">
        <f t="shared" si="12"/>
        <v>4</v>
      </c>
      <c r="J119" s="1">
        <f t="shared" si="12"/>
        <v>4</v>
      </c>
      <c r="K119" s="1">
        <f t="shared" si="12"/>
        <v>4</v>
      </c>
      <c r="L119" s="1" t="s">
        <v>516</v>
      </c>
      <c r="M119" s="218"/>
    </row>
    <row r="120" spans="1:13" ht="15.75" hidden="1" thickBot="1" x14ac:dyDescent="0.3">
      <c r="A120" s="224" t="s">
        <v>16</v>
      </c>
      <c r="B120" s="231" t="s">
        <v>77</v>
      </c>
      <c r="C120" s="232" t="s">
        <v>517</v>
      </c>
      <c r="D120" s="232">
        <v>2</v>
      </c>
      <c r="E120" s="232">
        <f t="shared" si="12"/>
        <v>2</v>
      </c>
      <c r="F120" s="232">
        <f t="shared" si="12"/>
        <v>2</v>
      </c>
      <c r="G120" s="232">
        <f t="shared" si="12"/>
        <v>2</v>
      </c>
      <c r="H120" s="232">
        <f t="shared" si="12"/>
        <v>2</v>
      </c>
      <c r="I120" s="232">
        <f t="shared" si="12"/>
        <v>2</v>
      </c>
      <c r="J120" s="232">
        <f t="shared" si="12"/>
        <v>2</v>
      </c>
      <c r="K120" s="232">
        <f t="shared" si="12"/>
        <v>2</v>
      </c>
      <c r="L120" s="232" t="s">
        <v>516</v>
      </c>
      <c r="M120" s="233"/>
    </row>
    <row r="121" spans="1:13" ht="15.75" hidden="1" thickBot="1" x14ac:dyDescent="0.3">
      <c r="A121" s="224" t="s">
        <v>16</v>
      </c>
      <c r="B121" s="231" t="s">
        <v>421</v>
      </c>
      <c r="C121" s="1" t="s">
        <v>508</v>
      </c>
      <c r="D121" s="228">
        <v>0.25</v>
      </c>
      <c r="E121" s="228">
        <f t="shared" si="12"/>
        <v>0.25</v>
      </c>
      <c r="F121" s="228">
        <f t="shared" si="12"/>
        <v>0.25</v>
      </c>
      <c r="G121" s="228">
        <f t="shared" si="12"/>
        <v>0.25</v>
      </c>
      <c r="H121" s="228">
        <f t="shared" si="12"/>
        <v>0.25</v>
      </c>
      <c r="I121" s="228">
        <f t="shared" si="12"/>
        <v>0.25</v>
      </c>
      <c r="J121" s="228">
        <f t="shared" si="12"/>
        <v>0.25</v>
      </c>
      <c r="K121" s="228">
        <f t="shared" si="12"/>
        <v>0.25</v>
      </c>
      <c r="L121" s="1" t="s">
        <v>487</v>
      </c>
      <c r="M121" s="218"/>
    </row>
    <row r="122" spans="1:13" ht="15.75" hidden="1" thickBot="1" x14ac:dyDescent="0.3">
      <c r="A122" s="224" t="s">
        <v>16</v>
      </c>
      <c r="B122" s="231" t="s">
        <v>421</v>
      </c>
      <c r="C122" s="1" t="s">
        <v>509</v>
      </c>
      <c r="D122" s="228">
        <v>0.25</v>
      </c>
      <c r="E122" s="228">
        <f t="shared" si="12"/>
        <v>0.25</v>
      </c>
      <c r="F122" s="228">
        <f t="shared" si="12"/>
        <v>0.25</v>
      </c>
      <c r="G122" s="228">
        <f t="shared" si="12"/>
        <v>0.25</v>
      </c>
      <c r="H122" s="228">
        <f t="shared" si="12"/>
        <v>0.25</v>
      </c>
      <c r="I122" s="228">
        <f t="shared" si="12"/>
        <v>0.25</v>
      </c>
      <c r="J122" s="228">
        <f t="shared" si="12"/>
        <v>0.25</v>
      </c>
      <c r="K122" s="228">
        <f t="shared" si="12"/>
        <v>0.25</v>
      </c>
      <c r="L122" s="1" t="s">
        <v>487</v>
      </c>
      <c r="M122" s="218"/>
    </row>
    <row r="123" spans="1:13" ht="15.75" hidden="1" thickBot="1" x14ac:dyDescent="0.3">
      <c r="A123" s="224" t="s">
        <v>16</v>
      </c>
      <c r="B123" s="231" t="s">
        <v>421</v>
      </c>
      <c r="C123" s="1" t="s">
        <v>510</v>
      </c>
      <c r="D123" s="1">
        <v>250000</v>
      </c>
      <c r="E123" s="1">
        <f t="shared" si="12"/>
        <v>250000</v>
      </c>
      <c r="F123" s="1">
        <f t="shared" si="12"/>
        <v>250000</v>
      </c>
      <c r="G123" s="1">
        <f t="shared" si="12"/>
        <v>250000</v>
      </c>
      <c r="H123" s="1">
        <f t="shared" si="12"/>
        <v>250000</v>
      </c>
      <c r="I123" s="1">
        <f t="shared" si="12"/>
        <v>250000</v>
      </c>
      <c r="J123" s="1">
        <f t="shared" si="12"/>
        <v>250000</v>
      </c>
      <c r="K123" s="1">
        <f t="shared" si="12"/>
        <v>250000</v>
      </c>
      <c r="L123" s="1" t="s">
        <v>511</v>
      </c>
      <c r="M123" s="218"/>
    </row>
    <row r="124" spans="1:13" ht="15.75" hidden="1" thickBot="1" x14ac:dyDescent="0.3">
      <c r="A124" s="224" t="s">
        <v>16</v>
      </c>
      <c r="B124" s="231" t="s">
        <v>421</v>
      </c>
      <c r="C124" s="1" t="s">
        <v>512</v>
      </c>
      <c r="D124" s="1">
        <v>250000</v>
      </c>
      <c r="E124" s="1">
        <f t="shared" si="12"/>
        <v>250000</v>
      </c>
      <c r="F124" s="1">
        <f t="shared" si="12"/>
        <v>250000</v>
      </c>
      <c r="G124" s="1">
        <f t="shared" si="12"/>
        <v>250000</v>
      </c>
      <c r="H124" s="1">
        <f t="shared" si="12"/>
        <v>250000</v>
      </c>
      <c r="I124" s="1">
        <f t="shared" si="12"/>
        <v>250000</v>
      </c>
      <c r="J124" s="1">
        <f t="shared" si="12"/>
        <v>250000</v>
      </c>
      <c r="K124" s="1">
        <f t="shared" si="12"/>
        <v>250000</v>
      </c>
      <c r="L124" s="1" t="s">
        <v>511</v>
      </c>
      <c r="M124" s="218"/>
    </row>
    <row r="125" spans="1:13" ht="15.75" hidden="1" thickBot="1" x14ac:dyDescent="0.3">
      <c r="A125" s="224" t="s">
        <v>16</v>
      </c>
      <c r="B125" s="231" t="s">
        <v>421</v>
      </c>
      <c r="C125" s="1" t="s">
        <v>513</v>
      </c>
      <c r="D125" s="228">
        <v>0.3</v>
      </c>
      <c r="E125" s="228">
        <f t="shared" si="12"/>
        <v>0.3</v>
      </c>
      <c r="F125" s="228">
        <f t="shared" si="12"/>
        <v>0.3</v>
      </c>
      <c r="G125" s="228">
        <f t="shared" si="12"/>
        <v>0.3</v>
      </c>
      <c r="H125" s="228">
        <f t="shared" si="12"/>
        <v>0.3</v>
      </c>
      <c r="I125" s="228">
        <f t="shared" si="12"/>
        <v>0.3</v>
      </c>
      <c r="J125" s="228">
        <f t="shared" si="12"/>
        <v>0.3</v>
      </c>
      <c r="K125" s="228">
        <f t="shared" si="12"/>
        <v>0.3</v>
      </c>
      <c r="L125" s="1" t="s">
        <v>514</v>
      </c>
      <c r="M125" s="218"/>
    </row>
    <row r="126" spans="1:13" ht="15.75" hidden="1" thickBot="1" x14ac:dyDescent="0.3">
      <c r="A126" s="224" t="s">
        <v>16</v>
      </c>
      <c r="B126" s="231" t="s">
        <v>421</v>
      </c>
      <c r="C126" s="1" t="s">
        <v>515</v>
      </c>
      <c r="D126" s="1">
        <v>4</v>
      </c>
      <c r="E126" s="1">
        <f t="shared" si="12"/>
        <v>4</v>
      </c>
      <c r="F126" s="1">
        <f t="shared" si="12"/>
        <v>4</v>
      </c>
      <c r="G126" s="1">
        <f t="shared" si="12"/>
        <v>4</v>
      </c>
      <c r="H126" s="1">
        <f t="shared" si="12"/>
        <v>4</v>
      </c>
      <c r="I126" s="1">
        <f t="shared" si="12"/>
        <v>4</v>
      </c>
      <c r="J126" s="1">
        <f t="shared" si="12"/>
        <v>4</v>
      </c>
      <c r="K126" s="1">
        <f t="shared" si="12"/>
        <v>4</v>
      </c>
      <c r="L126" s="1" t="s">
        <v>516</v>
      </c>
      <c r="M126" s="218"/>
    </row>
    <row r="127" spans="1:13" ht="15.75" hidden="1" thickBot="1" x14ac:dyDescent="0.3">
      <c r="A127" s="224" t="s">
        <v>16</v>
      </c>
      <c r="B127" s="231" t="s">
        <v>421</v>
      </c>
      <c r="C127" s="232" t="s">
        <v>517</v>
      </c>
      <c r="D127" s="232">
        <v>2</v>
      </c>
      <c r="E127" s="232">
        <f t="shared" si="12"/>
        <v>2</v>
      </c>
      <c r="F127" s="232">
        <f t="shared" si="12"/>
        <v>2</v>
      </c>
      <c r="G127" s="232">
        <f t="shared" si="12"/>
        <v>2</v>
      </c>
      <c r="H127" s="232">
        <f t="shared" si="12"/>
        <v>2</v>
      </c>
      <c r="I127" s="232">
        <f t="shared" si="12"/>
        <v>2</v>
      </c>
      <c r="J127" s="232">
        <f t="shared" si="12"/>
        <v>2</v>
      </c>
      <c r="K127" s="232">
        <f t="shared" si="12"/>
        <v>2</v>
      </c>
      <c r="L127" s="232" t="s">
        <v>516</v>
      </c>
      <c r="M127" s="233"/>
    </row>
    <row r="128" spans="1:13" x14ac:dyDescent="0.25">
      <c r="A128" s="220" t="s">
        <v>719</v>
      </c>
      <c r="B128" s="221" t="s">
        <v>77</v>
      </c>
      <c r="C128" s="1" t="s">
        <v>474</v>
      </c>
      <c r="G128" s="1">
        <v>0.34</v>
      </c>
      <c r="H128" s="1">
        <v>0.34</v>
      </c>
      <c r="I128" s="1">
        <v>0.34</v>
      </c>
      <c r="J128" s="1">
        <v>0.34</v>
      </c>
      <c r="K128" s="1">
        <v>0.34</v>
      </c>
      <c r="L128" s="222" t="s">
        <v>475</v>
      </c>
      <c r="M128" s="223" t="s">
        <v>476</v>
      </c>
    </row>
    <row r="129" spans="1:13" x14ac:dyDescent="0.25">
      <c r="A129" s="220" t="s">
        <v>719</v>
      </c>
      <c r="B129" s="225" t="s">
        <v>384</v>
      </c>
      <c r="C129" s="1" t="s">
        <v>474</v>
      </c>
      <c r="G129" s="1">
        <v>0</v>
      </c>
      <c r="H129" s="1">
        <v>0</v>
      </c>
      <c r="I129" s="1">
        <v>0</v>
      </c>
      <c r="J129" s="1">
        <v>0</v>
      </c>
      <c r="K129" s="1">
        <v>0</v>
      </c>
      <c r="L129" s="1" t="s">
        <v>475</v>
      </c>
      <c r="M129" s="218" t="s">
        <v>476</v>
      </c>
    </row>
    <row r="130" spans="1:13" x14ac:dyDescent="0.25">
      <c r="A130" s="220" t="s">
        <v>719</v>
      </c>
      <c r="B130" s="225" t="s">
        <v>477</v>
      </c>
      <c r="C130" s="1" t="s">
        <v>474</v>
      </c>
      <c r="G130" s="1">
        <v>0.248</v>
      </c>
      <c r="H130" s="1">
        <v>0.248</v>
      </c>
      <c r="I130" s="1">
        <v>0.248</v>
      </c>
      <c r="J130" s="1">
        <v>0.248</v>
      </c>
      <c r="K130" s="1">
        <v>0.248</v>
      </c>
      <c r="L130" s="1" t="s">
        <v>475</v>
      </c>
      <c r="M130" s="218" t="s">
        <v>476</v>
      </c>
    </row>
    <row r="131" spans="1:13" ht="15.75" thickBot="1" x14ac:dyDescent="0.3">
      <c r="A131" s="220" t="s">
        <v>719</v>
      </c>
      <c r="B131" s="225" t="s">
        <v>478</v>
      </c>
      <c r="C131" s="1" t="s">
        <v>474</v>
      </c>
      <c r="G131" s="1">
        <v>0.2</v>
      </c>
      <c r="H131" s="1">
        <v>0.2</v>
      </c>
      <c r="I131" s="1">
        <v>0.2</v>
      </c>
      <c r="J131" s="1">
        <v>0.2</v>
      </c>
      <c r="K131" s="1">
        <v>0.2</v>
      </c>
      <c r="L131" s="1" t="s">
        <v>475</v>
      </c>
      <c r="M131" s="218" t="s">
        <v>476</v>
      </c>
    </row>
    <row r="132" spans="1:13" ht="15.75" hidden="1" thickBot="1" x14ac:dyDescent="0.3">
      <c r="A132" s="220" t="s">
        <v>719</v>
      </c>
      <c r="B132" s="226" t="s">
        <v>481</v>
      </c>
      <c r="C132" s="1" t="s">
        <v>479</v>
      </c>
      <c r="D132" s="227"/>
      <c r="E132" s="227"/>
      <c r="F132" s="227"/>
      <c r="G132" s="227">
        <v>0.06</v>
      </c>
      <c r="H132" s="227">
        <v>0.06</v>
      </c>
      <c r="I132" s="227">
        <v>0.06</v>
      </c>
      <c r="J132" s="227">
        <v>0.06</v>
      </c>
      <c r="K132" s="227">
        <v>0.06</v>
      </c>
      <c r="L132" s="1" t="s">
        <v>480</v>
      </c>
      <c r="M132" s="218"/>
    </row>
    <row r="133" spans="1:13" ht="15.75" hidden="1" thickBot="1" x14ac:dyDescent="0.3">
      <c r="A133" s="220" t="s">
        <v>719</v>
      </c>
      <c r="B133" s="226" t="s">
        <v>422</v>
      </c>
      <c r="C133" s="1" t="s">
        <v>483</v>
      </c>
      <c r="G133" s="1">
        <v>12.385999999999999</v>
      </c>
      <c r="H133" s="1">
        <v>12.385999999999999</v>
      </c>
      <c r="I133" s="1">
        <v>12.385999999999999</v>
      </c>
      <c r="J133" s="1">
        <v>12.385999999999999</v>
      </c>
      <c r="K133" s="1">
        <v>12.385999999999999</v>
      </c>
      <c r="L133" s="1" t="s">
        <v>484</v>
      </c>
      <c r="M133" s="218" t="s">
        <v>722</v>
      </c>
    </row>
    <row r="134" spans="1:13" ht="15.75" hidden="1" thickBot="1" x14ac:dyDescent="0.3">
      <c r="A134" s="220" t="s">
        <v>719</v>
      </c>
      <c r="B134" s="226" t="s">
        <v>421</v>
      </c>
      <c r="C134" s="1" t="s">
        <v>483</v>
      </c>
      <c r="G134" s="1">
        <v>7.3949999999999996</v>
      </c>
      <c r="H134" s="1">
        <v>7.3949999999999996</v>
      </c>
      <c r="I134" s="1">
        <v>7.3949999999999996</v>
      </c>
      <c r="J134" s="1">
        <v>7.3949999999999996</v>
      </c>
      <c r="K134" s="1">
        <v>7.3949999999999996</v>
      </c>
      <c r="L134" s="1" t="s">
        <v>484</v>
      </c>
      <c r="M134" s="218"/>
    </row>
    <row r="135" spans="1:13" ht="15.75" hidden="1" thickBot="1" x14ac:dyDescent="0.3">
      <c r="A135" s="220" t="s">
        <v>719</v>
      </c>
      <c r="B135" s="226" t="s">
        <v>77</v>
      </c>
      <c r="C135" s="1" t="s">
        <v>483</v>
      </c>
      <c r="G135" s="1">
        <v>9.8119999999999994</v>
      </c>
      <c r="H135" s="1">
        <v>9.8119999999999994</v>
      </c>
      <c r="I135" s="1">
        <v>9.8119999999999994</v>
      </c>
      <c r="J135" s="1">
        <v>9.8119999999999994</v>
      </c>
      <c r="K135" s="1">
        <v>9.8119999999999994</v>
      </c>
      <c r="L135" s="1" t="s">
        <v>484</v>
      </c>
      <c r="M135" s="218" t="s">
        <v>722</v>
      </c>
    </row>
    <row r="136" spans="1:13" ht="15.75" hidden="1" thickBot="1" x14ac:dyDescent="0.3">
      <c r="A136" s="220" t="s">
        <v>719</v>
      </c>
      <c r="B136" s="226" t="s">
        <v>477</v>
      </c>
      <c r="C136" s="1" t="s">
        <v>483</v>
      </c>
      <c r="G136" s="1">
        <v>11.519</v>
      </c>
      <c r="H136" s="1">
        <v>11.519</v>
      </c>
      <c r="I136" s="1">
        <v>11.519</v>
      </c>
      <c r="J136" s="1">
        <v>11.519</v>
      </c>
      <c r="K136" s="1">
        <v>11.519</v>
      </c>
      <c r="L136" s="1" t="s">
        <v>484</v>
      </c>
      <c r="M136" s="218"/>
    </row>
    <row r="137" spans="1:13" ht="15.75" hidden="1" thickBot="1" x14ac:dyDescent="0.3">
      <c r="A137" s="220" t="s">
        <v>719</v>
      </c>
      <c r="B137" s="226" t="s">
        <v>112</v>
      </c>
      <c r="C137" s="1" t="s">
        <v>483</v>
      </c>
      <c r="G137" s="1">
        <v>10.657</v>
      </c>
      <c r="H137" s="1">
        <f t="shared" ref="H137" si="13">G137</f>
        <v>10.657</v>
      </c>
      <c r="I137" s="1">
        <f t="shared" ref="I137" si="14">H137</f>
        <v>10.657</v>
      </c>
      <c r="J137" s="1">
        <f t="shared" ref="J137" si="15">I137</f>
        <v>10.657</v>
      </c>
      <c r="K137" s="1">
        <f t="shared" ref="K137" si="16">J137</f>
        <v>10.657</v>
      </c>
      <c r="L137" s="1" t="s">
        <v>484</v>
      </c>
      <c r="M137" s="218" t="s">
        <v>722</v>
      </c>
    </row>
    <row r="138" spans="1:13" ht="15.75" hidden="1" thickBot="1" x14ac:dyDescent="0.3">
      <c r="A138" s="220" t="s">
        <v>719</v>
      </c>
      <c r="B138" s="226" t="s">
        <v>124</v>
      </c>
      <c r="C138" s="1" t="s">
        <v>483</v>
      </c>
      <c r="G138" s="1">
        <v>11.519</v>
      </c>
      <c r="H138" s="1">
        <v>11.519</v>
      </c>
      <c r="I138" s="1">
        <v>11.519</v>
      </c>
      <c r="J138" s="1">
        <v>11.519</v>
      </c>
      <c r="K138" s="1">
        <v>11.519</v>
      </c>
      <c r="L138" s="1" t="s">
        <v>484</v>
      </c>
      <c r="M138" s="218" t="s">
        <v>722</v>
      </c>
    </row>
    <row r="139" spans="1:13" ht="15.75" hidden="1" thickBot="1" x14ac:dyDescent="0.3">
      <c r="A139" s="220" t="s">
        <v>719</v>
      </c>
      <c r="B139" s="226" t="s">
        <v>423</v>
      </c>
      <c r="C139" s="1" t="s">
        <v>485</v>
      </c>
      <c r="D139" s="228"/>
      <c r="E139" s="228"/>
      <c r="F139" s="229"/>
      <c r="G139" s="229">
        <v>0.89</v>
      </c>
      <c r="H139" s="229">
        <v>0.89</v>
      </c>
      <c r="I139" s="229">
        <v>0.89</v>
      </c>
      <c r="J139" s="229">
        <v>0.89</v>
      </c>
      <c r="K139" s="229">
        <v>0.89</v>
      </c>
      <c r="L139" s="1" t="s">
        <v>480</v>
      </c>
      <c r="M139" s="218"/>
    </row>
    <row r="140" spans="1:13" ht="15.75" hidden="1" thickBot="1" x14ac:dyDescent="0.3">
      <c r="A140" s="220" t="s">
        <v>719</v>
      </c>
      <c r="B140" s="226" t="s">
        <v>122</v>
      </c>
      <c r="C140" s="1" t="str">
        <f>C139</f>
        <v>efficiency</v>
      </c>
      <c r="D140" s="230"/>
      <c r="E140" s="230"/>
      <c r="F140" s="230"/>
      <c r="G140" s="230">
        <f>G139</f>
        <v>0.89</v>
      </c>
      <c r="H140" s="230">
        <f>H139</f>
        <v>0.89</v>
      </c>
      <c r="I140" s="230">
        <f>I139</f>
        <v>0.89</v>
      </c>
      <c r="J140" s="230">
        <f>J139</f>
        <v>0.89</v>
      </c>
      <c r="K140" s="230">
        <f>K139</f>
        <v>0.89</v>
      </c>
      <c r="L140" s="1" t="s">
        <v>480</v>
      </c>
      <c r="M140" s="218"/>
    </row>
    <row r="141" spans="1:13" ht="15.75" hidden="1" thickBot="1" x14ac:dyDescent="0.3">
      <c r="A141" s="220" t="s">
        <v>719</v>
      </c>
      <c r="B141" s="226" t="s">
        <v>422</v>
      </c>
      <c r="C141" s="1" t="s">
        <v>485</v>
      </c>
      <c r="D141" s="230"/>
      <c r="E141" s="230"/>
      <c r="F141" s="230"/>
      <c r="G141" s="230">
        <f>3.6/G133</f>
        <v>0.29065073470046832</v>
      </c>
      <c r="H141" s="230">
        <f>3.6/H133</f>
        <v>0.29065073470046832</v>
      </c>
      <c r="I141" s="230">
        <f>3.6/I133</f>
        <v>0.29065073470046832</v>
      </c>
      <c r="J141" s="230">
        <f>3.6/J133</f>
        <v>0.29065073470046832</v>
      </c>
      <c r="K141" s="230">
        <f>3.6/K133</f>
        <v>0.29065073470046832</v>
      </c>
      <c r="L141" s="1" t="s">
        <v>480</v>
      </c>
      <c r="M141" s="218"/>
    </row>
    <row r="142" spans="1:13" ht="15.75" hidden="1" thickBot="1" x14ac:dyDescent="0.3">
      <c r="A142" s="220" t="s">
        <v>719</v>
      </c>
      <c r="B142" s="226" t="s">
        <v>421</v>
      </c>
      <c r="C142" s="1" t="s">
        <v>485</v>
      </c>
      <c r="D142" s="230"/>
      <c r="E142" s="230"/>
      <c r="F142" s="230"/>
      <c r="G142" s="230">
        <v>0.4</v>
      </c>
      <c r="H142" s="230">
        <v>0.4</v>
      </c>
      <c r="I142" s="230">
        <v>0.4</v>
      </c>
      <c r="J142" s="230">
        <v>0.4</v>
      </c>
      <c r="K142" s="230">
        <v>0.4</v>
      </c>
      <c r="L142" s="1" t="s">
        <v>480</v>
      </c>
      <c r="M142" s="218"/>
    </row>
    <row r="143" spans="1:13" ht="15.75" hidden="1" thickBot="1" x14ac:dyDescent="0.3">
      <c r="A143" s="220" t="s">
        <v>719</v>
      </c>
      <c r="B143" s="226" t="s">
        <v>77</v>
      </c>
      <c r="C143" s="1" t="s">
        <v>485</v>
      </c>
      <c r="D143" s="230"/>
      <c r="E143" s="230"/>
      <c r="F143" s="230"/>
      <c r="G143" s="230">
        <f t="shared" ref="G143:K146" si="17">3.6/G135</f>
        <v>0.3668976763147167</v>
      </c>
      <c r="H143" s="230">
        <f t="shared" si="17"/>
        <v>0.3668976763147167</v>
      </c>
      <c r="I143" s="230">
        <f t="shared" si="17"/>
        <v>0.3668976763147167</v>
      </c>
      <c r="J143" s="230">
        <f t="shared" si="17"/>
        <v>0.3668976763147167</v>
      </c>
      <c r="K143" s="230">
        <f t="shared" si="17"/>
        <v>0.3668976763147167</v>
      </c>
      <c r="L143" s="1" t="s">
        <v>480</v>
      </c>
      <c r="M143" s="218"/>
    </row>
    <row r="144" spans="1:13" ht="15.75" hidden="1" thickBot="1" x14ac:dyDescent="0.3">
      <c r="A144" s="220" t="s">
        <v>719</v>
      </c>
      <c r="B144" s="226" t="s">
        <v>477</v>
      </c>
      <c r="C144" s="1" t="s">
        <v>485</v>
      </c>
      <c r="D144" s="230"/>
      <c r="E144" s="230"/>
      <c r="F144" s="230"/>
      <c r="G144" s="230">
        <f t="shared" si="17"/>
        <v>0.31252712909106695</v>
      </c>
      <c r="H144" s="230">
        <f t="shared" si="17"/>
        <v>0.31252712909106695</v>
      </c>
      <c r="I144" s="230">
        <f t="shared" si="17"/>
        <v>0.31252712909106695</v>
      </c>
      <c r="J144" s="230">
        <f t="shared" si="17"/>
        <v>0.31252712909106695</v>
      </c>
      <c r="K144" s="230">
        <f t="shared" si="17"/>
        <v>0.31252712909106695</v>
      </c>
      <c r="L144" s="1" t="s">
        <v>480</v>
      </c>
      <c r="M144" s="218"/>
    </row>
    <row r="145" spans="1:13" ht="15.75" hidden="1" thickBot="1" x14ac:dyDescent="0.3">
      <c r="A145" s="220" t="s">
        <v>719</v>
      </c>
      <c r="B145" s="226" t="s">
        <v>112</v>
      </c>
      <c r="C145" s="1" t="s">
        <v>485</v>
      </c>
      <c r="D145" s="230"/>
      <c r="E145" s="230"/>
      <c r="F145" s="230"/>
      <c r="G145" s="230">
        <f t="shared" si="17"/>
        <v>0.33780613681148541</v>
      </c>
      <c r="H145" s="230">
        <f t="shared" si="17"/>
        <v>0.33780613681148541</v>
      </c>
      <c r="I145" s="230">
        <f t="shared" si="17"/>
        <v>0.33780613681148541</v>
      </c>
      <c r="J145" s="230">
        <f t="shared" si="17"/>
        <v>0.33780613681148541</v>
      </c>
      <c r="K145" s="230">
        <f t="shared" si="17"/>
        <v>0.33780613681148541</v>
      </c>
      <c r="L145" s="1" t="s">
        <v>480</v>
      </c>
      <c r="M145" s="218"/>
    </row>
    <row r="146" spans="1:13" ht="15.75" hidden="1" thickBot="1" x14ac:dyDescent="0.3">
      <c r="A146" s="220" t="s">
        <v>719</v>
      </c>
      <c r="B146" s="226" t="s">
        <v>124</v>
      </c>
      <c r="C146" s="1" t="s">
        <v>485</v>
      </c>
      <c r="D146" s="230"/>
      <c r="E146" s="230"/>
      <c r="F146" s="230"/>
      <c r="G146" s="230">
        <f t="shared" si="17"/>
        <v>0.31252712909106695</v>
      </c>
      <c r="H146" s="230">
        <f t="shared" si="17"/>
        <v>0.31252712909106695</v>
      </c>
      <c r="I146" s="230">
        <f t="shared" si="17"/>
        <v>0.31252712909106695</v>
      </c>
      <c r="J146" s="230">
        <f t="shared" si="17"/>
        <v>0.31252712909106695</v>
      </c>
      <c r="K146" s="230">
        <f t="shared" si="17"/>
        <v>0.31252712909106695</v>
      </c>
      <c r="L146" s="1" t="s">
        <v>480</v>
      </c>
      <c r="M146" s="218"/>
    </row>
    <row r="147" spans="1:13" ht="15.75" hidden="1" thickBot="1" x14ac:dyDescent="0.3">
      <c r="A147" s="220" t="s">
        <v>719</v>
      </c>
      <c r="B147" s="226" t="s">
        <v>423</v>
      </c>
      <c r="C147" s="1" t="s">
        <v>489</v>
      </c>
      <c r="D147" s="219"/>
      <c r="E147" s="219"/>
      <c r="F147" s="219"/>
      <c r="G147" s="219">
        <v>942</v>
      </c>
      <c r="H147" s="219">
        <f>G147</f>
        <v>942</v>
      </c>
      <c r="I147" s="219">
        <f>H147</f>
        <v>942</v>
      </c>
      <c r="J147" s="219">
        <f>I147</f>
        <v>942</v>
      </c>
      <c r="K147" s="219">
        <f>J147</f>
        <v>942</v>
      </c>
      <c r="L147" s="1" t="s">
        <v>490</v>
      </c>
      <c r="M147" s="218"/>
    </row>
    <row r="148" spans="1:13" ht="15.75" hidden="1" thickBot="1" x14ac:dyDescent="0.3">
      <c r="A148" s="220" t="s">
        <v>719</v>
      </c>
      <c r="B148" s="226" t="s">
        <v>114</v>
      </c>
      <c r="C148" s="1" t="s">
        <v>485</v>
      </c>
      <c r="D148" s="228"/>
      <c r="E148" s="228"/>
      <c r="F148" s="229"/>
      <c r="G148" s="228">
        <f>I148</f>
        <v>0.75</v>
      </c>
      <c r="H148" s="229">
        <v>0.75</v>
      </c>
      <c r="I148" s="229">
        <v>0.75</v>
      </c>
      <c r="J148" s="229">
        <v>0.75</v>
      </c>
      <c r="K148" s="229">
        <v>0.75</v>
      </c>
      <c r="L148" s="1" t="s">
        <v>480</v>
      </c>
      <c r="M148" s="218"/>
    </row>
    <row r="149" spans="1:13" ht="15.75" hidden="1" thickBot="1" x14ac:dyDescent="0.3">
      <c r="A149" s="220" t="s">
        <v>719</v>
      </c>
      <c r="B149" s="226" t="s">
        <v>119</v>
      </c>
      <c r="C149" s="1" t="s">
        <v>485</v>
      </c>
      <c r="D149" s="228"/>
      <c r="E149" s="228"/>
      <c r="F149" s="229"/>
      <c r="G149" s="228">
        <f>I149</f>
        <v>0.9</v>
      </c>
      <c r="H149" s="229">
        <v>0.9</v>
      </c>
      <c r="I149" s="229">
        <v>0.9</v>
      </c>
      <c r="J149" s="229">
        <v>0.9</v>
      </c>
      <c r="K149" s="229">
        <v>0.9</v>
      </c>
      <c r="L149" s="1" t="s">
        <v>480</v>
      </c>
      <c r="M149" s="218"/>
    </row>
    <row r="150" spans="1:13" ht="15.75" hidden="1" thickBot="1" x14ac:dyDescent="0.3">
      <c r="A150" s="220" t="s">
        <v>719</v>
      </c>
      <c r="B150" s="226" t="s">
        <v>405</v>
      </c>
      <c r="C150" s="1" t="s">
        <v>485</v>
      </c>
      <c r="D150" s="228"/>
      <c r="E150" s="228"/>
      <c r="F150" s="229"/>
      <c r="G150" s="228">
        <f>I150</f>
        <v>0.9</v>
      </c>
      <c r="H150" s="229">
        <v>0.9</v>
      </c>
      <c r="I150" s="229">
        <v>0.9</v>
      </c>
      <c r="J150" s="229">
        <v>0.9</v>
      </c>
      <c r="K150" s="229">
        <v>0.9</v>
      </c>
      <c r="L150" s="1" t="s">
        <v>480</v>
      </c>
      <c r="M150" s="218"/>
    </row>
    <row r="151" spans="1:13" ht="15.75" hidden="1" thickBot="1" x14ac:dyDescent="0.3">
      <c r="A151" s="220" t="s">
        <v>719</v>
      </c>
      <c r="B151" s="226" t="s">
        <v>422</v>
      </c>
      <c r="C151" s="1" t="s">
        <v>486</v>
      </c>
      <c r="D151" s="230"/>
      <c r="E151" s="230"/>
      <c r="F151" s="230"/>
      <c r="G151" s="230">
        <v>0.3</v>
      </c>
      <c r="H151" s="230">
        <f t="shared" ref="H151:K155" si="18">G151</f>
        <v>0.3</v>
      </c>
      <c r="I151" s="230">
        <f t="shared" si="18"/>
        <v>0.3</v>
      </c>
      <c r="J151" s="230">
        <f t="shared" si="18"/>
        <v>0.3</v>
      </c>
      <c r="K151" s="230">
        <f t="shared" si="18"/>
        <v>0.3</v>
      </c>
      <c r="L151" s="1" t="s">
        <v>487</v>
      </c>
      <c r="M151" s="218"/>
    </row>
    <row r="152" spans="1:13" ht="15.75" hidden="1" thickBot="1" x14ac:dyDescent="0.3">
      <c r="A152" s="220" t="s">
        <v>719</v>
      </c>
      <c r="B152" s="226" t="s">
        <v>421</v>
      </c>
      <c r="C152" s="1" t="s">
        <v>486</v>
      </c>
      <c r="D152" s="230"/>
      <c r="E152" s="230"/>
      <c r="F152" s="230"/>
      <c r="G152" s="230">
        <v>0.5</v>
      </c>
      <c r="H152" s="230">
        <f t="shared" si="18"/>
        <v>0.5</v>
      </c>
      <c r="I152" s="230">
        <f t="shared" si="18"/>
        <v>0.5</v>
      </c>
      <c r="J152" s="230">
        <f t="shared" si="18"/>
        <v>0.5</v>
      </c>
      <c r="K152" s="230">
        <f t="shared" si="18"/>
        <v>0.5</v>
      </c>
      <c r="L152" s="1" t="s">
        <v>487</v>
      </c>
      <c r="M152" s="218"/>
    </row>
    <row r="153" spans="1:13" ht="15.75" hidden="1" thickBot="1" x14ac:dyDescent="0.3">
      <c r="A153" s="220" t="s">
        <v>719</v>
      </c>
      <c r="B153" s="226" t="s">
        <v>77</v>
      </c>
      <c r="C153" s="1" t="s">
        <v>486</v>
      </c>
      <c r="D153" s="230"/>
      <c r="E153" s="230"/>
      <c r="F153" s="230"/>
      <c r="G153" s="230">
        <v>0.5</v>
      </c>
      <c r="H153" s="230">
        <f t="shared" si="18"/>
        <v>0.5</v>
      </c>
      <c r="I153" s="230">
        <f t="shared" si="18"/>
        <v>0.5</v>
      </c>
      <c r="J153" s="230">
        <f t="shared" si="18"/>
        <v>0.5</v>
      </c>
      <c r="K153" s="230">
        <f t="shared" si="18"/>
        <v>0.5</v>
      </c>
      <c r="L153" s="1" t="s">
        <v>487</v>
      </c>
      <c r="M153" s="218"/>
    </row>
    <row r="154" spans="1:13" ht="15.75" hidden="1" thickBot="1" x14ac:dyDescent="0.3">
      <c r="A154" s="220" t="s">
        <v>719</v>
      </c>
      <c r="B154" s="226" t="s">
        <v>112</v>
      </c>
      <c r="C154" s="1" t="s">
        <v>486</v>
      </c>
      <c r="D154" s="230"/>
      <c r="E154" s="230"/>
      <c r="F154" s="230"/>
      <c r="G154" s="230">
        <v>0.1</v>
      </c>
      <c r="H154" s="230">
        <f t="shared" si="18"/>
        <v>0.1</v>
      </c>
      <c r="I154" s="230">
        <f t="shared" si="18"/>
        <v>0.1</v>
      </c>
      <c r="J154" s="230">
        <f t="shared" si="18"/>
        <v>0.1</v>
      </c>
      <c r="K154" s="230">
        <f t="shared" si="18"/>
        <v>0.1</v>
      </c>
      <c r="L154" s="1" t="s">
        <v>487</v>
      </c>
      <c r="M154" s="218"/>
    </row>
    <row r="155" spans="1:13" ht="15.75" hidden="1" thickBot="1" x14ac:dyDescent="0.3">
      <c r="A155" s="220" t="s">
        <v>719</v>
      </c>
      <c r="B155" s="226" t="s">
        <v>124</v>
      </c>
      <c r="C155" s="1" t="s">
        <v>486</v>
      </c>
      <c r="D155" s="230"/>
      <c r="E155" s="230"/>
      <c r="F155" s="230"/>
      <c r="G155" s="230">
        <v>1</v>
      </c>
      <c r="H155" s="230">
        <f t="shared" si="18"/>
        <v>1</v>
      </c>
      <c r="I155" s="230">
        <f t="shared" si="18"/>
        <v>1</v>
      </c>
      <c r="J155" s="230">
        <f t="shared" si="18"/>
        <v>1</v>
      </c>
      <c r="K155" s="230">
        <f t="shared" si="18"/>
        <v>1</v>
      </c>
      <c r="L155" s="1" t="s">
        <v>487</v>
      </c>
      <c r="M155" s="218"/>
    </row>
    <row r="156" spans="1:13" ht="15.75" hidden="1" thickBot="1" x14ac:dyDescent="0.3">
      <c r="A156" s="220" t="s">
        <v>719</v>
      </c>
      <c r="B156" s="226" t="s">
        <v>122</v>
      </c>
      <c r="C156" s="1" t="str">
        <f>C155</f>
        <v>ramp_limit_up</v>
      </c>
      <c r="G156" s="1">
        <f t="shared" ref="G156:L156" si="19">G155</f>
        <v>1</v>
      </c>
      <c r="H156" s="1">
        <f t="shared" si="19"/>
        <v>1</v>
      </c>
      <c r="I156" s="1">
        <f t="shared" si="19"/>
        <v>1</v>
      </c>
      <c r="J156" s="1">
        <f t="shared" si="19"/>
        <v>1</v>
      </c>
      <c r="K156" s="1">
        <f t="shared" si="19"/>
        <v>1</v>
      </c>
      <c r="L156" s="1" t="str">
        <f t="shared" si="19"/>
        <v>%p_nom/h</v>
      </c>
      <c r="M156" s="218" t="s">
        <v>721</v>
      </c>
    </row>
    <row r="157" spans="1:13" ht="15.75" hidden="1" thickBot="1" x14ac:dyDescent="0.3">
      <c r="A157" s="220" t="s">
        <v>719</v>
      </c>
      <c r="B157" s="226" t="s">
        <v>422</v>
      </c>
      <c r="C157" s="1" t="s">
        <v>488</v>
      </c>
      <c r="D157" s="230"/>
      <c r="E157" s="230"/>
      <c r="F157" s="230"/>
      <c r="G157" s="230">
        <v>0.3</v>
      </c>
      <c r="H157" s="230">
        <f t="shared" ref="H157:K161" si="20">G157</f>
        <v>0.3</v>
      </c>
      <c r="I157" s="230">
        <f t="shared" si="20"/>
        <v>0.3</v>
      </c>
      <c r="J157" s="230">
        <f t="shared" si="20"/>
        <v>0.3</v>
      </c>
      <c r="K157" s="230">
        <f t="shared" si="20"/>
        <v>0.3</v>
      </c>
      <c r="L157" s="1" t="s">
        <v>487</v>
      </c>
      <c r="M157" s="218"/>
    </row>
    <row r="158" spans="1:13" ht="15.75" hidden="1" thickBot="1" x14ac:dyDescent="0.3">
      <c r="A158" s="220" t="s">
        <v>719</v>
      </c>
      <c r="B158" s="226" t="s">
        <v>421</v>
      </c>
      <c r="C158" s="1" t="s">
        <v>488</v>
      </c>
      <c r="D158" s="230"/>
      <c r="E158" s="230"/>
      <c r="F158" s="230"/>
      <c r="G158" s="230">
        <v>0.5</v>
      </c>
      <c r="H158" s="230">
        <f t="shared" si="20"/>
        <v>0.5</v>
      </c>
      <c r="I158" s="230">
        <f t="shared" si="20"/>
        <v>0.5</v>
      </c>
      <c r="J158" s="230">
        <f t="shared" si="20"/>
        <v>0.5</v>
      </c>
      <c r="K158" s="230">
        <f t="shared" si="20"/>
        <v>0.5</v>
      </c>
      <c r="L158" s="1" t="s">
        <v>487</v>
      </c>
      <c r="M158" s="218"/>
    </row>
    <row r="159" spans="1:13" ht="15.75" hidden="1" thickBot="1" x14ac:dyDescent="0.3">
      <c r="A159" s="220" t="s">
        <v>719</v>
      </c>
      <c r="B159" s="226" t="s">
        <v>77</v>
      </c>
      <c r="C159" s="1" t="s">
        <v>488</v>
      </c>
      <c r="D159" s="230"/>
      <c r="E159" s="230"/>
      <c r="F159" s="230"/>
      <c r="G159" s="230">
        <v>0.5</v>
      </c>
      <c r="H159" s="230">
        <f t="shared" si="20"/>
        <v>0.5</v>
      </c>
      <c r="I159" s="230">
        <f t="shared" si="20"/>
        <v>0.5</v>
      </c>
      <c r="J159" s="230">
        <f t="shared" si="20"/>
        <v>0.5</v>
      </c>
      <c r="K159" s="230">
        <f t="shared" si="20"/>
        <v>0.5</v>
      </c>
      <c r="L159" s="1" t="s">
        <v>487</v>
      </c>
      <c r="M159" s="218"/>
    </row>
    <row r="160" spans="1:13" ht="15.75" hidden="1" thickBot="1" x14ac:dyDescent="0.3">
      <c r="A160" s="220" t="s">
        <v>719</v>
      </c>
      <c r="B160" s="226" t="s">
        <v>112</v>
      </c>
      <c r="C160" s="1" t="s">
        <v>488</v>
      </c>
      <c r="D160" s="230"/>
      <c r="E160" s="230"/>
      <c r="F160" s="230"/>
      <c r="G160" s="230">
        <v>0.1</v>
      </c>
      <c r="H160" s="230">
        <f t="shared" si="20"/>
        <v>0.1</v>
      </c>
      <c r="I160" s="230">
        <f t="shared" si="20"/>
        <v>0.1</v>
      </c>
      <c r="J160" s="230">
        <f t="shared" si="20"/>
        <v>0.1</v>
      </c>
      <c r="K160" s="230">
        <f t="shared" si="20"/>
        <v>0.1</v>
      </c>
      <c r="L160" s="1" t="s">
        <v>487</v>
      </c>
      <c r="M160" s="218"/>
    </row>
    <row r="161" spans="1:13" ht="15.75" hidden="1" thickBot="1" x14ac:dyDescent="0.3">
      <c r="A161" s="220" t="s">
        <v>719</v>
      </c>
      <c r="B161" s="226" t="s">
        <v>124</v>
      </c>
      <c r="C161" s="1" t="s">
        <v>488</v>
      </c>
      <c r="D161" s="230"/>
      <c r="E161" s="230"/>
      <c r="F161" s="230"/>
      <c r="G161" s="230">
        <v>1</v>
      </c>
      <c r="H161" s="230">
        <f t="shared" si="20"/>
        <v>1</v>
      </c>
      <c r="I161" s="230">
        <f t="shared" si="20"/>
        <v>1</v>
      </c>
      <c r="J161" s="230">
        <f t="shared" si="20"/>
        <v>1</v>
      </c>
      <c r="K161" s="230">
        <f t="shared" si="20"/>
        <v>1</v>
      </c>
      <c r="L161" s="1" t="s">
        <v>487</v>
      </c>
      <c r="M161" s="218"/>
    </row>
    <row r="162" spans="1:13" ht="15.75" hidden="1" thickBot="1" x14ac:dyDescent="0.3">
      <c r="A162" s="220" t="s">
        <v>719</v>
      </c>
      <c r="B162" s="226" t="s">
        <v>122</v>
      </c>
      <c r="C162" s="1" t="s">
        <v>496</v>
      </c>
      <c r="G162" s="1">
        <v>174.29</v>
      </c>
      <c r="H162" s="1">
        <v>174.29</v>
      </c>
      <c r="I162" s="1">
        <v>174.29</v>
      </c>
      <c r="J162" s="1">
        <v>174.29</v>
      </c>
      <c r="K162" s="1">
        <v>174.29</v>
      </c>
      <c r="L162" s="1" t="s">
        <v>497</v>
      </c>
      <c r="M162" s="218" t="s">
        <v>724</v>
      </c>
    </row>
    <row r="163" spans="1:13" ht="15.75" hidden="1" thickBot="1" x14ac:dyDescent="0.3">
      <c r="A163" s="220" t="s">
        <v>719</v>
      </c>
      <c r="B163" s="226" t="s">
        <v>122</v>
      </c>
      <c r="C163" s="1" t="s">
        <v>483</v>
      </c>
      <c r="G163" s="1">
        <v>11.519</v>
      </c>
      <c r="H163" s="1">
        <v>11.519</v>
      </c>
      <c r="I163" s="1">
        <v>11.519</v>
      </c>
      <c r="J163" s="1">
        <v>11.519</v>
      </c>
      <c r="K163" s="1">
        <v>11.519</v>
      </c>
      <c r="L163" s="1" t="s">
        <v>484</v>
      </c>
      <c r="M163" s="218" t="s">
        <v>722</v>
      </c>
    </row>
    <row r="164" spans="1:13" ht="15.75" hidden="1" thickBot="1" x14ac:dyDescent="0.3">
      <c r="A164" s="220" t="s">
        <v>719</v>
      </c>
      <c r="B164" s="226" t="s">
        <v>422</v>
      </c>
      <c r="C164" s="1" t="s">
        <v>489</v>
      </c>
      <c r="G164" s="1">
        <v>2524</v>
      </c>
      <c r="H164" s="1">
        <v>2524</v>
      </c>
      <c r="I164" s="1">
        <v>2524</v>
      </c>
      <c r="J164" s="1">
        <v>2524</v>
      </c>
      <c r="K164" s="1">
        <v>2524</v>
      </c>
      <c r="L164" s="1" t="s">
        <v>490</v>
      </c>
      <c r="M164" s="218"/>
    </row>
    <row r="165" spans="1:13" ht="15.75" hidden="1" thickBot="1" x14ac:dyDescent="0.3">
      <c r="A165" s="220" t="s">
        <v>719</v>
      </c>
      <c r="B165" s="226" t="s">
        <v>421</v>
      </c>
      <c r="C165" s="1" t="s">
        <v>489</v>
      </c>
      <c r="G165" s="1">
        <v>244</v>
      </c>
      <c r="H165" s="1">
        <v>244</v>
      </c>
      <c r="I165" s="1">
        <v>244</v>
      </c>
      <c r="J165" s="1">
        <v>244</v>
      </c>
      <c r="K165" s="1">
        <v>244</v>
      </c>
      <c r="L165" s="1" t="s">
        <v>490</v>
      </c>
      <c r="M165" s="218" t="s">
        <v>723</v>
      </c>
    </row>
    <row r="166" spans="1:13" ht="15.75" hidden="1" thickBot="1" x14ac:dyDescent="0.3">
      <c r="A166" s="220" t="s">
        <v>719</v>
      </c>
      <c r="B166" s="226" t="s">
        <v>77</v>
      </c>
      <c r="C166" s="1" t="s">
        <v>489</v>
      </c>
      <c r="G166" s="1">
        <v>1410</v>
      </c>
      <c r="H166" s="1">
        <v>1410</v>
      </c>
      <c r="I166" s="1">
        <v>1410</v>
      </c>
      <c r="J166" s="1">
        <v>1410</v>
      </c>
      <c r="K166" s="1">
        <v>1410</v>
      </c>
      <c r="L166" s="1" t="s">
        <v>490</v>
      </c>
      <c r="M166" s="218" t="s">
        <v>720</v>
      </c>
    </row>
    <row r="167" spans="1:13" ht="15.75" hidden="1" thickBot="1" x14ac:dyDescent="0.3">
      <c r="A167" s="220" t="s">
        <v>719</v>
      </c>
      <c r="B167" s="226" t="s">
        <v>384</v>
      </c>
      <c r="C167" s="1" t="s">
        <v>489</v>
      </c>
      <c r="G167" s="1">
        <v>1538</v>
      </c>
      <c r="H167" s="1">
        <v>1538</v>
      </c>
      <c r="I167" s="1">
        <v>1538</v>
      </c>
      <c r="J167" s="1">
        <v>1538</v>
      </c>
      <c r="K167" s="1">
        <v>1538</v>
      </c>
      <c r="L167" s="1" t="s">
        <v>490</v>
      </c>
      <c r="M167" s="218" t="s">
        <v>720</v>
      </c>
    </row>
    <row r="168" spans="1:13" ht="15.75" hidden="1" thickBot="1" x14ac:dyDescent="0.3">
      <c r="A168" s="220" t="s">
        <v>719</v>
      </c>
      <c r="B168" s="226" t="s">
        <v>477</v>
      </c>
      <c r="C168" s="1" t="s">
        <v>489</v>
      </c>
      <c r="G168" s="1">
        <v>2.6</v>
      </c>
      <c r="H168" s="1">
        <v>2.6</v>
      </c>
      <c r="I168" s="1">
        <v>2.6</v>
      </c>
      <c r="J168" s="1">
        <v>2.6</v>
      </c>
      <c r="K168" s="1">
        <v>2.6</v>
      </c>
      <c r="L168" s="1" t="s">
        <v>491</v>
      </c>
      <c r="M168" s="218"/>
    </row>
    <row r="169" spans="1:13" ht="15.75" hidden="1" thickBot="1" x14ac:dyDescent="0.3">
      <c r="A169" s="220" t="s">
        <v>719</v>
      </c>
      <c r="B169" s="226" t="s">
        <v>492</v>
      </c>
      <c r="C169" s="1" t="s">
        <v>489</v>
      </c>
      <c r="G169" s="1">
        <v>2</v>
      </c>
      <c r="H169" s="1">
        <v>2</v>
      </c>
      <c r="I169" s="1">
        <v>2</v>
      </c>
      <c r="J169" s="1">
        <v>2</v>
      </c>
      <c r="K169" s="1">
        <v>2</v>
      </c>
      <c r="L169" s="1" t="s">
        <v>491</v>
      </c>
      <c r="M169" s="218"/>
    </row>
    <row r="170" spans="1:13" ht="15.75" hidden="1" thickBot="1" x14ac:dyDescent="0.3">
      <c r="A170" s="220" t="s">
        <v>719</v>
      </c>
      <c r="B170" s="226" t="s">
        <v>493</v>
      </c>
      <c r="C170" s="1" t="s">
        <v>489</v>
      </c>
      <c r="G170" s="1">
        <v>2</v>
      </c>
      <c r="H170" s="1">
        <v>2</v>
      </c>
      <c r="I170" s="1">
        <v>2</v>
      </c>
      <c r="J170" s="1">
        <v>2</v>
      </c>
      <c r="K170" s="1">
        <v>2</v>
      </c>
      <c r="L170" s="1" t="s">
        <v>491</v>
      </c>
      <c r="M170" s="218"/>
    </row>
    <row r="171" spans="1:13" ht="15.75" hidden="1" thickBot="1" x14ac:dyDescent="0.3">
      <c r="A171" s="220" t="s">
        <v>719</v>
      </c>
      <c r="B171" s="226" t="s">
        <v>494</v>
      </c>
      <c r="C171" s="1" t="s">
        <v>489</v>
      </c>
      <c r="G171" s="1">
        <v>2</v>
      </c>
      <c r="H171" s="1">
        <v>2</v>
      </c>
      <c r="I171" s="1">
        <v>2</v>
      </c>
      <c r="J171" s="1">
        <v>2</v>
      </c>
      <c r="K171" s="1">
        <v>2</v>
      </c>
      <c r="L171" s="1" t="s">
        <v>491</v>
      </c>
      <c r="M171" s="218"/>
    </row>
    <row r="172" spans="1:13" ht="15.75" hidden="1" thickBot="1" x14ac:dyDescent="0.3">
      <c r="A172" s="220" t="s">
        <v>719</v>
      </c>
      <c r="B172" s="226" t="s">
        <v>495</v>
      </c>
      <c r="C172" s="1" t="s">
        <v>489</v>
      </c>
      <c r="G172" s="1">
        <v>2</v>
      </c>
      <c r="H172" s="1">
        <v>2</v>
      </c>
      <c r="I172" s="1">
        <v>2</v>
      </c>
      <c r="J172" s="1">
        <v>2</v>
      </c>
      <c r="K172" s="1">
        <v>2</v>
      </c>
      <c r="L172" s="1" t="s">
        <v>491</v>
      </c>
      <c r="M172" s="218"/>
    </row>
    <row r="173" spans="1:13" ht="15.75" hidden="1" thickBot="1" x14ac:dyDescent="0.3">
      <c r="A173" s="220" t="s">
        <v>719</v>
      </c>
      <c r="B173" s="226" t="s">
        <v>112</v>
      </c>
      <c r="C173" s="1" t="s">
        <v>489</v>
      </c>
      <c r="G173" s="1">
        <v>1477</v>
      </c>
      <c r="H173" s="1">
        <f t="shared" ref="H173:K174" si="21">G173</f>
        <v>1477</v>
      </c>
      <c r="I173" s="1">
        <f t="shared" si="21"/>
        <v>1477</v>
      </c>
      <c r="J173" s="1">
        <f t="shared" si="21"/>
        <v>1477</v>
      </c>
      <c r="K173" s="1">
        <f t="shared" si="21"/>
        <v>1477</v>
      </c>
      <c r="L173" s="1" t="s">
        <v>490</v>
      </c>
      <c r="M173" s="218" t="s">
        <v>720</v>
      </c>
    </row>
    <row r="174" spans="1:13" ht="15.75" hidden="1" thickBot="1" x14ac:dyDescent="0.3">
      <c r="A174" s="220" t="s">
        <v>719</v>
      </c>
      <c r="B174" s="226" t="s">
        <v>124</v>
      </c>
      <c r="C174" s="1" t="s">
        <v>489</v>
      </c>
      <c r="G174" s="1">
        <v>244</v>
      </c>
      <c r="H174" s="1">
        <f t="shared" si="21"/>
        <v>244</v>
      </c>
      <c r="I174" s="1">
        <f t="shared" si="21"/>
        <v>244</v>
      </c>
      <c r="J174" s="1">
        <f t="shared" si="21"/>
        <v>244</v>
      </c>
      <c r="K174" s="1">
        <f t="shared" si="21"/>
        <v>244</v>
      </c>
      <c r="L174" s="1" t="s">
        <v>490</v>
      </c>
      <c r="M174" s="218" t="s">
        <v>721</v>
      </c>
    </row>
    <row r="175" spans="1:13" ht="15.75" hidden="1" thickBot="1" x14ac:dyDescent="0.3">
      <c r="A175" s="220" t="s">
        <v>719</v>
      </c>
      <c r="B175" s="226" t="s">
        <v>423</v>
      </c>
      <c r="C175" s="1" t="s">
        <v>498</v>
      </c>
      <c r="G175" s="1">
        <v>8952</v>
      </c>
      <c r="H175" s="1">
        <v>8392</v>
      </c>
      <c r="I175" s="1">
        <v>7833</v>
      </c>
      <c r="J175" s="1">
        <v>7273</v>
      </c>
      <c r="K175" s="1">
        <v>6714</v>
      </c>
      <c r="L175" s="1" t="s">
        <v>490</v>
      </c>
      <c r="M175" s="218" t="s">
        <v>721</v>
      </c>
    </row>
    <row r="176" spans="1:13" ht="15.75" hidden="1" thickBot="1" x14ac:dyDescent="0.3">
      <c r="A176" s="220" t="s">
        <v>719</v>
      </c>
      <c r="B176" s="226" t="s">
        <v>278</v>
      </c>
      <c r="C176" s="1" t="s">
        <v>489</v>
      </c>
      <c r="G176" s="1">
        <v>923</v>
      </c>
      <c r="H176" s="1">
        <f>G176</f>
        <v>923</v>
      </c>
      <c r="I176" s="1">
        <f>H176</f>
        <v>923</v>
      </c>
      <c r="J176" s="1">
        <f>I176</f>
        <v>923</v>
      </c>
      <c r="K176" s="1">
        <f>J176</f>
        <v>923</v>
      </c>
      <c r="L176" s="1" t="s">
        <v>490</v>
      </c>
      <c r="M176" s="218"/>
    </row>
    <row r="177" spans="1:13" ht="15.75" hidden="1" thickBot="1" x14ac:dyDescent="0.3">
      <c r="A177" s="220" t="s">
        <v>719</v>
      </c>
      <c r="B177" s="226" t="s">
        <v>114</v>
      </c>
      <c r="C177" s="1" t="s">
        <v>489</v>
      </c>
      <c r="G177" s="1">
        <v>222</v>
      </c>
      <c r="H177" s="1">
        <v>222</v>
      </c>
      <c r="I177" s="1">
        <v>222</v>
      </c>
      <c r="J177" s="1">
        <v>222</v>
      </c>
      <c r="K177" s="1">
        <v>222</v>
      </c>
      <c r="L177" s="1" t="s">
        <v>490</v>
      </c>
      <c r="M177" s="218"/>
    </row>
    <row r="178" spans="1:13" ht="15.75" hidden="1" thickBot="1" x14ac:dyDescent="0.3">
      <c r="A178" s="220" t="s">
        <v>719</v>
      </c>
      <c r="B178" s="226" t="s">
        <v>119</v>
      </c>
      <c r="C178" s="1" t="s">
        <v>489</v>
      </c>
      <c r="G178" s="1">
        <v>484</v>
      </c>
      <c r="H178" s="1">
        <v>484</v>
      </c>
      <c r="I178" s="1">
        <v>484</v>
      </c>
      <c r="J178" s="1">
        <v>484</v>
      </c>
      <c r="K178" s="1">
        <v>484</v>
      </c>
      <c r="L178" s="1" t="s">
        <v>490</v>
      </c>
      <c r="M178" s="218"/>
    </row>
    <row r="179" spans="1:13" ht="15.75" hidden="1" thickBot="1" x14ac:dyDescent="0.3">
      <c r="A179" s="220" t="s">
        <v>719</v>
      </c>
      <c r="B179" s="226" t="s">
        <v>405</v>
      </c>
      <c r="C179" s="1" t="s">
        <v>489</v>
      </c>
      <c r="G179" s="1">
        <v>484</v>
      </c>
      <c r="H179" s="1">
        <v>484</v>
      </c>
      <c r="I179" s="1">
        <v>484</v>
      </c>
      <c r="J179" s="1">
        <v>484</v>
      </c>
      <c r="K179" s="1">
        <v>484</v>
      </c>
      <c r="L179" s="1" t="s">
        <v>490</v>
      </c>
      <c r="M179" s="218"/>
    </row>
    <row r="180" spans="1:13" ht="15.75" hidden="1" thickBot="1" x14ac:dyDescent="0.3">
      <c r="A180" s="220" t="s">
        <v>719</v>
      </c>
      <c r="B180" s="226" t="s">
        <v>147</v>
      </c>
      <c r="C180" s="1" t="s">
        <v>489</v>
      </c>
      <c r="G180" s="1">
        <v>432</v>
      </c>
      <c r="H180" s="1">
        <f t="shared" ref="H180:K182" si="22">G180</f>
        <v>432</v>
      </c>
      <c r="I180" s="1">
        <f t="shared" si="22"/>
        <v>432</v>
      </c>
      <c r="J180" s="1">
        <f t="shared" si="22"/>
        <v>432</v>
      </c>
      <c r="K180" s="1">
        <f t="shared" si="22"/>
        <v>432</v>
      </c>
      <c r="L180" s="1" t="s">
        <v>490</v>
      </c>
      <c r="M180" s="218"/>
    </row>
    <row r="181" spans="1:13" ht="15.75" hidden="1" thickBot="1" x14ac:dyDescent="0.3">
      <c r="A181" s="220" t="s">
        <v>719</v>
      </c>
      <c r="B181" s="226" t="s">
        <v>481</v>
      </c>
      <c r="C181" s="1" t="s">
        <v>489</v>
      </c>
      <c r="G181" s="1">
        <v>432</v>
      </c>
      <c r="H181" s="1">
        <f t="shared" si="22"/>
        <v>432</v>
      </c>
      <c r="I181" s="1">
        <f t="shared" si="22"/>
        <v>432</v>
      </c>
      <c r="J181" s="1">
        <f t="shared" si="22"/>
        <v>432</v>
      </c>
      <c r="K181" s="1">
        <f t="shared" si="22"/>
        <v>432</v>
      </c>
      <c r="L181" s="1" t="s">
        <v>490</v>
      </c>
      <c r="M181" s="218"/>
    </row>
    <row r="182" spans="1:13" ht="15.75" hidden="1" thickBot="1" x14ac:dyDescent="0.3">
      <c r="A182" s="220" t="s">
        <v>719</v>
      </c>
      <c r="B182" s="226" t="s">
        <v>482</v>
      </c>
      <c r="C182" s="1" t="s">
        <v>489</v>
      </c>
      <c r="G182" s="1">
        <v>432</v>
      </c>
      <c r="H182" s="1">
        <f t="shared" si="22"/>
        <v>432</v>
      </c>
      <c r="I182" s="1">
        <f t="shared" si="22"/>
        <v>432</v>
      </c>
      <c r="J182" s="1">
        <f t="shared" si="22"/>
        <v>432</v>
      </c>
      <c r="K182" s="1">
        <f t="shared" si="22"/>
        <v>432</v>
      </c>
      <c r="L182" s="1" t="s">
        <v>490</v>
      </c>
      <c r="M182" s="218"/>
    </row>
    <row r="183" spans="1:13" ht="15.75" hidden="1" thickBot="1" x14ac:dyDescent="0.3">
      <c r="A183" s="220" t="s">
        <v>719</v>
      </c>
      <c r="B183" s="226" t="s">
        <v>422</v>
      </c>
      <c r="C183" s="1" t="s">
        <v>496</v>
      </c>
      <c r="G183" s="1">
        <v>43</v>
      </c>
      <c r="H183" s="1">
        <v>43</v>
      </c>
      <c r="I183" s="1">
        <v>43</v>
      </c>
      <c r="J183" s="1">
        <v>43</v>
      </c>
      <c r="K183" s="1">
        <v>43</v>
      </c>
      <c r="L183" s="1" t="s">
        <v>497</v>
      </c>
      <c r="M183" s="218"/>
    </row>
    <row r="184" spans="1:13" ht="15.75" hidden="1" thickBot="1" x14ac:dyDescent="0.3">
      <c r="A184" s="220" t="s">
        <v>719</v>
      </c>
      <c r="B184" s="226" t="s">
        <v>77</v>
      </c>
      <c r="C184" s="1" t="s">
        <v>496</v>
      </c>
      <c r="G184" s="1">
        <v>45.18</v>
      </c>
      <c r="H184" s="1">
        <v>45.18</v>
      </c>
      <c r="I184" s="1">
        <v>45.18</v>
      </c>
      <c r="J184" s="1">
        <v>45.18</v>
      </c>
      <c r="K184" s="1">
        <v>45.18</v>
      </c>
      <c r="L184" s="1" t="s">
        <v>497</v>
      </c>
      <c r="M184" s="218" t="s">
        <v>725</v>
      </c>
    </row>
    <row r="185" spans="1:13" ht="15.75" hidden="1" thickBot="1" x14ac:dyDescent="0.3">
      <c r="A185" s="220" t="s">
        <v>719</v>
      </c>
      <c r="B185" s="226" t="s">
        <v>384</v>
      </c>
      <c r="C185" s="1" t="s">
        <v>496</v>
      </c>
      <c r="G185" s="1">
        <v>0</v>
      </c>
      <c r="H185" s="1">
        <v>0</v>
      </c>
      <c r="I185" s="1">
        <v>0</v>
      </c>
      <c r="J185" s="1">
        <v>0</v>
      </c>
      <c r="K185" s="1">
        <v>0</v>
      </c>
      <c r="L185" s="1" t="s">
        <v>497</v>
      </c>
      <c r="M185" s="218" t="s">
        <v>720</v>
      </c>
    </row>
    <row r="186" spans="1:13" ht="15.75" hidden="1" thickBot="1" x14ac:dyDescent="0.3">
      <c r="A186" s="220" t="s">
        <v>719</v>
      </c>
      <c r="B186" s="226" t="s">
        <v>421</v>
      </c>
      <c r="C186" s="1" t="s">
        <v>496</v>
      </c>
      <c r="G186" s="1">
        <v>174.29</v>
      </c>
      <c r="H186" s="1">
        <v>174.29</v>
      </c>
      <c r="I186" s="1">
        <v>174.29</v>
      </c>
      <c r="J186" s="1">
        <v>174.29</v>
      </c>
      <c r="K186" s="1">
        <v>174.29</v>
      </c>
      <c r="L186" s="1" t="s">
        <v>497</v>
      </c>
      <c r="M186" s="218" t="s">
        <v>724</v>
      </c>
    </row>
    <row r="187" spans="1:13" ht="15.75" hidden="1" thickBot="1" x14ac:dyDescent="0.3">
      <c r="A187" s="220" t="s">
        <v>719</v>
      </c>
      <c r="B187" s="226" t="s">
        <v>124</v>
      </c>
      <c r="C187" s="1" t="s">
        <v>496</v>
      </c>
      <c r="G187" s="1">
        <v>383.31</v>
      </c>
      <c r="H187" s="1">
        <f>G187</f>
        <v>383.31</v>
      </c>
      <c r="I187" s="1">
        <f>H187</f>
        <v>383.31</v>
      </c>
      <c r="J187" s="1">
        <f>I187</f>
        <v>383.31</v>
      </c>
      <c r="K187" s="1">
        <f>J187</f>
        <v>383.31</v>
      </c>
      <c r="L187" s="1" t="s">
        <v>497</v>
      </c>
      <c r="M187" s="218" t="s">
        <v>724</v>
      </c>
    </row>
    <row r="188" spans="1:13" ht="15.75" hidden="1" thickBot="1" x14ac:dyDescent="0.3">
      <c r="A188" s="220" t="s">
        <v>719</v>
      </c>
      <c r="B188" s="226" t="s">
        <v>122</v>
      </c>
      <c r="C188" s="1" t="s">
        <v>498</v>
      </c>
      <c r="D188" s="219"/>
      <c r="E188" s="219"/>
      <c r="F188" s="219"/>
      <c r="G188" s="219">
        <v>12464</v>
      </c>
      <c r="H188" s="219">
        <v>12464</v>
      </c>
      <c r="I188" s="219">
        <v>12464</v>
      </c>
      <c r="J188" s="219">
        <v>12464</v>
      </c>
      <c r="K188" s="219">
        <v>12464</v>
      </c>
      <c r="L188" s="1" t="s">
        <v>490</v>
      </c>
      <c r="M188" s="218" t="s">
        <v>721</v>
      </c>
    </row>
    <row r="189" spans="1:13" ht="15.75" hidden="1" thickBot="1" x14ac:dyDescent="0.3">
      <c r="A189" s="220" t="s">
        <v>719</v>
      </c>
      <c r="B189" s="226" t="s">
        <v>112</v>
      </c>
      <c r="C189" s="1" t="s">
        <v>496</v>
      </c>
      <c r="G189" s="1">
        <v>14.22</v>
      </c>
      <c r="H189" s="1">
        <v>14.22</v>
      </c>
      <c r="I189" s="1">
        <v>14.22</v>
      </c>
      <c r="J189" s="1">
        <v>14.22</v>
      </c>
      <c r="K189" s="1">
        <v>14.22</v>
      </c>
      <c r="L189" s="1" t="s">
        <v>497</v>
      </c>
      <c r="M189" s="218" t="s">
        <v>725</v>
      </c>
    </row>
    <row r="190" spans="1:13" ht="15.75" hidden="1" thickBot="1" x14ac:dyDescent="0.3">
      <c r="A190" s="220" t="s">
        <v>719</v>
      </c>
      <c r="B190" s="226" t="s">
        <v>423</v>
      </c>
      <c r="C190" s="1" t="s">
        <v>502</v>
      </c>
      <c r="G190" s="1">
        <v>10</v>
      </c>
      <c r="H190" s="1">
        <v>10</v>
      </c>
      <c r="I190" s="1">
        <v>10</v>
      </c>
      <c r="J190" s="1">
        <v>10</v>
      </c>
      <c r="K190" s="1">
        <v>10</v>
      </c>
      <c r="L190" s="1" t="s">
        <v>503</v>
      </c>
      <c r="M190" s="218" t="s">
        <v>721</v>
      </c>
    </row>
    <row r="191" spans="1:13" ht="15.75" hidden="1" thickBot="1" x14ac:dyDescent="0.3">
      <c r="A191" s="220" t="s">
        <v>719</v>
      </c>
      <c r="B191" s="226" t="s">
        <v>422</v>
      </c>
      <c r="C191" s="1" t="s">
        <v>498</v>
      </c>
      <c r="D191" s="219"/>
      <c r="E191" s="219"/>
      <c r="F191" s="219"/>
      <c r="G191" s="219">
        <v>53603</v>
      </c>
      <c r="H191" s="219">
        <v>53603</v>
      </c>
      <c r="I191" s="219">
        <v>53603</v>
      </c>
      <c r="J191" s="219">
        <v>53603</v>
      </c>
      <c r="K191" s="219">
        <v>53603</v>
      </c>
      <c r="L191" s="1" t="s">
        <v>490</v>
      </c>
      <c r="M191" s="218" t="s">
        <v>721</v>
      </c>
    </row>
    <row r="192" spans="1:13" ht="15.75" hidden="1" thickBot="1" x14ac:dyDescent="0.3">
      <c r="A192" s="220" t="s">
        <v>719</v>
      </c>
      <c r="B192" s="226" t="s">
        <v>421</v>
      </c>
      <c r="C192" s="1" t="s">
        <v>498</v>
      </c>
      <c r="D192" s="219"/>
      <c r="E192" s="219"/>
      <c r="F192" s="219"/>
      <c r="G192" s="219">
        <v>13687</v>
      </c>
      <c r="H192" s="219">
        <v>13687</v>
      </c>
      <c r="I192" s="219">
        <v>13687</v>
      </c>
      <c r="J192" s="219">
        <v>13687</v>
      </c>
      <c r="K192" s="219">
        <v>13687</v>
      </c>
      <c r="L192" s="1" t="s">
        <v>490</v>
      </c>
      <c r="M192" s="218" t="s">
        <v>723</v>
      </c>
    </row>
    <row r="193" spans="1:13" ht="15.75" hidden="1" thickBot="1" x14ac:dyDescent="0.3">
      <c r="A193" s="220" t="s">
        <v>719</v>
      </c>
      <c r="B193" s="226" t="s">
        <v>77</v>
      </c>
      <c r="C193" s="1" t="s">
        <v>498</v>
      </c>
      <c r="D193" s="219"/>
      <c r="E193" s="219"/>
      <c r="F193" s="219"/>
      <c r="G193" s="219">
        <v>54081</v>
      </c>
      <c r="H193" s="219">
        <v>54081</v>
      </c>
      <c r="I193" s="219">
        <v>54081</v>
      </c>
      <c r="J193" s="219">
        <v>54081</v>
      </c>
      <c r="K193" s="219">
        <v>54081</v>
      </c>
      <c r="L193" s="1" t="s">
        <v>490</v>
      </c>
      <c r="M193" s="218" t="s">
        <v>720</v>
      </c>
    </row>
    <row r="194" spans="1:13" ht="15.75" hidden="1" thickBot="1" x14ac:dyDescent="0.3">
      <c r="A194" s="220" t="s">
        <v>719</v>
      </c>
      <c r="B194" s="226" t="s">
        <v>384</v>
      </c>
      <c r="C194" s="1" t="s">
        <v>498</v>
      </c>
      <c r="D194" s="219"/>
      <c r="E194" s="219"/>
      <c r="F194" s="219"/>
      <c r="G194" s="219">
        <v>89070</v>
      </c>
      <c r="H194" s="219">
        <v>80525</v>
      </c>
      <c r="I194" s="219">
        <v>76052</v>
      </c>
      <c r="J194" s="219">
        <v>73815</v>
      </c>
      <c r="K194" s="219">
        <v>72034</v>
      </c>
      <c r="L194" s="1" t="s">
        <v>490</v>
      </c>
      <c r="M194" s="218" t="s">
        <v>720</v>
      </c>
    </row>
    <row r="195" spans="1:13" ht="15.75" hidden="1" thickBot="1" x14ac:dyDescent="0.3">
      <c r="A195" s="220" t="s">
        <v>719</v>
      </c>
      <c r="B195" s="226" t="s">
        <v>492</v>
      </c>
      <c r="C195" s="1" t="s">
        <v>498</v>
      </c>
      <c r="G195" s="1">
        <v>6000</v>
      </c>
      <c r="H195" s="1">
        <v>6000</v>
      </c>
      <c r="I195" s="1">
        <v>6000</v>
      </c>
      <c r="J195" s="1">
        <v>6000</v>
      </c>
      <c r="K195" s="1">
        <v>6000</v>
      </c>
      <c r="L195" s="1" t="s">
        <v>499</v>
      </c>
      <c r="M195" s="218"/>
    </row>
    <row r="196" spans="1:13" ht="15.75" hidden="1" thickBot="1" x14ac:dyDescent="0.3">
      <c r="A196" s="220" t="s">
        <v>719</v>
      </c>
      <c r="B196" s="226" t="s">
        <v>494</v>
      </c>
      <c r="C196" s="1" t="s">
        <v>498</v>
      </c>
      <c r="G196" s="1">
        <v>6000</v>
      </c>
      <c r="H196" s="1">
        <v>6000</v>
      </c>
      <c r="I196" s="1">
        <v>6000</v>
      </c>
      <c r="J196" s="1">
        <v>6000</v>
      </c>
      <c r="K196" s="1">
        <v>6000</v>
      </c>
      <c r="L196" s="1" t="s">
        <v>499</v>
      </c>
      <c r="M196" s="218"/>
    </row>
    <row r="197" spans="1:13" ht="15.75" hidden="1" thickBot="1" x14ac:dyDescent="0.3">
      <c r="A197" s="220" t="s">
        <v>719</v>
      </c>
      <c r="B197" s="226" t="s">
        <v>112</v>
      </c>
      <c r="C197" s="1" t="s">
        <v>498</v>
      </c>
      <c r="D197" s="219"/>
      <c r="E197" s="219"/>
      <c r="F197" s="219"/>
      <c r="G197" s="219">
        <v>91894</v>
      </c>
      <c r="H197" s="219">
        <v>91894</v>
      </c>
      <c r="I197" s="219">
        <v>91894</v>
      </c>
      <c r="J197" s="219">
        <v>91894</v>
      </c>
      <c r="K197" s="219">
        <v>91894</v>
      </c>
      <c r="L197" s="1" t="s">
        <v>490</v>
      </c>
      <c r="M197" s="218" t="s">
        <v>720</v>
      </c>
    </row>
    <row r="198" spans="1:13" ht="15.75" hidden="1" thickBot="1" x14ac:dyDescent="0.3">
      <c r="A198" s="220" t="s">
        <v>719</v>
      </c>
      <c r="B198" s="226" t="s">
        <v>124</v>
      </c>
      <c r="C198" s="1" t="s">
        <v>498</v>
      </c>
      <c r="D198" s="219"/>
      <c r="E198" s="219"/>
      <c r="F198" s="219"/>
      <c r="G198" s="219">
        <v>12464</v>
      </c>
      <c r="H198" s="219">
        <v>12464</v>
      </c>
      <c r="I198" s="219">
        <v>12464</v>
      </c>
      <c r="J198" s="219">
        <v>12464</v>
      </c>
      <c r="K198" s="219">
        <v>12464</v>
      </c>
      <c r="L198" s="1" t="s">
        <v>490</v>
      </c>
      <c r="M198" s="218" t="s">
        <v>721</v>
      </c>
    </row>
    <row r="199" spans="1:13" ht="15.75" hidden="1" thickBot="1" x14ac:dyDescent="0.3">
      <c r="A199" s="220" t="s">
        <v>719</v>
      </c>
      <c r="B199" s="226" t="s">
        <v>122</v>
      </c>
      <c r="C199" s="1" t="s">
        <v>502</v>
      </c>
      <c r="G199" s="1">
        <v>30</v>
      </c>
      <c r="H199" s="1">
        <v>30</v>
      </c>
      <c r="I199" s="1">
        <v>30</v>
      </c>
      <c r="J199" s="1">
        <v>30</v>
      </c>
      <c r="K199" s="1">
        <v>30</v>
      </c>
      <c r="L199" s="1" t="s">
        <v>503</v>
      </c>
      <c r="M199" s="218" t="s">
        <v>721</v>
      </c>
    </row>
    <row r="200" spans="1:13" ht="15.75" hidden="1" thickBot="1" x14ac:dyDescent="0.3">
      <c r="A200" s="220" t="s">
        <v>719</v>
      </c>
      <c r="B200" s="226" t="s">
        <v>278</v>
      </c>
      <c r="C200" s="1" t="s">
        <v>498</v>
      </c>
      <c r="D200" s="219"/>
      <c r="E200" s="219"/>
      <c r="F200" s="219"/>
      <c r="G200" s="219">
        <v>14294</v>
      </c>
      <c r="H200" s="219">
        <v>13520</v>
      </c>
      <c r="I200" s="219">
        <v>12740</v>
      </c>
      <c r="J200" s="219">
        <v>11954</v>
      </c>
      <c r="K200" s="219">
        <v>11162</v>
      </c>
      <c r="L200" s="1" t="s">
        <v>490</v>
      </c>
      <c r="M200" s="218" t="s">
        <v>720</v>
      </c>
    </row>
    <row r="201" spans="1:13" ht="15.75" hidden="1" thickBot="1" x14ac:dyDescent="0.3">
      <c r="A201" s="220" t="s">
        <v>719</v>
      </c>
      <c r="B201" s="226" t="s">
        <v>114</v>
      </c>
      <c r="C201" s="1" t="s">
        <v>498</v>
      </c>
      <c r="D201" s="219"/>
      <c r="E201" s="219"/>
      <c r="F201" s="219"/>
      <c r="G201" s="219">
        <v>30777.19181</v>
      </c>
      <c r="H201" s="219">
        <v>30777.19181</v>
      </c>
      <c r="I201" s="219">
        <v>30777.19181</v>
      </c>
      <c r="J201" s="219">
        <v>30777.19181</v>
      </c>
      <c r="K201" s="219">
        <v>30777.19181</v>
      </c>
      <c r="L201" s="1" t="s">
        <v>490</v>
      </c>
      <c r="M201" s="218"/>
    </row>
    <row r="202" spans="1:13" ht="15.75" hidden="1" thickBot="1" x14ac:dyDescent="0.3">
      <c r="A202" s="220" t="s">
        <v>719</v>
      </c>
      <c r="B202" s="226" t="s">
        <v>119</v>
      </c>
      <c r="C202" s="1" t="s">
        <v>498</v>
      </c>
      <c r="D202" s="219"/>
      <c r="E202" s="219"/>
      <c r="F202" s="219"/>
      <c r="G202" s="219">
        <v>74339.707999999999</v>
      </c>
      <c r="H202" s="219">
        <v>74339.707999999999</v>
      </c>
      <c r="I202" s="219">
        <v>74339.707999999999</v>
      </c>
      <c r="J202" s="219">
        <v>74339.707999999999</v>
      </c>
      <c r="K202" s="219">
        <v>74339.707999999999</v>
      </c>
      <c r="L202" s="1" t="s">
        <v>490</v>
      </c>
      <c r="M202" s="218"/>
    </row>
    <row r="203" spans="1:13" ht="15.75" hidden="1" thickBot="1" x14ac:dyDescent="0.3">
      <c r="A203" s="220" t="s">
        <v>719</v>
      </c>
      <c r="B203" s="226" t="s">
        <v>405</v>
      </c>
      <c r="C203" s="1" t="s">
        <v>498</v>
      </c>
      <c r="D203" s="219"/>
      <c r="E203" s="219"/>
      <c r="F203" s="219"/>
      <c r="G203" s="219">
        <v>74339.707999999999</v>
      </c>
      <c r="H203" s="219">
        <v>74339.707999999999</v>
      </c>
      <c r="I203" s="219">
        <v>74339.707999999999</v>
      </c>
      <c r="J203" s="219">
        <v>74339.707999999999</v>
      </c>
      <c r="K203" s="219">
        <v>74339.707999999999</v>
      </c>
      <c r="L203" s="1" t="s">
        <v>490</v>
      </c>
      <c r="M203" s="218"/>
    </row>
    <row r="204" spans="1:13" ht="15.75" hidden="1" thickBot="1" x14ac:dyDescent="0.3">
      <c r="A204" s="220" t="s">
        <v>719</v>
      </c>
      <c r="B204" s="226" t="s">
        <v>147</v>
      </c>
      <c r="C204" s="1" t="s">
        <v>498</v>
      </c>
      <c r="G204" s="1">
        <v>8658</v>
      </c>
      <c r="H204" s="1">
        <v>7420</v>
      </c>
      <c r="I204" s="1">
        <v>6481</v>
      </c>
      <c r="J204" s="1">
        <v>5911</v>
      </c>
      <c r="K204" s="1">
        <v>5458</v>
      </c>
      <c r="L204" s="1" t="s">
        <v>490</v>
      </c>
      <c r="M204" s="218" t="s">
        <v>720</v>
      </c>
    </row>
    <row r="205" spans="1:13" ht="15.75" hidden="1" thickBot="1" x14ac:dyDescent="0.3">
      <c r="A205" s="220" t="s">
        <v>719</v>
      </c>
      <c r="B205" s="226" t="s">
        <v>481</v>
      </c>
      <c r="C205" s="1" t="s">
        <v>498</v>
      </c>
      <c r="G205" s="1">
        <v>8658</v>
      </c>
      <c r="H205" s="1">
        <v>7420</v>
      </c>
      <c r="I205" s="1">
        <v>6481</v>
      </c>
      <c r="J205" s="1">
        <v>5911</v>
      </c>
      <c r="K205" s="1">
        <v>5458</v>
      </c>
      <c r="L205" s="1" t="s">
        <v>490</v>
      </c>
      <c r="M205" s="218" t="s">
        <v>720</v>
      </c>
    </row>
    <row r="206" spans="1:13" ht="15.75" hidden="1" thickBot="1" x14ac:dyDescent="0.3">
      <c r="A206" s="220" t="s">
        <v>719</v>
      </c>
      <c r="B206" s="226" t="s">
        <v>482</v>
      </c>
      <c r="C206" s="1" t="s">
        <v>498</v>
      </c>
      <c r="G206" s="1">
        <v>8658</v>
      </c>
      <c r="H206" s="1">
        <v>7420</v>
      </c>
      <c r="I206" s="1">
        <v>6481</v>
      </c>
      <c r="J206" s="1">
        <v>5911</v>
      </c>
      <c r="K206" s="1">
        <v>5458</v>
      </c>
      <c r="L206" s="1" t="s">
        <v>490</v>
      </c>
      <c r="M206" s="218" t="s">
        <v>720</v>
      </c>
    </row>
    <row r="207" spans="1:13" ht="15.75" hidden="1" thickBot="1" x14ac:dyDescent="0.3">
      <c r="A207" s="220" t="s">
        <v>719</v>
      </c>
      <c r="B207" s="226" t="s">
        <v>423</v>
      </c>
      <c r="C207" s="1" t="s">
        <v>500</v>
      </c>
      <c r="G207" s="1">
        <v>3</v>
      </c>
      <c r="H207" s="1">
        <v>3</v>
      </c>
      <c r="I207" s="1">
        <v>3</v>
      </c>
      <c r="J207" s="1">
        <v>3</v>
      </c>
      <c r="K207" s="1">
        <v>3</v>
      </c>
      <c r="L207" s="1" t="s">
        <v>501</v>
      </c>
      <c r="M207" s="218"/>
    </row>
    <row r="208" spans="1:13" ht="15.75" hidden="1" thickBot="1" x14ac:dyDescent="0.3">
      <c r="A208" s="220" t="s">
        <v>719</v>
      </c>
      <c r="B208" s="226" t="s">
        <v>114</v>
      </c>
      <c r="C208" s="1" t="s">
        <v>500</v>
      </c>
      <c r="G208" s="1">
        <v>20</v>
      </c>
      <c r="H208" s="1">
        <v>20</v>
      </c>
      <c r="I208" s="1">
        <v>20</v>
      </c>
      <c r="J208" s="1">
        <v>20</v>
      </c>
      <c r="K208" s="1">
        <v>20</v>
      </c>
      <c r="L208" s="1" t="s">
        <v>501</v>
      </c>
      <c r="M208" s="218"/>
    </row>
    <row r="209" spans="1:13" ht="15.75" hidden="1" thickBot="1" x14ac:dyDescent="0.3">
      <c r="A209" s="220" t="s">
        <v>719</v>
      </c>
      <c r="B209" s="226" t="s">
        <v>122</v>
      </c>
      <c r="C209" s="1" t="s">
        <v>488</v>
      </c>
      <c r="D209" s="230"/>
      <c r="E209" s="230"/>
      <c r="F209" s="230"/>
      <c r="G209" s="230">
        <v>1</v>
      </c>
      <c r="H209" s="230">
        <f>G209</f>
        <v>1</v>
      </c>
      <c r="I209" s="230">
        <f>H209</f>
        <v>1</v>
      </c>
      <c r="J209" s="230">
        <f>I209</f>
        <v>1</v>
      </c>
      <c r="K209" s="230">
        <f>J209</f>
        <v>1</v>
      </c>
      <c r="L209" s="1" t="s">
        <v>487</v>
      </c>
      <c r="M209" s="218"/>
    </row>
    <row r="210" spans="1:13" ht="15.75" hidden="1" thickBot="1" x14ac:dyDescent="0.3">
      <c r="A210" s="220" t="s">
        <v>719</v>
      </c>
      <c r="B210" s="226" t="s">
        <v>422</v>
      </c>
      <c r="C210" s="1" t="s">
        <v>502</v>
      </c>
      <c r="G210" s="1">
        <v>30</v>
      </c>
      <c r="H210" s="1">
        <v>30</v>
      </c>
      <c r="I210" s="1">
        <v>30</v>
      </c>
      <c r="J210" s="1">
        <v>30</v>
      </c>
      <c r="K210" s="1">
        <v>30</v>
      </c>
      <c r="L210" s="1" t="s">
        <v>503</v>
      </c>
      <c r="M210" s="218" t="s">
        <v>720</v>
      </c>
    </row>
    <row r="211" spans="1:13" ht="15.75" hidden="1" thickBot="1" x14ac:dyDescent="0.3">
      <c r="A211" s="220" t="s">
        <v>719</v>
      </c>
      <c r="B211" s="226" t="s">
        <v>421</v>
      </c>
      <c r="C211" s="1" t="s">
        <v>502</v>
      </c>
      <c r="G211" s="1">
        <v>30</v>
      </c>
      <c r="H211" s="1">
        <v>30</v>
      </c>
      <c r="I211" s="1">
        <v>30</v>
      </c>
      <c r="J211" s="1">
        <v>30</v>
      </c>
      <c r="K211" s="1">
        <v>30</v>
      </c>
      <c r="L211" s="1" t="s">
        <v>503</v>
      </c>
      <c r="M211" s="218"/>
    </row>
    <row r="212" spans="1:13" ht="15.75" hidden="1" thickBot="1" x14ac:dyDescent="0.3">
      <c r="A212" s="220" t="s">
        <v>719</v>
      </c>
      <c r="B212" s="226" t="s">
        <v>77</v>
      </c>
      <c r="C212" s="1" t="s">
        <v>502</v>
      </c>
      <c r="G212" s="1">
        <v>30</v>
      </c>
      <c r="H212" s="1">
        <v>30</v>
      </c>
      <c r="I212" s="1">
        <v>30</v>
      </c>
      <c r="J212" s="1">
        <v>30</v>
      </c>
      <c r="K212" s="1">
        <v>30</v>
      </c>
      <c r="L212" s="1" t="s">
        <v>503</v>
      </c>
      <c r="M212" s="218" t="s">
        <v>722</v>
      </c>
    </row>
    <row r="213" spans="1:13" ht="15.75" hidden="1" thickBot="1" x14ac:dyDescent="0.3">
      <c r="A213" s="220" t="s">
        <v>719</v>
      </c>
      <c r="B213" s="226" t="s">
        <v>384</v>
      </c>
      <c r="C213" s="1" t="s">
        <v>502</v>
      </c>
      <c r="G213" s="1">
        <v>30</v>
      </c>
      <c r="H213" s="1">
        <v>30</v>
      </c>
      <c r="I213" s="1">
        <v>30</v>
      </c>
      <c r="J213" s="1">
        <v>30</v>
      </c>
      <c r="K213" s="1">
        <v>30</v>
      </c>
      <c r="L213" s="1" t="s">
        <v>503</v>
      </c>
      <c r="M213" s="218" t="s">
        <v>720</v>
      </c>
    </row>
    <row r="214" spans="1:13" ht="15.75" hidden="1" thickBot="1" x14ac:dyDescent="0.3">
      <c r="A214" s="220" t="s">
        <v>719</v>
      </c>
      <c r="B214" s="226" t="s">
        <v>477</v>
      </c>
      <c r="C214" s="1" t="s">
        <v>502</v>
      </c>
      <c r="G214" s="1">
        <v>30</v>
      </c>
      <c r="H214" s="1">
        <v>30</v>
      </c>
      <c r="I214" s="1">
        <v>30</v>
      </c>
      <c r="J214" s="1">
        <v>30</v>
      </c>
      <c r="K214" s="1">
        <v>30</v>
      </c>
      <c r="L214" s="1" t="s">
        <v>503</v>
      </c>
      <c r="M214" s="218"/>
    </row>
    <row r="215" spans="1:13" ht="15.75" hidden="1" thickBot="1" x14ac:dyDescent="0.3">
      <c r="A215" s="220" t="s">
        <v>719</v>
      </c>
      <c r="B215" s="226" t="s">
        <v>492</v>
      </c>
      <c r="C215" s="1" t="s">
        <v>502</v>
      </c>
      <c r="G215" s="1">
        <v>40</v>
      </c>
      <c r="H215" s="1">
        <v>40</v>
      </c>
      <c r="I215" s="1">
        <v>40</v>
      </c>
      <c r="J215" s="1">
        <v>40</v>
      </c>
      <c r="K215" s="1">
        <v>40</v>
      </c>
      <c r="L215" s="1" t="s">
        <v>503</v>
      </c>
      <c r="M215" s="218"/>
    </row>
    <row r="216" spans="1:13" ht="15.75" hidden="1" thickBot="1" x14ac:dyDescent="0.3">
      <c r="A216" s="220" t="s">
        <v>719</v>
      </c>
      <c r="B216" s="226" t="s">
        <v>493</v>
      </c>
      <c r="C216" s="1" t="s">
        <v>502</v>
      </c>
      <c r="G216" s="1">
        <v>40</v>
      </c>
      <c r="H216" s="1">
        <v>40</v>
      </c>
      <c r="I216" s="1">
        <v>40</v>
      </c>
      <c r="J216" s="1">
        <v>40</v>
      </c>
      <c r="K216" s="1">
        <v>40</v>
      </c>
      <c r="L216" s="1" t="s">
        <v>503</v>
      </c>
      <c r="M216" s="218"/>
    </row>
    <row r="217" spans="1:13" ht="15.75" hidden="1" thickBot="1" x14ac:dyDescent="0.3">
      <c r="A217" s="220" t="s">
        <v>719</v>
      </c>
      <c r="B217" s="226" t="s">
        <v>494</v>
      </c>
      <c r="C217" s="1" t="s">
        <v>502</v>
      </c>
      <c r="G217" s="1">
        <v>40</v>
      </c>
      <c r="H217" s="1">
        <v>40</v>
      </c>
      <c r="I217" s="1">
        <v>40</v>
      </c>
      <c r="J217" s="1">
        <v>40</v>
      </c>
      <c r="K217" s="1">
        <v>40</v>
      </c>
      <c r="L217" s="1" t="s">
        <v>503</v>
      </c>
      <c r="M217" s="218"/>
    </row>
    <row r="218" spans="1:13" ht="15.75" hidden="1" thickBot="1" x14ac:dyDescent="0.3">
      <c r="A218" s="220" t="s">
        <v>719</v>
      </c>
      <c r="B218" s="226" t="s">
        <v>495</v>
      </c>
      <c r="C218" s="1" t="s">
        <v>502</v>
      </c>
      <c r="G218" s="1">
        <v>40</v>
      </c>
      <c r="H218" s="1">
        <v>40</v>
      </c>
      <c r="I218" s="1">
        <v>40</v>
      </c>
      <c r="J218" s="1">
        <v>40</v>
      </c>
      <c r="K218" s="1">
        <v>40</v>
      </c>
      <c r="L218" s="1" t="s">
        <v>503</v>
      </c>
      <c r="M218" s="218"/>
    </row>
    <row r="219" spans="1:13" ht="15.75" hidden="1" thickBot="1" x14ac:dyDescent="0.3">
      <c r="A219" s="220" t="s">
        <v>719</v>
      </c>
      <c r="B219" s="226" t="s">
        <v>119</v>
      </c>
      <c r="C219" s="1" t="s">
        <v>502</v>
      </c>
      <c r="G219" s="1">
        <v>60</v>
      </c>
      <c r="H219" s="1">
        <v>60</v>
      </c>
      <c r="I219" s="1">
        <v>60</v>
      </c>
      <c r="J219" s="1">
        <v>60</v>
      </c>
      <c r="K219" s="1">
        <v>60</v>
      </c>
      <c r="L219" s="1" t="s">
        <v>503</v>
      </c>
      <c r="M219" s="218"/>
    </row>
    <row r="220" spans="1:13" ht="15.75" hidden="1" thickBot="1" x14ac:dyDescent="0.3">
      <c r="A220" s="220" t="s">
        <v>719</v>
      </c>
      <c r="B220" s="226" t="s">
        <v>405</v>
      </c>
      <c r="C220" s="1" t="s">
        <v>502</v>
      </c>
      <c r="G220" s="1">
        <v>60</v>
      </c>
      <c r="H220" s="1">
        <v>60</v>
      </c>
      <c r="I220" s="1">
        <v>60</v>
      </c>
      <c r="J220" s="1">
        <v>60</v>
      </c>
      <c r="K220" s="1">
        <v>60</v>
      </c>
      <c r="L220" s="1" t="s">
        <v>503</v>
      </c>
      <c r="M220" s="218"/>
    </row>
    <row r="221" spans="1:13" ht="15.75" hidden="1" thickBot="1" x14ac:dyDescent="0.3">
      <c r="A221" s="220" t="s">
        <v>719</v>
      </c>
      <c r="B221" s="226" t="s">
        <v>112</v>
      </c>
      <c r="C221" s="1" t="s">
        <v>502</v>
      </c>
      <c r="G221" s="1">
        <v>60</v>
      </c>
      <c r="H221" s="1">
        <v>60</v>
      </c>
      <c r="I221" s="1">
        <v>60</v>
      </c>
      <c r="J221" s="1">
        <v>60</v>
      </c>
      <c r="K221" s="1">
        <v>60</v>
      </c>
      <c r="L221" s="1" t="s">
        <v>503</v>
      </c>
      <c r="M221" s="218" t="s">
        <v>720</v>
      </c>
    </row>
    <row r="222" spans="1:13" ht="15.75" hidden="1" thickBot="1" x14ac:dyDescent="0.3">
      <c r="A222" s="220" t="s">
        <v>719</v>
      </c>
      <c r="B222" s="226" t="s">
        <v>124</v>
      </c>
      <c r="C222" s="1" t="s">
        <v>502</v>
      </c>
      <c r="G222" s="1">
        <v>30</v>
      </c>
      <c r="H222" s="1">
        <v>30</v>
      </c>
      <c r="I222" s="1">
        <v>30</v>
      </c>
      <c r="J222" s="1">
        <v>30</v>
      </c>
      <c r="K222" s="1">
        <v>30</v>
      </c>
      <c r="L222" s="1" t="s">
        <v>503</v>
      </c>
      <c r="M222" s="218" t="s">
        <v>721</v>
      </c>
    </row>
    <row r="223" spans="1:13" ht="15.75" hidden="1" thickBot="1" x14ac:dyDescent="0.3">
      <c r="A223" s="220" t="s">
        <v>719</v>
      </c>
      <c r="B223" s="226" t="s">
        <v>122</v>
      </c>
      <c r="C223" s="1" t="s">
        <v>486</v>
      </c>
      <c r="D223" s="230"/>
      <c r="E223" s="230"/>
      <c r="F223" s="230"/>
      <c r="G223" s="230">
        <v>1</v>
      </c>
      <c r="H223" s="230">
        <f>G223</f>
        <v>1</v>
      </c>
      <c r="I223" s="230">
        <f>H223</f>
        <v>1</v>
      </c>
      <c r="J223" s="230">
        <f>I223</f>
        <v>1</v>
      </c>
      <c r="K223" s="230">
        <f>J223</f>
        <v>1</v>
      </c>
      <c r="L223" s="1" t="s">
        <v>487</v>
      </c>
      <c r="M223" s="218"/>
    </row>
    <row r="224" spans="1:13" ht="15.75" hidden="1" thickBot="1" x14ac:dyDescent="0.3">
      <c r="A224" s="220" t="s">
        <v>719</v>
      </c>
      <c r="B224" s="226" t="s">
        <v>278</v>
      </c>
      <c r="C224" s="1" t="s">
        <v>502</v>
      </c>
      <c r="G224" s="1">
        <v>20</v>
      </c>
      <c r="H224" s="1">
        <v>20</v>
      </c>
      <c r="I224" s="1">
        <v>20</v>
      </c>
      <c r="J224" s="1">
        <v>20</v>
      </c>
      <c r="K224" s="1">
        <v>20</v>
      </c>
      <c r="L224" s="1" t="s">
        <v>503</v>
      </c>
      <c r="M224" s="218" t="s">
        <v>720</v>
      </c>
    </row>
    <row r="225" spans="1:13" ht="15.75" hidden="1" thickBot="1" x14ac:dyDescent="0.3">
      <c r="A225" s="220" t="s">
        <v>719</v>
      </c>
      <c r="B225" s="226" t="s">
        <v>114</v>
      </c>
      <c r="C225" s="1" t="s">
        <v>502</v>
      </c>
      <c r="G225" s="1">
        <v>50</v>
      </c>
      <c r="H225" s="1">
        <v>50</v>
      </c>
      <c r="I225" s="1">
        <v>50</v>
      </c>
      <c r="J225" s="1">
        <v>50</v>
      </c>
      <c r="K225" s="1">
        <v>50</v>
      </c>
      <c r="L225" s="1" t="s">
        <v>503</v>
      </c>
      <c r="M225" s="218"/>
    </row>
    <row r="226" spans="1:13" ht="15.75" hidden="1" thickBot="1" x14ac:dyDescent="0.3">
      <c r="A226" s="220" t="s">
        <v>719</v>
      </c>
      <c r="B226" s="226" t="s">
        <v>504</v>
      </c>
      <c r="C226" s="1" t="s">
        <v>502</v>
      </c>
      <c r="G226" s="1">
        <v>60</v>
      </c>
      <c r="H226" s="1">
        <v>60</v>
      </c>
      <c r="I226" s="1">
        <v>60</v>
      </c>
      <c r="J226" s="1">
        <v>60</v>
      </c>
      <c r="K226" s="1">
        <v>60</v>
      </c>
      <c r="L226" s="1" t="s">
        <v>503</v>
      </c>
      <c r="M226" s="218"/>
    </row>
    <row r="227" spans="1:13" ht="15.75" hidden="1" thickBot="1" x14ac:dyDescent="0.3">
      <c r="A227" s="220" t="s">
        <v>719</v>
      </c>
      <c r="B227" s="226" t="s">
        <v>147</v>
      </c>
      <c r="C227" s="1" t="s">
        <v>502</v>
      </c>
      <c r="G227" s="1">
        <v>25</v>
      </c>
      <c r="H227" s="1">
        <v>25</v>
      </c>
      <c r="I227" s="1">
        <v>25</v>
      </c>
      <c r="J227" s="1">
        <v>25</v>
      </c>
      <c r="K227" s="1">
        <v>25</v>
      </c>
      <c r="L227" s="1" t="s">
        <v>503</v>
      </c>
      <c r="M227" s="218"/>
    </row>
    <row r="228" spans="1:13" ht="15.75" hidden="1" thickBot="1" x14ac:dyDescent="0.3">
      <c r="A228" s="220" t="s">
        <v>719</v>
      </c>
      <c r="B228" s="226" t="s">
        <v>481</v>
      </c>
      <c r="C228" s="1" t="s">
        <v>502</v>
      </c>
      <c r="G228" s="1">
        <v>25</v>
      </c>
      <c r="H228" s="1">
        <v>25</v>
      </c>
      <c r="I228" s="1">
        <v>25</v>
      </c>
      <c r="J228" s="1">
        <v>25</v>
      </c>
      <c r="K228" s="1">
        <v>25</v>
      </c>
      <c r="L228" s="1" t="s">
        <v>503</v>
      </c>
      <c r="M228" s="218"/>
    </row>
    <row r="229" spans="1:13" ht="15.75" hidden="1" thickBot="1" x14ac:dyDescent="0.3">
      <c r="A229" s="220" t="s">
        <v>719</v>
      </c>
      <c r="B229" s="226" t="s">
        <v>482</v>
      </c>
      <c r="C229" s="1" t="s">
        <v>502</v>
      </c>
      <c r="G229" s="1">
        <v>25</v>
      </c>
      <c r="H229" s="1">
        <v>25</v>
      </c>
      <c r="I229" s="1">
        <v>25</v>
      </c>
      <c r="J229" s="1">
        <v>25</v>
      </c>
      <c r="K229" s="1">
        <v>25</v>
      </c>
      <c r="L229" s="1" t="s">
        <v>503</v>
      </c>
      <c r="M229" s="218"/>
    </row>
    <row r="230" spans="1:13" ht="15.75" hidden="1" thickBot="1" x14ac:dyDescent="0.3">
      <c r="A230" s="220" t="s">
        <v>719</v>
      </c>
      <c r="B230" s="226" t="s">
        <v>422</v>
      </c>
      <c r="C230" s="1" t="s">
        <v>505</v>
      </c>
      <c r="G230" s="1">
        <v>101</v>
      </c>
      <c r="H230" s="1">
        <v>101</v>
      </c>
      <c r="I230" s="1">
        <v>101</v>
      </c>
      <c r="J230" s="1">
        <v>101</v>
      </c>
      <c r="K230" s="1">
        <v>101</v>
      </c>
      <c r="L230" s="1" t="s">
        <v>506</v>
      </c>
      <c r="M230" s="218" t="s">
        <v>720</v>
      </c>
    </row>
    <row r="231" spans="1:13" ht="15.75" hidden="1" thickBot="1" x14ac:dyDescent="0.3">
      <c r="A231" s="220" t="s">
        <v>719</v>
      </c>
      <c r="B231" s="226" t="s">
        <v>421</v>
      </c>
      <c r="C231" s="1" t="s">
        <v>505</v>
      </c>
      <c r="G231" s="1">
        <v>34</v>
      </c>
      <c r="H231" s="1">
        <v>34</v>
      </c>
      <c r="I231" s="1">
        <v>34</v>
      </c>
      <c r="J231" s="1">
        <v>34</v>
      </c>
      <c r="K231" s="1">
        <v>34</v>
      </c>
      <c r="L231" s="1" t="s">
        <v>506</v>
      </c>
      <c r="M231" s="218"/>
    </row>
    <row r="232" spans="1:13" ht="15.75" hidden="1" thickBot="1" x14ac:dyDescent="0.3">
      <c r="A232" s="220" t="s">
        <v>719</v>
      </c>
      <c r="B232" s="226" t="s">
        <v>77</v>
      </c>
      <c r="C232" s="1" t="s">
        <v>505</v>
      </c>
      <c r="G232" s="1">
        <v>122</v>
      </c>
      <c r="H232" s="1">
        <v>122</v>
      </c>
      <c r="I232" s="1">
        <v>122</v>
      </c>
      <c r="J232" s="1">
        <v>122</v>
      </c>
      <c r="K232" s="1">
        <v>122</v>
      </c>
      <c r="L232" s="1" t="s">
        <v>506</v>
      </c>
      <c r="M232" s="218" t="s">
        <v>720</v>
      </c>
    </row>
    <row r="233" spans="1:13" ht="15.75" hidden="1" thickBot="1" x14ac:dyDescent="0.3">
      <c r="A233" s="220" t="s">
        <v>719</v>
      </c>
      <c r="B233" s="226" t="s">
        <v>384</v>
      </c>
      <c r="C233" s="1" t="s">
        <v>505</v>
      </c>
      <c r="G233" s="1">
        <v>1</v>
      </c>
      <c r="H233" s="1">
        <v>1</v>
      </c>
      <c r="I233" s="1">
        <v>1</v>
      </c>
      <c r="J233" s="1">
        <v>1</v>
      </c>
      <c r="K233" s="1">
        <v>1</v>
      </c>
      <c r="L233" s="1" t="s">
        <v>506</v>
      </c>
      <c r="M233" s="218" t="s">
        <v>720</v>
      </c>
    </row>
    <row r="234" spans="1:13" ht="15.75" hidden="1" thickBot="1" x14ac:dyDescent="0.3">
      <c r="A234" s="220" t="s">
        <v>719</v>
      </c>
      <c r="B234" s="226" t="s">
        <v>477</v>
      </c>
      <c r="C234" s="1" t="s">
        <v>505</v>
      </c>
      <c r="G234" s="1">
        <v>3</v>
      </c>
      <c r="H234" s="1">
        <v>3</v>
      </c>
      <c r="I234" s="1">
        <v>3</v>
      </c>
      <c r="J234" s="1">
        <v>3</v>
      </c>
      <c r="K234" s="1">
        <v>3</v>
      </c>
      <c r="L234" s="1" t="s">
        <v>507</v>
      </c>
      <c r="M234" s="218"/>
    </row>
    <row r="235" spans="1:13" ht="15.75" hidden="1" thickBot="1" x14ac:dyDescent="0.3">
      <c r="A235" s="220" t="s">
        <v>719</v>
      </c>
      <c r="B235" s="226" t="s">
        <v>112</v>
      </c>
      <c r="C235" s="1" t="s">
        <v>505</v>
      </c>
      <c r="G235" s="1">
        <v>56</v>
      </c>
      <c r="H235" s="1">
        <f>G235</f>
        <v>56</v>
      </c>
      <c r="I235" s="1">
        <f>H235</f>
        <v>56</v>
      </c>
      <c r="J235" s="1">
        <f>I235</f>
        <v>56</v>
      </c>
      <c r="K235" s="1">
        <f>J235</f>
        <v>56</v>
      </c>
      <c r="L235" s="1" t="s">
        <v>506</v>
      </c>
      <c r="M235" s="218" t="s">
        <v>720</v>
      </c>
    </row>
    <row r="236" spans="1:13" ht="15.75" hidden="1" thickBot="1" x14ac:dyDescent="0.3">
      <c r="A236" s="220" t="s">
        <v>719</v>
      </c>
      <c r="B236" s="226" t="s">
        <v>124</v>
      </c>
      <c r="C236" s="1" t="s">
        <v>505</v>
      </c>
      <c r="G236" s="1">
        <v>4</v>
      </c>
      <c r="H236" s="1">
        <v>4</v>
      </c>
      <c r="I236" s="1">
        <v>4</v>
      </c>
      <c r="J236" s="1">
        <v>4</v>
      </c>
      <c r="K236" s="1">
        <v>4</v>
      </c>
      <c r="L236" s="1" t="s">
        <v>506</v>
      </c>
      <c r="M236" s="218" t="s">
        <v>721</v>
      </c>
    </row>
    <row r="237" spans="1:13" ht="15.75" hidden="1" thickBot="1" x14ac:dyDescent="0.3">
      <c r="A237" s="220" t="s">
        <v>719</v>
      </c>
      <c r="B237" s="226" t="s">
        <v>122</v>
      </c>
      <c r="C237" s="1" t="s">
        <v>505</v>
      </c>
      <c r="G237" s="1">
        <v>4</v>
      </c>
      <c r="H237" s="1">
        <v>4</v>
      </c>
      <c r="I237" s="1">
        <v>4</v>
      </c>
      <c r="J237" s="1">
        <v>4</v>
      </c>
      <c r="K237" s="1">
        <v>4</v>
      </c>
      <c r="L237" s="1" t="s">
        <v>506</v>
      </c>
      <c r="M237" s="218" t="s">
        <v>721</v>
      </c>
    </row>
    <row r="238" spans="1:13" ht="15.75" hidden="1" thickBot="1" x14ac:dyDescent="0.3">
      <c r="A238" s="220" t="s">
        <v>719</v>
      </c>
      <c r="B238" s="226" t="s">
        <v>278</v>
      </c>
      <c r="C238" s="1" t="s">
        <v>505</v>
      </c>
      <c r="G238" s="1">
        <v>0.01</v>
      </c>
      <c r="H238" s="1">
        <v>0.01</v>
      </c>
      <c r="I238" s="1">
        <v>0.01</v>
      </c>
      <c r="J238" s="1">
        <v>0.01</v>
      </c>
      <c r="K238" s="1">
        <v>0.01</v>
      </c>
      <c r="L238" s="1" t="s">
        <v>506</v>
      </c>
      <c r="M238" s="218"/>
    </row>
    <row r="239" spans="1:13" ht="15.75" hidden="1" thickBot="1" x14ac:dyDescent="0.3">
      <c r="A239" s="220" t="s">
        <v>719</v>
      </c>
      <c r="B239" s="231" t="s">
        <v>147</v>
      </c>
      <c r="C239" s="232" t="s">
        <v>505</v>
      </c>
      <c r="D239" s="232"/>
      <c r="E239" s="232"/>
      <c r="F239" s="232"/>
      <c r="G239" s="232">
        <v>0</v>
      </c>
      <c r="H239" s="232">
        <v>0</v>
      </c>
      <c r="I239" s="232">
        <v>0</v>
      </c>
      <c r="J239" s="232">
        <v>0</v>
      </c>
      <c r="K239" s="232">
        <v>0</v>
      </c>
      <c r="L239" s="232" t="s">
        <v>506</v>
      </c>
      <c r="M239" s="233"/>
    </row>
    <row r="240" spans="1:13" ht="15.75" hidden="1" thickBot="1" x14ac:dyDescent="0.3">
      <c r="A240" s="220" t="s">
        <v>719</v>
      </c>
      <c r="B240" s="231" t="s">
        <v>77</v>
      </c>
      <c r="C240" s="1" t="s">
        <v>508</v>
      </c>
      <c r="D240" s="228"/>
      <c r="E240" s="228"/>
      <c r="F240" s="228"/>
      <c r="G240" s="228">
        <v>0.25</v>
      </c>
      <c r="H240" s="228">
        <f t="shared" ref="H240:H241" si="23">G240</f>
        <v>0.25</v>
      </c>
      <c r="I240" s="228">
        <f t="shared" ref="I240:I241" si="24">H240</f>
        <v>0.25</v>
      </c>
      <c r="J240" s="228">
        <f t="shared" ref="J240:J241" si="25">I240</f>
        <v>0.25</v>
      </c>
      <c r="K240" s="228">
        <f t="shared" ref="K240:K241" si="26">J240</f>
        <v>0.25</v>
      </c>
      <c r="L240" s="1" t="s">
        <v>487</v>
      </c>
      <c r="M240" s="218"/>
    </row>
    <row r="241" spans="1:13" ht="15.75" hidden="1" thickBot="1" x14ac:dyDescent="0.3">
      <c r="A241" s="220" t="s">
        <v>719</v>
      </c>
      <c r="B241" s="231" t="s">
        <v>77</v>
      </c>
      <c r="C241" s="1" t="s">
        <v>509</v>
      </c>
      <c r="D241" s="228"/>
      <c r="E241" s="228"/>
      <c r="F241" s="228"/>
      <c r="G241" s="228">
        <v>0.25</v>
      </c>
      <c r="H241" s="228">
        <f t="shared" si="23"/>
        <v>0.25</v>
      </c>
      <c r="I241" s="228">
        <f t="shared" si="24"/>
        <v>0.25</v>
      </c>
      <c r="J241" s="228">
        <f t="shared" si="25"/>
        <v>0.25</v>
      </c>
      <c r="K241" s="228">
        <f t="shared" si="26"/>
        <v>0.25</v>
      </c>
      <c r="L241" s="1" t="s">
        <v>487</v>
      </c>
      <c r="M241" s="218"/>
    </row>
    <row r="242" spans="1:13" ht="15.75" hidden="1" thickBot="1" x14ac:dyDescent="0.3">
      <c r="A242" s="220" t="s">
        <v>719</v>
      </c>
      <c r="B242" s="231" t="s">
        <v>77</v>
      </c>
      <c r="C242" s="1" t="s">
        <v>510</v>
      </c>
      <c r="G242" s="1">
        <v>0</v>
      </c>
      <c r="H242" s="1">
        <v>0</v>
      </c>
      <c r="I242" s="1">
        <v>0</v>
      </c>
      <c r="J242" s="1">
        <v>0</v>
      </c>
      <c r="K242" s="228">
        <v>0</v>
      </c>
      <c r="L242" s="1" t="s">
        <v>511</v>
      </c>
      <c r="M242" s="218"/>
    </row>
    <row r="243" spans="1:13" ht="15.75" hidden="1" thickBot="1" x14ac:dyDescent="0.3">
      <c r="A243" s="220" t="s">
        <v>719</v>
      </c>
      <c r="B243" s="231" t="s">
        <v>77</v>
      </c>
      <c r="C243" s="1" t="s">
        <v>512</v>
      </c>
      <c r="G243" s="1">
        <v>0</v>
      </c>
      <c r="H243" s="1">
        <v>0</v>
      </c>
      <c r="I243" s="1">
        <v>0</v>
      </c>
      <c r="J243" s="1">
        <v>0</v>
      </c>
      <c r="K243" s="228">
        <v>0</v>
      </c>
      <c r="L243" s="1" t="s">
        <v>511</v>
      </c>
      <c r="M243" s="218"/>
    </row>
    <row r="244" spans="1:13" ht="15.75" hidden="1" thickBot="1" x14ac:dyDescent="0.3">
      <c r="A244" s="220" t="s">
        <v>719</v>
      </c>
      <c r="B244" s="231" t="s">
        <v>77</v>
      </c>
      <c r="C244" s="1" t="s">
        <v>513</v>
      </c>
      <c r="D244" s="228"/>
      <c r="E244" s="228"/>
      <c r="F244" s="228"/>
      <c r="G244" s="228">
        <v>0.3</v>
      </c>
      <c r="H244" s="228">
        <f t="shared" ref="H244:H253" si="27">G244</f>
        <v>0.3</v>
      </c>
      <c r="I244" s="228">
        <f t="shared" ref="I244:I253" si="28">H244</f>
        <v>0.3</v>
      </c>
      <c r="J244" s="228">
        <f t="shared" ref="J244:J253" si="29">I244</f>
        <v>0.3</v>
      </c>
      <c r="K244" s="228">
        <f t="shared" ref="K244:K253" si="30">J244</f>
        <v>0.3</v>
      </c>
      <c r="L244" s="1" t="s">
        <v>514</v>
      </c>
      <c r="M244" s="218"/>
    </row>
    <row r="245" spans="1:13" ht="15.75" hidden="1" thickBot="1" x14ac:dyDescent="0.3">
      <c r="A245" s="220" t="s">
        <v>719</v>
      </c>
      <c r="B245" s="231" t="s">
        <v>77</v>
      </c>
      <c r="C245" s="1" t="s">
        <v>515</v>
      </c>
      <c r="G245" s="1">
        <v>4</v>
      </c>
      <c r="H245" s="1">
        <f t="shared" si="27"/>
        <v>4</v>
      </c>
      <c r="I245" s="1">
        <f t="shared" si="28"/>
        <v>4</v>
      </c>
      <c r="J245" s="1">
        <f t="shared" si="29"/>
        <v>4</v>
      </c>
      <c r="K245" s="1">
        <f t="shared" si="30"/>
        <v>4</v>
      </c>
      <c r="L245" s="1" t="s">
        <v>516</v>
      </c>
      <c r="M245" s="218"/>
    </row>
    <row r="246" spans="1:13" ht="15.75" hidden="1" thickBot="1" x14ac:dyDescent="0.3">
      <c r="A246" s="220" t="s">
        <v>719</v>
      </c>
      <c r="B246" s="231" t="s">
        <v>77</v>
      </c>
      <c r="C246" s="232" t="s">
        <v>517</v>
      </c>
      <c r="D246" s="232"/>
      <c r="E246" s="232"/>
      <c r="F246" s="232"/>
      <c r="G246" s="232">
        <v>2</v>
      </c>
      <c r="H246" s="232">
        <f t="shared" si="27"/>
        <v>2</v>
      </c>
      <c r="I246" s="232">
        <f t="shared" si="28"/>
        <v>2</v>
      </c>
      <c r="J246" s="232">
        <f t="shared" si="29"/>
        <v>2</v>
      </c>
      <c r="K246" s="232">
        <f t="shared" si="30"/>
        <v>2</v>
      </c>
      <c r="L246" s="232" t="s">
        <v>516</v>
      </c>
      <c r="M246" s="233"/>
    </row>
    <row r="247" spans="1:13" ht="15.75" hidden="1" thickBot="1" x14ac:dyDescent="0.3">
      <c r="A247" s="220" t="s">
        <v>719</v>
      </c>
      <c r="B247" s="231" t="s">
        <v>421</v>
      </c>
      <c r="C247" s="1" t="s">
        <v>508</v>
      </c>
      <c r="D247" s="228"/>
      <c r="E247" s="228"/>
      <c r="F247" s="228"/>
      <c r="G247" s="228">
        <v>0.25</v>
      </c>
      <c r="H247" s="228">
        <f t="shared" si="27"/>
        <v>0.25</v>
      </c>
      <c r="I247" s="228">
        <f t="shared" si="28"/>
        <v>0.25</v>
      </c>
      <c r="J247" s="228">
        <f t="shared" si="29"/>
        <v>0.25</v>
      </c>
      <c r="K247" s="228">
        <f t="shared" si="30"/>
        <v>0.25</v>
      </c>
      <c r="L247" s="1" t="s">
        <v>487</v>
      </c>
      <c r="M247" s="218"/>
    </row>
    <row r="248" spans="1:13" ht="15.75" hidden="1" thickBot="1" x14ac:dyDescent="0.3">
      <c r="A248" s="220" t="s">
        <v>719</v>
      </c>
      <c r="B248" s="231" t="s">
        <v>421</v>
      </c>
      <c r="C248" s="1" t="s">
        <v>509</v>
      </c>
      <c r="D248" s="228"/>
      <c r="E248" s="228"/>
      <c r="F248" s="228"/>
      <c r="G248" s="228">
        <v>0.25</v>
      </c>
      <c r="H248" s="228">
        <f t="shared" si="27"/>
        <v>0.25</v>
      </c>
      <c r="I248" s="228">
        <f t="shared" si="28"/>
        <v>0.25</v>
      </c>
      <c r="J248" s="228">
        <f t="shared" si="29"/>
        <v>0.25</v>
      </c>
      <c r="K248" s="228">
        <f t="shared" si="30"/>
        <v>0.25</v>
      </c>
      <c r="L248" s="1" t="s">
        <v>487</v>
      </c>
      <c r="M248" s="218"/>
    </row>
    <row r="249" spans="1:13" ht="15.75" hidden="1" thickBot="1" x14ac:dyDescent="0.3">
      <c r="A249" s="220" t="s">
        <v>719</v>
      </c>
      <c r="B249" s="231" t="s">
        <v>421</v>
      </c>
      <c r="C249" s="1" t="s">
        <v>510</v>
      </c>
      <c r="G249" s="1">
        <v>250000</v>
      </c>
      <c r="H249" s="1">
        <f t="shared" si="27"/>
        <v>250000</v>
      </c>
      <c r="I249" s="1">
        <f t="shared" si="28"/>
        <v>250000</v>
      </c>
      <c r="J249" s="1">
        <f t="shared" si="29"/>
        <v>250000</v>
      </c>
      <c r="K249" s="1">
        <f t="shared" si="30"/>
        <v>250000</v>
      </c>
      <c r="L249" s="1" t="s">
        <v>511</v>
      </c>
      <c r="M249" s="218"/>
    </row>
    <row r="250" spans="1:13" ht="15.75" hidden="1" thickBot="1" x14ac:dyDescent="0.3">
      <c r="A250" s="220" t="s">
        <v>719</v>
      </c>
      <c r="B250" s="231" t="s">
        <v>421</v>
      </c>
      <c r="C250" s="1" t="s">
        <v>512</v>
      </c>
      <c r="G250" s="1">
        <v>250000</v>
      </c>
      <c r="H250" s="1">
        <f t="shared" si="27"/>
        <v>250000</v>
      </c>
      <c r="I250" s="1">
        <f t="shared" si="28"/>
        <v>250000</v>
      </c>
      <c r="J250" s="1">
        <f t="shared" si="29"/>
        <v>250000</v>
      </c>
      <c r="K250" s="1">
        <f t="shared" si="30"/>
        <v>250000</v>
      </c>
      <c r="L250" s="1" t="s">
        <v>511</v>
      </c>
      <c r="M250" s="218"/>
    </row>
    <row r="251" spans="1:13" ht="15.75" hidden="1" thickBot="1" x14ac:dyDescent="0.3">
      <c r="A251" s="220" t="s">
        <v>719</v>
      </c>
      <c r="B251" s="231" t="s">
        <v>421</v>
      </c>
      <c r="C251" s="1" t="s">
        <v>513</v>
      </c>
      <c r="D251" s="228"/>
      <c r="E251" s="228"/>
      <c r="F251" s="228"/>
      <c r="G251" s="228">
        <v>0.3</v>
      </c>
      <c r="H251" s="228">
        <f t="shared" si="27"/>
        <v>0.3</v>
      </c>
      <c r="I251" s="228">
        <f t="shared" si="28"/>
        <v>0.3</v>
      </c>
      <c r="J251" s="228">
        <f t="shared" si="29"/>
        <v>0.3</v>
      </c>
      <c r="K251" s="228">
        <f t="shared" si="30"/>
        <v>0.3</v>
      </c>
      <c r="L251" s="1" t="s">
        <v>514</v>
      </c>
      <c r="M251" s="218"/>
    </row>
    <row r="252" spans="1:13" ht="15.75" hidden="1" thickBot="1" x14ac:dyDescent="0.3">
      <c r="A252" s="220" t="s">
        <v>719</v>
      </c>
      <c r="B252" s="231" t="s">
        <v>421</v>
      </c>
      <c r="C252" s="1" t="s">
        <v>515</v>
      </c>
      <c r="G252" s="1">
        <v>4</v>
      </c>
      <c r="H252" s="1">
        <f t="shared" si="27"/>
        <v>4</v>
      </c>
      <c r="I252" s="1">
        <f t="shared" si="28"/>
        <v>4</v>
      </c>
      <c r="J252" s="1">
        <f t="shared" si="29"/>
        <v>4</v>
      </c>
      <c r="K252" s="1">
        <f t="shared" si="30"/>
        <v>4</v>
      </c>
      <c r="L252" s="1" t="s">
        <v>516</v>
      </c>
      <c r="M252" s="218"/>
    </row>
    <row r="253" spans="1:13" ht="15.75" hidden="1" thickBot="1" x14ac:dyDescent="0.3">
      <c r="A253" s="220" t="s">
        <v>719</v>
      </c>
      <c r="B253" s="231" t="s">
        <v>421</v>
      </c>
      <c r="C253" s="232" t="s">
        <v>517</v>
      </c>
      <c r="D253" s="232"/>
      <c r="E253" s="232"/>
      <c r="F253" s="232"/>
      <c r="G253" s="232">
        <v>2</v>
      </c>
      <c r="H253" s="232">
        <f t="shared" si="27"/>
        <v>2</v>
      </c>
      <c r="I253" s="232">
        <f t="shared" si="28"/>
        <v>2</v>
      </c>
      <c r="J253" s="232">
        <f t="shared" si="29"/>
        <v>2</v>
      </c>
      <c r="K253" s="232">
        <f t="shared" si="30"/>
        <v>2</v>
      </c>
      <c r="L253" s="1" t="s">
        <v>516</v>
      </c>
      <c r="M253" s="233"/>
    </row>
    <row r="254" spans="1:13" ht="15.75" thickBot="1" x14ac:dyDescent="0.3">
      <c r="A254" s="220" t="s">
        <v>719</v>
      </c>
      <c r="B254" s="221" t="s">
        <v>137</v>
      </c>
      <c r="C254" s="1" t="s">
        <v>474</v>
      </c>
      <c r="G254" s="1">
        <v>0.34</v>
      </c>
      <c r="H254" s="1">
        <v>0.34</v>
      </c>
      <c r="I254" s="1">
        <v>0.34</v>
      </c>
      <c r="J254" s="1">
        <v>0.34</v>
      </c>
      <c r="K254" s="1">
        <v>0.34</v>
      </c>
      <c r="L254" s="1" t="s">
        <v>475</v>
      </c>
    </row>
    <row r="255" spans="1:13" ht="15.75" thickBot="1" x14ac:dyDescent="0.3">
      <c r="A255" s="220" t="s">
        <v>719</v>
      </c>
      <c r="B255" s="221" t="s">
        <v>138</v>
      </c>
      <c r="C255" s="1" t="s">
        <v>474</v>
      </c>
      <c r="G255" s="1">
        <v>0.2</v>
      </c>
      <c r="H255" s="1">
        <v>0.2</v>
      </c>
      <c r="I255" s="1">
        <v>0.2</v>
      </c>
      <c r="J255" s="1">
        <v>0.2</v>
      </c>
      <c r="K255" s="1">
        <v>0.2</v>
      </c>
      <c r="L255" s="1" t="s">
        <v>475</v>
      </c>
    </row>
    <row r="256" spans="1:13" ht="15.75" thickBot="1" x14ac:dyDescent="0.3">
      <c r="A256" s="220" t="s">
        <v>719</v>
      </c>
      <c r="B256" s="221" t="s">
        <v>124</v>
      </c>
      <c r="C256" s="1" t="s">
        <v>474</v>
      </c>
      <c r="G256" s="1">
        <v>0.248</v>
      </c>
      <c r="H256" s="1">
        <v>0.248</v>
      </c>
      <c r="I256" s="1">
        <v>0.248</v>
      </c>
      <c r="J256" s="1">
        <v>0.248</v>
      </c>
      <c r="K256" s="1">
        <v>0.248</v>
      </c>
      <c r="L256" s="1" t="s">
        <v>475</v>
      </c>
    </row>
    <row r="257" spans="1:12" ht="15.75" thickBot="1" x14ac:dyDescent="0.3">
      <c r="A257" s="220" t="s">
        <v>719</v>
      </c>
      <c r="B257" s="221" t="s">
        <v>122</v>
      </c>
      <c r="C257" s="1" t="s">
        <v>474</v>
      </c>
      <c r="G257" s="1">
        <v>0.2</v>
      </c>
      <c r="H257" s="1">
        <v>0.2</v>
      </c>
      <c r="I257" s="1">
        <v>0.2</v>
      </c>
      <c r="J257" s="1">
        <v>0.2</v>
      </c>
      <c r="K257" s="1">
        <v>0.2</v>
      </c>
      <c r="L257" s="1" t="s">
        <v>475</v>
      </c>
    </row>
    <row r="258" spans="1:12" x14ac:dyDescent="0.25">
      <c r="A258" s="220" t="s">
        <v>719</v>
      </c>
      <c r="B258" s="221" t="s">
        <v>421</v>
      </c>
      <c r="C258" s="1" t="s">
        <v>474</v>
      </c>
      <c r="G258" s="1">
        <v>0.2</v>
      </c>
      <c r="H258" s="1">
        <v>0.2</v>
      </c>
      <c r="I258" s="1">
        <v>0.2</v>
      </c>
      <c r="J258" s="1">
        <v>0.2</v>
      </c>
      <c r="K258" s="1">
        <v>0.2</v>
      </c>
      <c r="L258" s="1" t="s">
        <v>475</v>
      </c>
    </row>
  </sheetData>
  <autoFilter ref="A1:M258" xr:uid="{00000000-0009-0000-0000-000005000000}">
    <filterColumn colId="0">
      <filters>
        <filter val="meridian2020"/>
      </filters>
    </filterColumn>
    <filterColumn colId="2">
      <filters>
        <filter val="co2_emissions"/>
      </filters>
    </filterColumn>
    <sortState xmlns:xlrd2="http://schemas.microsoft.com/office/spreadsheetml/2017/richdata2" ref="A139:M237">
      <sortCondition ref="C1:C253"/>
    </sortState>
  </autoFilter>
  <pageMargins left="0.7" right="0.7" top="0.75" bottom="0.75"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2"/>
  <sheetViews>
    <sheetView zoomScaleNormal="100" workbookViewId="0">
      <selection activeCell="M27" sqref="M27"/>
    </sheetView>
  </sheetViews>
  <sheetFormatPr baseColWidth="10" defaultColWidth="8.5703125" defaultRowHeight="15" x14ac:dyDescent="0.25"/>
  <cols>
    <col min="1" max="1" width="6.7109375" bestFit="1" customWidth="1"/>
    <col min="2" max="2" width="6.42578125" bestFit="1" customWidth="1"/>
    <col min="3" max="3" width="11.140625" bestFit="1" customWidth="1"/>
    <col min="4" max="4" width="14.28515625" bestFit="1" customWidth="1"/>
    <col min="5" max="5" width="6.85546875" bestFit="1" customWidth="1"/>
    <col min="6" max="6" width="10.42578125" customWidth="1"/>
    <col min="7" max="7" width="12.7109375" customWidth="1"/>
    <col min="8" max="8" width="17.7109375" customWidth="1"/>
    <col min="9" max="9" width="5.42578125" bestFit="1" customWidth="1"/>
  </cols>
  <sheetData>
    <row r="1" spans="1:40" x14ac:dyDescent="0.25">
      <c r="B1" s="7" t="s">
        <v>518</v>
      </c>
      <c r="C1" s="7" t="s">
        <v>519</v>
      </c>
      <c r="D1" s="7" t="s">
        <v>520</v>
      </c>
      <c r="E1" s="7" t="s">
        <v>521</v>
      </c>
      <c r="F1" s="7" t="s">
        <v>522</v>
      </c>
      <c r="G1" s="7" t="s">
        <v>523</v>
      </c>
      <c r="H1" s="7" t="s">
        <v>524</v>
      </c>
      <c r="I1" s="7" t="s">
        <v>525</v>
      </c>
      <c r="J1">
        <v>2020</v>
      </c>
      <c r="K1">
        <v>2021</v>
      </c>
      <c r="L1">
        <f t="shared" ref="L1:AN1" si="0">K1+1</f>
        <v>2022</v>
      </c>
      <c r="M1">
        <f t="shared" si="0"/>
        <v>2023</v>
      </c>
      <c r="N1">
        <f t="shared" si="0"/>
        <v>2024</v>
      </c>
      <c r="O1">
        <f t="shared" si="0"/>
        <v>2025</v>
      </c>
      <c r="P1">
        <f t="shared" si="0"/>
        <v>2026</v>
      </c>
      <c r="Q1">
        <f t="shared" si="0"/>
        <v>2027</v>
      </c>
      <c r="R1">
        <f t="shared" si="0"/>
        <v>2028</v>
      </c>
      <c r="S1">
        <f t="shared" si="0"/>
        <v>2029</v>
      </c>
      <c r="T1">
        <f t="shared" si="0"/>
        <v>2030</v>
      </c>
      <c r="U1">
        <f t="shared" si="0"/>
        <v>2031</v>
      </c>
      <c r="V1">
        <f t="shared" si="0"/>
        <v>2032</v>
      </c>
      <c r="W1">
        <f t="shared" si="0"/>
        <v>2033</v>
      </c>
      <c r="X1">
        <f t="shared" si="0"/>
        <v>2034</v>
      </c>
      <c r="Y1">
        <f t="shared" si="0"/>
        <v>2035</v>
      </c>
      <c r="Z1">
        <f t="shared" si="0"/>
        <v>2036</v>
      </c>
      <c r="AA1">
        <f t="shared" si="0"/>
        <v>2037</v>
      </c>
      <c r="AB1">
        <f t="shared" si="0"/>
        <v>2038</v>
      </c>
      <c r="AC1">
        <f t="shared" si="0"/>
        <v>2039</v>
      </c>
      <c r="AD1">
        <f t="shared" si="0"/>
        <v>2040</v>
      </c>
      <c r="AE1">
        <f t="shared" si="0"/>
        <v>2041</v>
      </c>
      <c r="AF1">
        <f t="shared" si="0"/>
        <v>2042</v>
      </c>
      <c r="AG1">
        <f t="shared" si="0"/>
        <v>2043</v>
      </c>
      <c r="AH1">
        <f t="shared" si="0"/>
        <v>2044</v>
      </c>
      <c r="AI1">
        <f t="shared" si="0"/>
        <v>2045</v>
      </c>
      <c r="AJ1">
        <f t="shared" si="0"/>
        <v>2046</v>
      </c>
      <c r="AK1">
        <f t="shared" si="0"/>
        <v>2047</v>
      </c>
      <c r="AL1">
        <f t="shared" si="0"/>
        <v>2048</v>
      </c>
      <c r="AM1">
        <f t="shared" si="0"/>
        <v>2049</v>
      </c>
      <c r="AN1">
        <f t="shared" si="0"/>
        <v>2050</v>
      </c>
    </row>
    <row r="2" spans="1:40" x14ac:dyDescent="0.25">
      <c r="A2" s="21" t="s">
        <v>235</v>
      </c>
      <c r="B2" s="53" t="s">
        <v>419</v>
      </c>
      <c r="C2" s="53" t="s">
        <v>478</v>
      </c>
      <c r="D2" s="53" t="s">
        <v>526</v>
      </c>
      <c r="E2" s="53" t="s">
        <v>527</v>
      </c>
      <c r="F2" s="53" t="b">
        <f>FALSE()</f>
        <v>0</v>
      </c>
      <c r="G2" s="53" t="s">
        <v>528</v>
      </c>
      <c r="H2" s="53"/>
      <c r="I2" s="53" t="s">
        <v>529</v>
      </c>
      <c r="J2" s="98">
        <v>500</v>
      </c>
      <c r="K2" s="98">
        <v>500</v>
      </c>
      <c r="L2" s="98">
        <f t="shared" ref="L2:AN2" si="1">K2</f>
        <v>500</v>
      </c>
      <c r="M2" s="98">
        <f t="shared" si="1"/>
        <v>500</v>
      </c>
      <c r="N2" s="98">
        <f t="shared" si="1"/>
        <v>500</v>
      </c>
      <c r="O2" s="98">
        <f t="shared" si="1"/>
        <v>500</v>
      </c>
      <c r="P2" s="98">
        <f t="shared" si="1"/>
        <v>500</v>
      </c>
      <c r="Q2" s="98">
        <f t="shared" si="1"/>
        <v>500</v>
      </c>
      <c r="R2" s="98">
        <f t="shared" si="1"/>
        <v>500</v>
      </c>
      <c r="S2" s="98">
        <f t="shared" si="1"/>
        <v>500</v>
      </c>
      <c r="T2" s="98">
        <f t="shared" si="1"/>
        <v>500</v>
      </c>
      <c r="U2" s="98">
        <f t="shared" si="1"/>
        <v>500</v>
      </c>
      <c r="V2" s="98">
        <f t="shared" si="1"/>
        <v>500</v>
      </c>
      <c r="W2" s="98">
        <f t="shared" si="1"/>
        <v>500</v>
      </c>
      <c r="X2" s="98">
        <f t="shared" si="1"/>
        <v>500</v>
      </c>
      <c r="Y2" s="98">
        <f t="shared" si="1"/>
        <v>500</v>
      </c>
      <c r="Z2" s="98">
        <f t="shared" si="1"/>
        <v>500</v>
      </c>
      <c r="AA2" s="98">
        <f t="shared" si="1"/>
        <v>500</v>
      </c>
      <c r="AB2" s="98">
        <f t="shared" si="1"/>
        <v>500</v>
      </c>
      <c r="AC2" s="98">
        <f t="shared" si="1"/>
        <v>500</v>
      </c>
      <c r="AD2" s="98">
        <f t="shared" si="1"/>
        <v>500</v>
      </c>
      <c r="AE2" s="98">
        <f t="shared" si="1"/>
        <v>500</v>
      </c>
      <c r="AF2" s="98">
        <f t="shared" si="1"/>
        <v>500</v>
      </c>
      <c r="AG2" s="98">
        <f t="shared" si="1"/>
        <v>500</v>
      </c>
      <c r="AH2" s="98">
        <f t="shared" si="1"/>
        <v>500</v>
      </c>
      <c r="AI2" s="98">
        <f t="shared" si="1"/>
        <v>500</v>
      </c>
      <c r="AJ2" s="98">
        <f t="shared" si="1"/>
        <v>500</v>
      </c>
      <c r="AK2" s="98">
        <f t="shared" si="1"/>
        <v>500</v>
      </c>
      <c r="AL2" s="98">
        <f t="shared" si="1"/>
        <v>500</v>
      </c>
      <c r="AM2" s="98">
        <f t="shared" si="1"/>
        <v>500</v>
      </c>
      <c r="AN2" s="98">
        <f t="shared" si="1"/>
        <v>500</v>
      </c>
    </row>
    <row r="3" spans="1:40" x14ac:dyDescent="0.25">
      <c r="A3" s="21" t="s">
        <v>235</v>
      </c>
      <c r="B3" s="53" t="s">
        <v>419</v>
      </c>
      <c r="C3" s="53" t="s">
        <v>478</v>
      </c>
      <c r="D3" s="53" t="s">
        <v>526</v>
      </c>
      <c r="E3" s="53" t="s">
        <v>527</v>
      </c>
      <c r="F3" s="53" t="b">
        <f>FALSE()</f>
        <v>0</v>
      </c>
      <c r="G3" s="53" t="s">
        <v>530</v>
      </c>
      <c r="H3" s="53"/>
      <c r="I3" s="53" t="s">
        <v>531</v>
      </c>
      <c r="J3" s="98">
        <v>15</v>
      </c>
      <c r="K3" s="98">
        <v>15</v>
      </c>
      <c r="L3" s="98">
        <f t="shared" ref="L3:AN3" si="2">K3</f>
        <v>15</v>
      </c>
      <c r="M3" s="98">
        <f t="shared" si="2"/>
        <v>15</v>
      </c>
      <c r="N3" s="98">
        <f t="shared" si="2"/>
        <v>15</v>
      </c>
      <c r="O3" s="98">
        <f t="shared" si="2"/>
        <v>15</v>
      </c>
      <c r="P3" s="98">
        <f t="shared" si="2"/>
        <v>15</v>
      </c>
      <c r="Q3" s="98">
        <f t="shared" si="2"/>
        <v>15</v>
      </c>
      <c r="R3" s="98">
        <f t="shared" si="2"/>
        <v>15</v>
      </c>
      <c r="S3" s="98">
        <f t="shared" si="2"/>
        <v>15</v>
      </c>
      <c r="T3" s="98">
        <f t="shared" si="2"/>
        <v>15</v>
      </c>
      <c r="U3" s="98">
        <f t="shared" si="2"/>
        <v>15</v>
      </c>
      <c r="V3" s="98">
        <f t="shared" si="2"/>
        <v>15</v>
      </c>
      <c r="W3" s="98">
        <f t="shared" si="2"/>
        <v>15</v>
      </c>
      <c r="X3" s="98">
        <f t="shared" si="2"/>
        <v>15</v>
      </c>
      <c r="Y3" s="98">
        <f t="shared" si="2"/>
        <v>15</v>
      </c>
      <c r="Z3" s="98">
        <f t="shared" si="2"/>
        <v>15</v>
      </c>
      <c r="AA3" s="98">
        <f t="shared" si="2"/>
        <v>15</v>
      </c>
      <c r="AB3" s="98">
        <f t="shared" si="2"/>
        <v>15</v>
      </c>
      <c r="AC3" s="98">
        <f t="shared" si="2"/>
        <v>15</v>
      </c>
      <c r="AD3" s="98">
        <f t="shared" si="2"/>
        <v>15</v>
      </c>
      <c r="AE3" s="98">
        <f t="shared" si="2"/>
        <v>15</v>
      </c>
      <c r="AF3" s="98">
        <f t="shared" si="2"/>
        <v>15</v>
      </c>
      <c r="AG3" s="98">
        <f t="shared" si="2"/>
        <v>15</v>
      </c>
      <c r="AH3" s="98">
        <f t="shared" si="2"/>
        <v>15</v>
      </c>
      <c r="AI3" s="98">
        <f t="shared" si="2"/>
        <v>15</v>
      </c>
      <c r="AJ3" s="98">
        <f t="shared" si="2"/>
        <v>15</v>
      </c>
      <c r="AK3" s="98">
        <f t="shared" si="2"/>
        <v>15</v>
      </c>
      <c r="AL3" s="98">
        <f t="shared" si="2"/>
        <v>15</v>
      </c>
      <c r="AM3" s="98">
        <f t="shared" si="2"/>
        <v>15</v>
      </c>
      <c r="AN3" s="98">
        <f t="shared" si="2"/>
        <v>15</v>
      </c>
    </row>
    <row r="4" spans="1:40" x14ac:dyDescent="0.25">
      <c r="A4" s="21" t="s">
        <v>235</v>
      </c>
      <c r="B4" s="53" t="s">
        <v>419</v>
      </c>
      <c r="C4" s="53" t="s">
        <v>478</v>
      </c>
      <c r="D4" s="53" t="s">
        <v>526</v>
      </c>
      <c r="E4" s="53" t="s">
        <v>527</v>
      </c>
      <c r="F4" s="53" t="b">
        <f>FALSE()</f>
        <v>0</v>
      </c>
      <c r="G4" s="53" t="s">
        <v>528</v>
      </c>
      <c r="H4" s="53"/>
      <c r="I4" s="53" t="s">
        <v>531</v>
      </c>
      <c r="J4" s="98">
        <v>10</v>
      </c>
      <c r="K4" s="98">
        <v>10</v>
      </c>
      <c r="L4" s="98">
        <f t="shared" ref="L4:AN4" si="3">K4</f>
        <v>10</v>
      </c>
      <c r="M4" s="98">
        <f t="shared" si="3"/>
        <v>10</v>
      </c>
      <c r="N4" s="98">
        <f t="shared" si="3"/>
        <v>10</v>
      </c>
      <c r="O4" s="98">
        <f t="shared" si="3"/>
        <v>10</v>
      </c>
      <c r="P4" s="98">
        <f t="shared" si="3"/>
        <v>10</v>
      </c>
      <c r="Q4" s="98">
        <f t="shared" si="3"/>
        <v>10</v>
      </c>
      <c r="R4" s="98">
        <f t="shared" si="3"/>
        <v>10</v>
      </c>
      <c r="S4" s="98">
        <f t="shared" si="3"/>
        <v>10</v>
      </c>
      <c r="T4" s="98">
        <f t="shared" si="3"/>
        <v>10</v>
      </c>
      <c r="U4" s="98">
        <f t="shared" si="3"/>
        <v>10</v>
      </c>
      <c r="V4" s="98">
        <f t="shared" si="3"/>
        <v>10</v>
      </c>
      <c r="W4" s="98">
        <f t="shared" si="3"/>
        <v>10</v>
      </c>
      <c r="X4" s="98">
        <f t="shared" si="3"/>
        <v>10</v>
      </c>
      <c r="Y4" s="98">
        <f t="shared" si="3"/>
        <v>10</v>
      </c>
      <c r="Z4" s="98">
        <f t="shared" si="3"/>
        <v>10</v>
      </c>
      <c r="AA4" s="98">
        <f t="shared" si="3"/>
        <v>10</v>
      </c>
      <c r="AB4" s="98">
        <f t="shared" si="3"/>
        <v>10</v>
      </c>
      <c r="AC4" s="98">
        <f t="shared" si="3"/>
        <v>10</v>
      </c>
      <c r="AD4" s="98">
        <f t="shared" si="3"/>
        <v>10</v>
      </c>
      <c r="AE4" s="98">
        <f t="shared" si="3"/>
        <v>10</v>
      </c>
      <c r="AF4" s="98">
        <f t="shared" si="3"/>
        <v>10</v>
      </c>
      <c r="AG4" s="98">
        <f t="shared" si="3"/>
        <v>10</v>
      </c>
      <c r="AH4" s="98">
        <f t="shared" si="3"/>
        <v>10</v>
      </c>
      <c r="AI4" s="98">
        <f t="shared" si="3"/>
        <v>10</v>
      </c>
      <c r="AJ4" s="98">
        <f t="shared" si="3"/>
        <v>10</v>
      </c>
      <c r="AK4" s="98">
        <f t="shared" si="3"/>
        <v>10</v>
      </c>
      <c r="AL4" s="98">
        <f t="shared" si="3"/>
        <v>10</v>
      </c>
      <c r="AM4" s="98">
        <f t="shared" si="3"/>
        <v>10</v>
      </c>
      <c r="AN4" s="98">
        <f t="shared" si="3"/>
        <v>10</v>
      </c>
    </row>
    <row r="5" spans="1:40" x14ac:dyDescent="0.25">
      <c r="A5" s="21" t="s">
        <v>235</v>
      </c>
      <c r="B5" s="53" t="s">
        <v>419</v>
      </c>
      <c r="C5" s="53" t="s">
        <v>478</v>
      </c>
      <c r="D5" s="53" t="s">
        <v>532</v>
      </c>
      <c r="E5" s="53" t="s">
        <v>533</v>
      </c>
      <c r="F5" s="53" t="b">
        <f>FALSE()</f>
        <v>0</v>
      </c>
      <c r="G5" s="53" t="s">
        <v>530</v>
      </c>
      <c r="H5" s="53"/>
      <c r="I5" s="53" t="s">
        <v>534</v>
      </c>
      <c r="J5" s="96">
        <v>0.5</v>
      </c>
      <c r="K5" s="96">
        <v>0.5</v>
      </c>
      <c r="L5" s="96">
        <v>0.5</v>
      </c>
      <c r="M5" s="96">
        <v>0.5</v>
      </c>
      <c r="N5" s="96">
        <v>0.5</v>
      </c>
      <c r="O5" s="96">
        <v>0.5</v>
      </c>
      <c r="P5" s="96">
        <v>0.5</v>
      </c>
      <c r="Q5" s="96">
        <v>0.5</v>
      </c>
      <c r="R5" s="96">
        <v>0.5</v>
      </c>
      <c r="S5" s="96">
        <v>0.5</v>
      </c>
      <c r="T5" s="96">
        <v>0.5</v>
      </c>
      <c r="U5" s="96">
        <v>0.5</v>
      </c>
      <c r="V5" s="96">
        <v>0.5</v>
      </c>
      <c r="W5" s="96">
        <v>0.5</v>
      </c>
      <c r="X5" s="96">
        <v>0.5</v>
      </c>
      <c r="Y5" s="96">
        <v>0.5</v>
      </c>
      <c r="Z5" s="96">
        <v>0.5</v>
      </c>
      <c r="AA5" s="96">
        <v>0.5</v>
      </c>
      <c r="AB5" s="96">
        <v>0.5</v>
      </c>
      <c r="AC5" s="96">
        <v>0.5</v>
      </c>
      <c r="AD5" s="96">
        <v>0.5</v>
      </c>
      <c r="AE5" s="96">
        <v>0.5</v>
      </c>
      <c r="AF5" s="96">
        <v>0.5</v>
      </c>
      <c r="AG5" s="96">
        <v>0.5</v>
      </c>
      <c r="AH5" s="96">
        <v>0.5</v>
      </c>
      <c r="AI5" s="96">
        <v>0.5</v>
      </c>
      <c r="AJ5" s="96">
        <v>0.5</v>
      </c>
      <c r="AK5" s="96">
        <v>0.5</v>
      </c>
      <c r="AL5" s="96">
        <v>0.5</v>
      </c>
      <c r="AM5" s="96">
        <v>0.5</v>
      </c>
      <c r="AN5" s="96">
        <v>0.5</v>
      </c>
    </row>
    <row r="6" spans="1:40" x14ac:dyDescent="0.25">
      <c r="A6" s="21" t="s">
        <v>235</v>
      </c>
      <c r="B6" s="53" t="s">
        <v>419</v>
      </c>
      <c r="C6" s="53" t="s">
        <v>124</v>
      </c>
      <c r="D6" s="53" t="s">
        <v>532</v>
      </c>
      <c r="E6" s="53" t="s">
        <v>535</v>
      </c>
      <c r="F6" s="53" t="b">
        <f>FALSE()</f>
        <v>0</v>
      </c>
      <c r="G6" s="53" t="s">
        <v>528</v>
      </c>
      <c r="H6" s="53" t="s">
        <v>536</v>
      </c>
      <c r="I6" s="53" t="s">
        <v>534</v>
      </c>
      <c r="J6" s="99">
        <v>0.1</v>
      </c>
      <c r="K6" s="99">
        <v>0.1</v>
      </c>
      <c r="L6" s="99">
        <f t="shared" ref="L6:AN6" si="4">K6</f>
        <v>0.1</v>
      </c>
      <c r="M6" s="99">
        <f t="shared" si="4"/>
        <v>0.1</v>
      </c>
      <c r="N6" s="99">
        <f t="shared" si="4"/>
        <v>0.1</v>
      </c>
      <c r="O6" s="99">
        <f t="shared" si="4"/>
        <v>0.1</v>
      </c>
      <c r="P6" s="99">
        <f t="shared" si="4"/>
        <v>0.1</v>
      </c>
      <c r="Q6" s="99">
        <f t="shared" si="4"/>
        <v>0.1</v>
      </c>
      <c r="R6" s="99">
        <f t="shared" si="4"/>
        <v>0.1</v>
      </c>
      <c r="S6" s="99">
        <f t="shared" si="4"/>
        <v>0.1</v>
      </c>
      <c r="T6" s="99">
        <f t="shared" si="4"/>
        <v>0.1</v>
      </c>
      <c r="U6" s="99">
        <f t="shared" si="4"/>
        <v>0.1</v>
      </c>
      <c r="V6" s="99">
        <f t="shared" si="4"/>
        <v>0.1</v>
      </c>
      <c r="W6" s="99">
        <f t="shared" si="4"/>
        <v>0.1</v>
      </c>
      <c r="X6" s="99">
        <f t="shared" si="4"/>
        <v>0.1</v>
      </c>
      <c r="Y6" s="99">
        <f t="shared" si="4"/>
        <v>0.1</v>
      </c>
      <c r="Z6" s="99">
        <f t="shared" si="4"/>
        <v>0.1</v>
      </c>
      <c r="AA6" s="99">
        <f t="shared" si="4"/>
        <v>0.1</v>
      </c>
      <c r="AB6" s="99">
        <f t="shared" si="4"/>
        <v>0.1</v>
      </c>
      <c r="AC6" s="99">
        <f t="shared" si="4"/>
        <v>0.1</v>
      </c>
      <c r="AD6" s="99">
        <f t="shared" si="4"/>
        <v>0.1</v>
      </c>
      <c r="AE6" s="99">
        <f t="shared" si="4"/>
        <v>0.1</v>
      </c>
      <c r="AF6" s="99">
        <f t="shared" si="4"/>
        <v>0.1</v>
      </c>
      <c r="AG6" s="99">
        <f t="shared" si="4"/>
        <v>0.1</v>
      </c>
      <c r="AH6" s="99">
        <f t="shared" si="4"/>
        <v>0.1</v>
      </c>
      <c r="AI6" s="99">
        <f t="shared" si="4"/>
        <v>0.1</v>
      </c>
      <c r="AJ6" s="99">
        <f t="shared" si="4"/>
        <v>0.1</v>
      </c>
      <c r="AK6" s="99">
        <f t="shared" si="4"/>
        <v>0.1</v>
      </c>
      <c r="AL6" s="99">
        <f t="shared" si="4"/>
        <v>0.1</v>
      </c>
      <c r="AM6" s="99">
        <f t="shared" si="4"/>
        <v>0.1</v>
      </c>
      <c r="AN6" s="99">
        <f t="shared" si="4"/>
        <v>0.1</v>
      </c>
    </row>
    <row r="7" spans="1:40" x14ac:dyDescent="0.25">
      <c r="A7" s="21" t="s">
        <v>235</v>
      </c>
      <c r="B7" s="53" t="s">
        <v>419</v>
      </c>
      <c r="C7" s="53" t="s">
        <v>122</v>
      </c>
      <c r="D7" s="53" t="s">
        <v>532</v>
      </c>
      <c r="E7" s="53" t="s">
        <v>533</v>
      </c>
      <c r="F7" s="53" t="b">
        <f>FALSE()</f>
        <v>0</v>
      </c>
      <c r="G7" s="53" t="s">
        <v>530</v>
      </c>
      <c r="H7" s="53" t="s">
        <v>536</v>
      </c>
      <c r="I7" s="53" t="s">
        <v>534</v>
      </c>
      <c r="J7" s="96">
        <v>0.5</v>
      </c>
      <c r="K7" s="96">
        <f t="shared" ref="K7:K12" si="5">J7</f>
        <v>0.5</v>
      </c>
      <c r="L7" s="99">
        <f t="shared" ref="L7:AN7" si="6">K7</f>
        <v>0.5</v>
      </c>
      <c r="M7" s="99">
        <f t="shared" si="6"/>
        <v>0.5</v>
      </c>
      <c r="N7" s="99">
        <f t="shared" si="6"/>
        <v>0.5</v>
      </c>
      <c r="O7" s="99">
        <f t="shared" si="6"/>
        <v>0.5</v>
      </c>
      <c r="P7" s="99">
        <f t="shared" si="6"/>
        <v>0.5</v>
      </c>
      <c r="Q7" s="99">
        <f t="shared" si="6"/>
        <v>0.5</v>
      </c>
      <c r="R7" s="99">
        <f t="shared" si="6"/>
        <v>0.5</v>
      </c>
      <c r="S7" s="99">
        <f t="shared" si="6"/>
        <v>0.5</v>
      </c>
      <c r="T7" s="99">
        <f t="shared" si="6"/>
        <v>0.5</v>
      </c>
      <c r="U7" s="99">
        <f t="shared" si="6"/>
        <v>0.5</v>
      </c>
      <c r="V7" s="99">
        <f t="shared" si="6"/>
        <v>0.5</v>
      </c>
      <c r="W7" s="99">
        <f t="shared" si="6"/>
        <v>0.5</v>
      </c>
      <c r="X7" s="99">
        <f t="shared" si="6"/>
        <v>0.5</v>
      </c>
      <c r="Y7" s="99">
        <f t="shared" si="6"/>
        <v>0.5</v>
      </c>
      <c r="Z7" s="99">
        <f t="shared" si="6"/>
        <v>0.5</v>
      </c>
      <c r="AA7" s="99">
        <f t="shared" si="6"/>
        <v>0.5</v>
      </c>
      <c r="AB7" s="99">
        <f t="shared" si="6"/>
        <v>0.5</v>
      </c>
      <c r="AC7" s="99">
        <f t="shared" si="6"/>
        <v>0.5</v>
      </c>
      <c r="AD7" s="99">
        <f t="shared" si="6"/>
        <v>0.5</v>
      </c>
      <c r="AE7" s="99">
        <f t="shared" si="6"/>
        <v>0.5</v>
      </c>
      <c r="AF7" s="99">
        <f t="shared" si="6"/>
        <v>0.5</v>
      </c>
      <c r="AG7" s="99">
        <f t="shared" si="6"/>
        <v>0.5</v>
      </c>
      <c r="AH7" s="99">
        <f t="shared" si="6"/>
        <v>0.5</v>
      </c>
      <c r="AI7" s="99">
        <f t="shared" si="6"/>
        <v>0.5</v>
      </c>
      <c r="AJ7" s="99">
        <f t="shared" si="6"/>
        <v>0.5</v>
      </c>
      <c r="AK7" s="99">
        <f t="shared" si="6"/>
        <v>0.5</v>
      </c>
      <c r="AL7" s="99">
        <f t="shared" si="6"/>
        <v>0.5</v>
      </c>
      <c r="AM7" s="99">
        <f t="shared" si="6"/>
        <v>0.5</v>
      </c>
      <c r="AN7" s="99">
        <f t="shared" si="6"/>
        <v>0.5</v>
      </c>
    </row>
    <row r="8" spans="1:40" x14ac:dyDescent="0.25">
      <c r="A8" s="21" t="s">
        <v>13</v>
      </c>
      <c r="B8" s="53" t="s">
        <v>419</v>
      </c>
      <c r="C8" s="53" t="s">
        <v>421</v>
      </c>
      <c r="D8" s="53" t="s">
        <v>532</v>
      </c>
      <c r="E8" s="53" t="s">
        <v>527</v>
      </c>
      <c r="F8" s="53" t="b">
        <f>FALSE()</f>
        <v>0</v>
      </c>
      <c r="G8" s="53" t="s">
        <v>530</v>
      </c>
      <c r="H8" s="53" t="s">
        <v>536</v>
      </c>
      <c r="I8" s="53" t="s">
        <v>534</v>
      </c>
      <c r="J8" s="96">
        <v>0.3</v>
      </c>
      <c r="K8" s="96">
        <f t="shared" si="5"/>
        <v>0.3</v>
      </c>
      <c r="L8" s="99">
        <f t="shared" ref="L8:AN8" si="7">K8</f>
        <v>0.3</v>
      </c>
      <c r="M8" s="99">
        <f t="shared" si="7"/>
        <v>0.3</v>
      </c>
      <c r="N8" s="99">
        <f t="shared" si="7"/>
        <v>0.3</v>
      </c>
      <c r="O8" s="99">
        <f t="shared" si="7"/>
        <v>0.3</v>
      </c>
      <c r="P8" s="99">
        <f t="shared" si="7"/>
        <v>0.3</v>
      </c>
      <c r="Q8" s="99">
        <f t="shared" si="7"/>
        <v>0.3</v>
      </c>
      <c r="R8" s="99">
        <f t="shared" si="7"/>
        <v>0.3</v>
      </c>
      <c r="S8" s="99">
        <f t="shared" si="7"/>
        <v>0.3</v>
      </c>
      <c r="T8" s="99">
        <f t="shared" si="7"/>
        <v>0.3</v>
      </c>
      <c r="U8" s="99">
        <f t="shared" si="7"/>
        <v>0.3</v>
      </c>
      <c r="V8" s="99">
        <f t="shared" si="7"/>
        <v>0.3</v>
      </c>
      <c r="W8" s="99">
        <f t="shared" si="7"/>
        <v>0.3</v>
      </c>
      <c r="X8" s="99">
        <f t="shared" si="7"/>
        <v>0.3</v>
      </c>
      <c r="Y8" s="99">
        <f t="shared" si="7"/>
        <v>0.3</v>
      </c>
      <c r="Z8" s="99">
        <f t="shared" si="7"/>
        <v>0.3</v>
      </c>
      <c r="AA8" s="99">
        <f t="shared" si="7"/>
        <v>0.3</v>
      </c>
      <c r="AB8" s="99">
        <f t="shared" si="7"/>
        <v>0.3</v>
      </c>
      <c r="AC8" s="99">
        <f t="shared" si="7"/>
        <v>0.3</v>
      </c>
      <c r="AD8" s="99">
        <f t="shared" si="7"/>
        <v>0.3</v>
      </c>
      <c r="AE8" s="99">
        <f t="shared" si="7"/>
        <v>0.3</v>
      </c>
      <c r="AF8" s="99">
        <f t="shared" si="7"/>
        <v>0.3</v>
      </c>
      <c r="AG8" s="99">
        <f t="shared" si="7"/>
        <v>0.3</v>
      </c>
      <c r="AH8" s="99">
        <f t="shared" si="7"/>
        <v>0.3</v>
      </c>
      <c r="AI8" s="99">
        <f t="shared" si="7"/>
        <v>0.3</v>
      </c>
      <c r="AJ8" s="99">
        <f t="shared" si="7"/>
        <v>0.3</v>
      </c>
      <c r="AK8" s="99">
        <f t="shared" si="7"/>
        <v>0.3</v>
      </c>
      <c r="AL8" s="99">
        <f t="shared" si="7"/>
        <v>0.3</v>
      </c>
      <c r="AM8" s="99">
        <f t="shared" si="7"/>
        <v>0.3</v>
      </c>
      <c r="AN8" s="99">
        <f t="shared" si="7"/>
        <v>0.3</v>
      </c>
    </row>
    <row r="9" spans="1:40" x14ac:dyDescent="0.25">
      <c r="A9" s="21" t="s">
        <v>13</v>
      </c>
      <c r="B9" s="53" t="s">
        <v>419</v>
      </c>
      <c r="C9" s="53" t="s">
        <v>77</v>
      </c>
      <c r="D9" s="53" t="s">
        <v>532</v>
      </c>
      <c r="E9" s="53" t="s">
        <v>527</v>
      </c>
      <c r="F9" s="53" t="b">
        <f>FALSE()</f>
        <v>0</v>
      </c>
      <c r="G9" s="53" t="s">
        <v>530</v>
      </c>
      <c r="H9" s="53" t="s">
        <v>79</v>
      </c>
      <c r="I9" s="53" t="s">
        <v>534</v>
      </c>
      <c r="J9" s="96">
        <v>0.35</v>
      </c>
      <c r="K9" s="96">
        <f t="shared" si="5"/>
        <v>0.35</v>
      </c>
      <c r="L9" s="96">
        <f t="shared" ref="L9:AN9" si="8">K9</f>
        <v>0.35</v>
      </c>
      <c r="M9" s="96">
        <f t="shared" si="8"/>
        <v>0.35</v>
      </c>
      <c r="N9" s="96">
        <f t="shared" si="8"/>
        <v>0.35</v>
      </c>
      <c r="O9" s="96">
        <f t="shared" si="8"/>
        <v>0.35</v>
      </c>
      <c r="P9" s="96">
        <f t="shared" si="8"/>
        <v>0.35</v>
      </c>
      <c r="Q9" s="96">
        <f t="shared" si="8"/>
        <v>0.35</v>
      </c>
      <c r="R9" s="96">
        <f t="shared" si="8"/>
        <v>0.35</v>
      </c>
      <c r="S9" s="96">
        <f t="shared" si="8"/>
        <v>0.35</v>
      </c>
      <c r="T9" s="96">
        <f t="shared" si="8"/>
        <v>0.35</v>
      </c>
      <c r="U9" s="96">
        <f t="shared" si="8"/>
        <v>0.35</v>
      </c>
      <c r="V9" s="96">
        <f t="shared" si="8"/>
        <v>0.35</v>
      </c>
      <c r="W9" s="96">
        <f t="shared" si="8"/>
        <v>0.35</v>
      </c>
      <c r="X9" s="96">
        <f t="shared" si="8"/>
        <v>0.35</v>
      </c>
      <c r="Y9" s="96">
        <f t="shared" si="8"/>
        <v>0.35</v>
      </c>
      <c r="Z9" s="96">
        <f t="shared" si="8"/>
        <v>0.35</v>
      </c>
      <c r="AA9" s="96">
        <f t="shared" si="8"/>
        <v>0.35</v>
      </c>
      <c r="AB9" s="96">
        <f t="shared" si="8"/>
        <v>0.35</v>
      </c>
      <c r="AC9" s="96">
        <f t="shared" si="8"/>
        <v>0.35</v>
      </c>
      <c r="AD9" s="96">
        <f t="shared" si="8"/>
        <v>0.35</v>
      </c>
      <c r="AE9" s="96">
        <f t="shared" si="8"/>
        <v>0.35</v>
      </c>
      <c r="AF9" s="96">
        <f t="shared" si="8"/>
        <v>0.35</v>
      </c>
      <c r="AG9" s="96">
        <f t="shared" si="8"/>
        <v>0.35</v>
      </c>
      <c r="AH9" s="96">
        <f t="shared" si="8"/>
        <v>0.35</v>
      </c>
      <c r="AI9" s="96">
        <f t="shared" si="8"/>
        <v>0.35</v>
      </c>
      <c r="AJ9" s="96">
        <f t="shared" si="8"/>
        <v>0.35</v>
      </c>
      <c r="AK9" s="96">
        <f t="shared" si="8"/>
        <v>0.35</v>
      </c>
      <c r="AL9" s="96">
        <f t="shared" si="8"/>
        <v>0.35</v>
      </c>
      <c r="AM9" s="96">
        <f t="shared" si="8"/>
        <v>0.35</v>
      </c>
      <c r="AN9" s="96">
        <f t="shared" si="8"/>
        <v>0.35</v>
      </c>
    </row>
    <row r="10" spans="1:40" x14ac:dyDescent="0.25">
      <c r="A10" s="21" t="s">
        <v>13</v>
      </c>
      <c r="B10" s="53" t="s">
        <v>419</v>
      </c>
      <c r="C10" s="53" t="s">
        <v>77</v>
      </c>
      <c r="D10" s="53" t="s">
        <v>532</v>
      </c>
      <c r="E10" s="53" t="s">
        <v>527</v>
      </c>
      <c r="F10" s="53" t="b">
        <f>FALSE()</f>
        <v>0</v>
      </c>
      <c r="G10" s="53" t="s">
        <v>530</v>
      </c>
      <c r="H10" s="53" t="s">
        <v>537</v>
      </c>
      <c r="I10" s="53" t="s">
        <v>534</v>
      </c>
      <c r="J10" s="96">
        <v>0.6</v>
      </c>
      <c r="K10" s="96">
        <f t="shared" si="5"/>
        <v>0.6</v>
      </c>
      <c r="L10" s="99">
        <f t="shared" ref="L10:AN10" si="9">K10</f>
        <v>0.6</v>
      </c>
      <c r="M10" s="99">
        <f t="shared" si="9"/>
        <v>0.6</v>
      </c>
      <c r="N10" s="99">
        <f t="shared" si="9"/>
        <v>0.6</v>
      </c>
      <c r="O10" s="99">
        <f t="shared" si="9"/>
        <v>0.6</v>
      </c>
      <c r="P10" s="99">
        <f t="shared" si="9"/>
        <v>0.6</v>
      </c>
      <c r="Q10" s="99">
        <f t="shared" si="9"/>
        <v>0.6</v>
      </c>
      <c r="R10" s="99">
        <f t="shared" si="9"/>
        <v>0.6</v>
      </c>
      <c r="S10" s="99">
        <f t="shared" si="9"/>
        <v>0.6</v>
      </c>
      <c r="T10" s="99">
        <f t="shared" si="9"/>
        <v>0.6</v>
      </c>
      <c r="U10" s="99">
        <f t="shared" si="9"/>
        <v>0.6</v>
      </c>
      <c r="V10" s="99">
        <f t="shared" si="9"/>
        <v>0.6</v>
      </c>
      <c r="W10" s="99">
        <f t="shared" si="9"/>
        <v>0.6</v>
      </c>
      <c r="X10" s="99">
        <f t="shared" si="9"/>
        <v>0.6</v>
      </c>
      <c r="Y10" s="99">
        <f t="shared" si="9"/>
        <v>0.6</v>
      </c>
      <c r="Z10" s="99">
        <f t="shared" si="9"/>
        <v>0.6</v>
      </c>
      <c r="AA10" s="99">
        <f t="shared" si="9"/>
        <v>0.6</v>
      </c>
      <c r="AB10" s="99">
        <f t="shared" si="9"/>
        <v>0.6</v>
      </c>
      <c r="AC10" s="99">
        <f t="shared" si="9"/>
        <v>0.6</v>
      </c>
      <c r="AD10" s="99">
        <f t="shared" si="9"/>
        <v>0.6</v>
      </c>
      <c r="AE10" s="99">
        <f t="shared" si="9"/>
        <v>0.6</v>
      </c>
      <c r="AF10" s="99">
        <f t="shared" si="9"/>
        <v>0.6</v>
      </c>
      <c r="AG10" s="99">
        <f t="shared" si="9"/>
        <v>0.6</v>
      </c>
      <c r="AH10" s="99">
        <f t="shared" si="9"/>
        <v>0.6</v>
      </c>
      <c r="AI10" s="99">
        <f t="shared" si="9"/>
        <v>0.6</v>
      </c>
      <c r="AJ10" s="99">
        <f t="shared" si="9"/>
        <v>0.6</v>
      </c>
      <c r="AK10" s="99">
        <f t="shared" si="9"/>
        <v>0.6</v>
      </c>
      <c r="AL10" s="99">
        <f t="shared" si="9"/>
        <v>0.6</v>
      </c>
      <c r="AM10" s="99">
        <f t="shared" si="9"/>
        <v>0.6</v>
      </c>
      <c r="AN10" s="99">
        <f t="shared" si="9"/>
        <v>0.6</v>
      </c>
    </row>
    <row r="11" spans="1:40" x14ac:dyDescent="0.25">
      <c r="A11" s="21" t="s">
        <v>235</v>
      </c>
      <c r="B11" s="53" t="s">
        <v>419</v>
      </c>
      <c r="C11" s="53" t="s">
        <v>77</v>
      </c>
      <c r="D11" s="53" t="s">
        <v>532</v>
      </c>
      <c r="E11" s="53" t="s">
        <v>538</v>
      </c>
      <c r="F11" s="53" t="b">
        <f>FALSE()</f>
        <v>0</v>
      </c>
      <c r="G11" s="53" t="s">
        <v>530</v>
      </c>
      <c r="H11" s="53" t="s">
        <v>536</v>
      </c>
      <c r="I11" s="53" t="s">
        <v>534</v>
      </c>
      <c r="J11" s="96">
        <v>0.3</v>
      </c>
      <c r="K11" s="96">
        <f t="shared" si="5"/>
        <v>0.3</v>
      </c>
      <c r="L11" s="99">
        <f t="shared" ref="L11:AN11" si="10">K11</f>
        <v>0.3</v>
      </c>
      <c r="M11" s="99">
        <f t="shared" si="10"/>
        <v>0.3</v>
      </c>
      <c r="N11" s="99">
        <f t="shared" si="10"/>
        <v>0.3</v>
      </c>
      <c r="O11" s="99">
        <f t="shared" si="10"/>
        <v>0.3</v>
      </c>
      <c r="P11" s="99">
        <f t="shared" si="10"/>
        <v>0.3</v>
      </c>
      <c r="Q11" s="99">
        <f t="shared" si="10"/>
        <v>0.3</v>
      </c>
      <c r="R11" s="99">
        <f t="shared" si="10"/>
        <v>0.3</v>
      </c>
      <c r="S11" s="99">
        <f t="shared" si="10"/>
        <v>0.3</v>
      </c>
      <c r="T11" s="99">
        <f t="shared" si="10"/>
        <v>0.3</v>
      </c>
      <c r="U11" s="99">
        <f t="shared" si="10"/>
        <v>0.3</v>
      </c>
      <c r="V11" s="99">
        <f t="shared" si="10"/>
        <v>0.3</v>
      </c>
      <c r="W11" s="99">
        <f t="shared" si="10"/>
        <v>0.3</v>
      </c>
      <c r="X11" s="99">
        <f t="shared" si="10"/>
        <v>0.3</v>
      </c>
      <c r="Y11" s="99">
        <f t="shared" si="10"/>
        <v>0.3</v>
      </c>
      <c r="Z11" s="99">
        <f t="shared" si="10"/>
        <v>0.3</v>
      </c>
      <c r="AA11" s="99">
        <f t="shared" si="10"/>
        <v>0.3</v>
      </c>
      <c r="AB11" s="99">
        <f t="shared" si="10"/>
        <v>0.3</v>
      </c>
      <c r="AC11" s="99">
        <f t="shared" si="10"/>
        <v>0.3</v>
      </c>
      <c r="AD11" s="99">
        <f t="shared" si="10"/>
        <v>0.3</v>
      </c>
      <c r="AE11" s="99">
        <f t="shared" si="10"/>
        <v>0.3</v>
      </c>
      <c r="AF11" s="99">
        <f t="shared" si="10"/>
        <v>0.3</v>
      </c>
      <c r="AG11" s="99">
        <f t="shared" si="10"/>
        <v>0.3</v>
      </c>
      <c r="AH11" s="99">
        <f t="shared" si="10"/>
        <v>0.3</v>
      </c>
      <c r="AI11" s="99">
        <f t="shared" si="10"/>
        <v>0.3</v>
      </c>
      <c r="AJ11" s="99">
        <f t="shared" si="10"/>
        <v>0.3</v>
      </c>
      <c r="AK11" s="99">
        <f t="shared" si="10"/>
        <v>0.3</v>
      </c>
      <c r="AL11" s="99">
        <f t="shared" si="10"/>
        <v>0.3</v>
      </c>
      <c r="AM11" s="99">
        <f t="shared" si="10"/>
        <v>0.3</v>
      </c>
      <c r="AN11" s="99">
        <f t="shared" si="10"/>
        <v>0.3</v>
      </c>
    </row>
    <row r="12" spans="1:40" x14ac:dyDescent="0.25">
      <c r="A12" s="21" t="s">
        <v>13</v>
      </c>
      <c r="B12" s="53" t="s">
        <v>419</v>
      </c>
      <c r="C12" s="53" t="s">
        <v>137</v>
      </c>
      <c r="D12" s="53" t="s">
        <v>532</v>
      </c>
      <c r="E12" s="53" t="s">
        <v>527</v>
      </c>
      <c r="F12" s="53" t="b">
        <f>FALSE()</f>
        <v>0</v>
      </c>
      <c r="G12" s="53" t="s">
        <v>530</v>
      </c>
      <c r="H12" s="53" t="s">
        <v>79</v>
      </c>
      <c r="I12" s="53" t="s">
        <v>534</v>
      </c>
      <c r="J12" s="96">
        <v>0.6</v>
      </c>
      <c r="K12" s="96">
        <f t="shared" si="5"/>
        <v>0.6</v>
      </c>
      <c r="L12" s="99">
        <f t="shared" ref="L12:AN12" si="11">K12</f>
        <v>0.6</v>
      </c>
      <c r="M12" s="99">
        <f t="shared" si="11"/>
        <v>0.6</v>
      </c>
      <c r="N12" s="99">
        <f t="shared" si="11"/>
        <v>0.6</v>
      </c>
      <c r="O12" s="99">
        <f t="shared" si="11"/>
        <v>0.6</v>
      </c>
      <c r="P12" s="99">
        <f t="shared" si="11"/>
        <v>0.6</v>
      </c>
      <c r="Q12" s="99">
        <f t="shared" si="11"/>
        <v>0.6</v>
      </c>
      <c r="R12" s="99">
        <f t="shared" si="11"/>
        <v>0.6</v>
      </c>
      <c r="S12" s="99">
        <f t="shared" si="11"/>
        <v>0.6</v>
      </c>
      <c r="T12" s="99">
        <f t="shared" si="11"/>
        <v>0.6</v>
      </c>
      <c r="U12" s="99">
        <f t="shared" si="11"/>
        <v>0.6</v>
      </c>
      <c r="V12" s="99">
        <f t="shared" si="11"/>
        <v>0.6</v>
      </c>
      <c r="W12" s="99">
        <f t="shared" si="11"/>
        <v>0.6</v>
      </c>
      <c r="X12" s="99">
        <f t="shared" si="11"/>
        <v>0.6</v>
      </c>
      <c r="Y12" s="99">
        <f t="shared" si="11"/>
        <v>0.6</v>
      </c>
      <c r="Z12" s="99">
        <f t="shared" si="11"/>
        <v>0.6</v>
      </c>
      <c r="AA12" s="99">
        <f t="shared" si="11"/>
        <v>0.6</v>
      </c>
      <c r="AB12" s="99">
        <f t="shared" si="11"/>
        <v>0.6</v>
      </c>
      <c r="AC12" s="99">
        <f t="shared" si="11"/>
        <v>0.6</v>
      </c>
      <c r="AD12" s="99">
        <f t="shared" si="11"/>
        <v>0.6</v>
      </c>
      <c r="AE12" s="99">
        <f t="shared" si="11"/>
        <v>0.6</v>
      </c>
      <c r="AF12" s="99">
        <f t="shared" si="11"/>
        <v>0.6</v>
      </c>
      <c r="AG12" s="99">
        <f t="shared" si="11"/>
        <v>0.6</v>
      </c>
      <c r="AH12" s="99">
        <f t="shared" si="11"/>
        <v>0.6</v>
      </c>
      <c r="AI12" s="99">
        <f t="shared" si="11"/>
        <v>0.6</v>
      </c>
      <c r="AJ12" s="99">
        <f t="shared" si="11"/>
        <v>0.6</v>
      </c>
      <c r="AK12" s="99">
        <f t="shared" si="11"/>
        <v>0.6</v>
      </c>
      <c r="AL12" s="99">
        <f t="shared" si="11"/>
        <v>0.6</v>
      </c>
      <c r="AM12" s="99">
        <f t="shared" si="11"/>
        <v>0.6</v>
      </c>
      <c r="AN12" s="99">
        <f t="shared" si="11"/>
        <v>0.6</v>
      </c>
    </row>
  </sheetData>
  <conditionalFormatting sqref="A2:A12">
    <cfRule type="containsText" dxfId="4"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29"/>
  <sheetViews>
    <sheetView zoomScaleNormal="100" workbookViewId="0">
      <selection activeCell="F36" sqref="F36"/>
    </sheetView>
  </sheetViews>
  <sheetFormatPr baseColWidth="10" defaultColWidth="11.5703125" defaultRowHeight="15" x14ac:dyDescent="0.25"/>
  <cols>
    <col min="3" max="3" width="13.7109375" customWidth="1"/>
  </cols>
  <sheetData>
    <row r="1" spans="1:41" x14ac:dyDescent="0.25">
      <c r="A1" s="100"/>
      <c r="B1" s="100"/>
      <c r="C1" s="100"/>
      <c r="D1" s="256" t="s">
        <v>539</v>
      </c>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7" t="s">
        <v>540</v>
      </c>
      <c r="AK1" s="257"/>
      <c r="AL1" s="257"/>
      <c r="AM1" s="257"/>
      <c r="AN1" s="257"/>
      <c r="AO1" s="257"/>
    </row>
    <row r="2" spans="1:41" x14ac:dyDescent="0.25">
      <c r="A2" s="100" t="s">
        <v>414</v>
      </c>
      <c r="B2" s="100" t="s">
        <v>520</v>
      </c>
      <c r="C2" s="100" t="s">
        <v>533</v>
      </c>
      <c r="D2" s="101" t="s">
        <v>541</v>
      </c>
      <c r="E2" s="102" t="s">
        <v>542</v>
      </c>
      <c r="F2" s="102" t="s">
        <v>543</v>
      </c>
      <c r="G2" s="102" t="s">
        <v>544</v>
      </c>
      <c r="H2" s="102" t="s">
        <v>545</v>
      </c>
      <c r="I2" s="102" t="s">
        <v>546</v>
      </c>
      <c r="J2" s="102" t="s">
        <v>92</v>
      </c>
      <c r="K2" s="102" t="s">
        <v>547</v>
      </c>
      <c r="L2" s="102" t="s">
        <v>548</v>
      </c>
      <c r="M2" s="102" t="s">
        <v>549</v>
      </c>
      <c r="N2" s="102" t="s">
        <v>550</v>
      </c>
      <c r="O2" s="102" t="s">
        <v>551</v>
      </c>
      <c r="P2" s="102" t="s">
        <v>552</v>
      </c>
      <c r="Q2" s="102" t="s">
        <v>553</v>
      </c>
      <c r="R2" s="102" t="s">
        <v>554</v>
      </c>
      <c r="S2" s="102" t="s">
        <v>111</v>
      </c>
      <c r="T2" s="102" t="s">
        <v>113</v>
      </c>
      <c r="U2" s="102" t="s">
        <v>116</v>
      </c>
      <c r="V2" s="102" t="s">
        <v>117</v>
      </c>
      <c r="W2" s="102" t="s">
        <v>118</v>
      </c>
      <c r="X2" s="102" t="s">
        <v>120</v>
      </c>
      <c r="Y2" s="102" t="s">
        <v>121</v>
      </c>
      <c r="Z2" s="102" t="s">
        <v>123</v>
      </c>
      <c r="AA2" s="102" t="s">
        <v>125</v>
      </c>
      <c r="AB2" s="103" t="s">
        <v>126</v>
      </c>
      <c r="AC2" s="102" t="s">
        <v>127</v>
      </c>
      <c r="AD2" s="102" t="s">
        <v>129</v>
      </c>
      <c r="AE2" s="102" t="s">
        <v>131</v>
      </c>
      <c r="AF2" s="102" t="s">
        <v>132</v>
      </c>
      <c r="AG2" s="102" t="s">
        <v>133</v>
      </c>
      <c r="AH2" s="102" t="s">
        <v>134</v>
      </c>
      <c r="AI2" s="103" t="s">
        <v>135</v>
      </c>
      <c r="AJ2" s="104" t="s">
        <v>77</v>
      </c>
      <c r="AK2" s="104" t="s">
        <v>112</v>
      </c>
      <c r="AL2" s="104" t="s">
        <v>124</v>
      </c>
      <c r="AM2" s="104" t="s">
        <v>122</v>
      </c>
      <c r="AN2" s="104" t="s">
        <v>421</v>
      </c>
      <c r="AO2" s="104" t="s">
        <v>119</v>
      </c>
    </row>
    <row r="3" spans="1:41" x14ac:dyDescent="0.25">
      <c r="A3" t="s">
        <v>13</v>
      </c>
      <c r="B3" s="101" t="s">
        <v>555</v>
      </c>
      <c r="C3" s="101">
        <v>1</v>
      </c>
      <c r="D3" s="105">
        <v>0.15</v>
      </c>
      <c r="E3" s="105">
        <v>0.15</v>
      </c>
      <c r="F3" s="105">
        <v>0.15</v>
      </c>
      <c r="G3" s="105">
        <v>0.15</v>
      </c>
      <c r="H3" s="105">
        <v>0.15</v>
      </c>
      <c r="I3" s="105">
        <v>0.15</v>
      </c>
      <c r="J3" s="105">
        <v>0.15</v>
      </c>
      <c r="K3" s="105">
        <v>0.15</v>
      </c>
      <c r="L3" s="105">
        <v>0.15</v>
      </c>
      <c r="M3" s="105">
        <v>0.15</v>
      </c>
      <c r="N3" s="105">
        <v>0.15</v>
      </c>
      <c r="O3" s="105">
        <v>0.15</v>
      </c>
      <c r="P3" s="105">
        <v>0.15</v>
      </c>
      <c r="Q3" s="105">
        <v>0.15</v>
      </c>
      <c r="R3" s="105">
        <v>0.15</v>
      </c>
      <c r="S3">
        <v>0</v>
      </c>
      <c r="T3">
        <v>0</v>
      </c>
      <c r="U3">
        <v>0</v>
      </c>
      <c r="V3">
        <v>0</v>
      </c>
      <c r="W3">
        <v>0</v>
      </c>
      <c r="X3">
        <v>0</v>
      </c>
      <c r="Y3">
        <v>0</v>
      </c>
      <c r="Z3">
        <v>0</v>
      </c>
      <c r="AA3">
        <v>0</v>
      </c>
      <c r="AB3">
        <v>0</v>
      </c>
      <c r="AC3">
        <v>0</v>
      </c>
      <c r="AD3">
        <v>0</v>
      </c>
      <c r="AE3">
        <v>0</v>
      </c>
      <c r="AF3">
        <v>0</v>
      </c>
      <c r="AG3">
        <v>0</v>
      </c>
      <c r="AH3">
        <v>0</v>
      </c>
      <c r="AI3">
        <v>0</v>
      </c>
      <c r="AJ3" s="105">
        <v>0.15</v>
      </c>
      <c r="AK3" s="105">
        <v>0.1</v>
      </c>
      <c r="AL3">
        <v>0</v>
      </c>
      <c r="AM3">
        <v>0</v>
      </c>
      <c r="AN3">
        <v>0</v>
      </c>
      <c r="AO3">
        <v>0</v>
      </c>
    </row>
    <row r="4" spans="1:41" x14ac:dyDescent="0.25">
      <c r="A4" t="s">
        <v>13</v>
      </c>
      <c r="B4" s="101" t="s">
        <v>555</v>
      </c>
      <c r="C4" s="101">
        <v>2</v>
      </c>
      <c r="D4" s="105">
        <f t="shared" ref="D4:R7" si="0">(1.2-3*0.05-2*0.15)/7</f>
        <v>0.10714285714285711</v>
      </c>
      <c r="E4" s="105">
        <f t="shared" si="0"/>
        <v>0.10714285714285711</v>
      </c>
      <c r="F4" s="105">
        <f t="shared" si="0"/>
        <v>0.10714285714285711</v>
      </c>
      <c r="G4" s="105">
        <f t="shared" si="0"/>
        <v>0.10714285714285711</v>
      </c>
      <c r="H4" s="105">
        <f t="shared" si="0"/>
        <v>0.10714285714285711</v>
      </c>
      <c r="I4" s="105">
        <f t="shared" si="0"/>
        <v>0.10714285714285711</v>
      </c>
      <c r="J4" s="105">
        <f t="shared" si="0"/>
        <v>0.10714285714285711</v>
      </c>
      <c r="K4" s="105">
        <f t="shared" si="0"/>
        <v>0.10714285714285711</v>
      </c>
      <c r="L4" s="105">
        <f t="shared" si="0"/>
        <v>0.10714285714285711</v>
      </c>
      <c r="M4" s="105">
        <f t="shared" si="0"/>
        <v>0.10714285714285711</v>
      </c>
      <c r="N4" s="105">
        <f t="shared" si="0"/>
        <v>0.10714285714285711</v>
      </c>
      <c r="O4" s="105">
        <f t="shared" si="0"/>
        <v>0.10714285714285711</v>
      </c>
      <c r="P4" s="105">
        <f t="shared" si="0"/>
        <v>0.10714285714285711</v>
      </c>
      <c r="Q4" s="105">
        <f t="shared" si="0"/>
        <v>0.10714285714285711</v>
      </c>
      <c r="R4" s="105">
        <f t="shared" si="0"/>
        <v>0.10714285714285711</v>
      </c>
      <c r="S4">
        <f t="shared" ref="S4:S14" si="1">S3</f>
        <v>0</v>
      </c>
      <c r="T4">
        <f t="shared" ref="T4:T14" si="2">T3</f>
        <v>0</v>
      </c>
      <c r="U4">
        <f t="shared" ref="U4:U14" si="3">U3</f>
        <v>0</v>
      </c>
      <c r="V4">
        <f t="shared" ref="V4:V14" si="4">V3</f>
        <v>0</v>
      </c>
      <c r="W4">
        <f t="shared" ref="W4:W14" si="5">W3</f>
        <v>0</v>
      </c>
      <c r="X4">
        <f t="shared" ref="X4:X14" si="6">X3</f>
        <v>0</v>
      </c>
      <c r="Y4">
        <f t="shared" ref="Y4:Y14" si="7">Y3</f>
        <v>0</v>
      </c>
      <c r="Z4">
        <f t="shared" ref="Z4:Z14" si="8">Z3</f>
        <v>0</v>
      </c>
      <c r="AA4">
        <f t="shared" ref="AA4:AA14" si="9">AA3</f>
        <v>0</v>
      </c>
      <c r="AB4">
        <f t="shared" ref="AB4:AB14" si="10">AB3</f>
        <v>0</v>
      </c>
      <c r="AC4">
        <f t="shared" ref="AC4:AC14" si="11">AC3</f>
        <v>0</v>
      </c>
      <c r="AD4">
        <f t="shared" ref="AD4:AD14" si="12">AD3</f>
        <v>0</v>
      </c>
      <c r="AE4">
        <f t="shared" ref="AE4:AE14" si="13">AE3</f>
        <v>0</v>
      </c>
      <c r="AF4">
        <f t="shared" ref="AF4:AF14" si="14">AF3</f>
        <v>0</v>
      </c>
      <c r="AG4">
        <f t="shared" ref="AG4:AG14" si="15">AG3</f>
        <v>0</v>
      </c>
      <c r="AH4">
        <f t="shared" ref="AH4:AH14" si="16">AH3</f>
        <v>0</v>
      </c>
      <c r="AI4">
        <f t="shared" ref="AI4:AI14" si="17">AI3</f>
        <v>0</v>
      </c>
      <c r="AJ4" s="105">
        <f>(1.2-3*0.05-2*0.15)/7</f>
        <v>0.10714285714285711</v>
      </c>
      <c r="AK4" s="105">
        <v>0.1</v>
      </c>
      <c r="AL4">
        <v>0</v>
      </c>
      <c r="AM4">
        <v>0</v>
      </c>
      <c r="AN4">
        <v>0</v>
      </c>
      <c r="AO4">
        <v>0</v>
      </c>
    </row>
    <row r="5" spans="1:41" x14ac:dyDescent="0.25">
      <c r="A5" t="s">
        <v>13</v>
      </c>
      <c r="B5" s="101" t="s">
        <v>555</v>
      </c>
      <c r="C5" s="101">
        <v>3</v>
      </c>
      <c r="D5" s="105">
        <f t="shared" si="0"/>
        <v>0.10714285714285711</v>
      </c>
      <c r="E5" s="105">
        <f t="shared" si="0"/>
        <v>0.10714285714285711</v>
      </c>
      <c r="F5" s="105">
        <f t="shared" si="0"/>
        <v>0.10714285714285711</v>
      </c>
      <c r="G5" s="105">
        <f t="shared" si="0"/>
        <v>0.10714285714285711</v>
      </c>
      <c r="H5" s="105">
        <f t="shared" si="0"/>
        <v>0.10714285714285711</v>
      </c>
      <c r="I5" s="105">
        <f t="shared" si="0"/>
        <v>0.10714285714285711</v>
      </c>
      <c r="J5" s="105">
        <f t="shared" si="0"/>
        <v>0.10714285714285711</v>
      </c>
      <c r="K5" s="105">
        <f t="shared" si="0"/>
        <v>0.10714285714285711</v>
      </c>
      <c r="L5" s="105">
        <f t="shared" si="0"/>
        <v>0.10714285714285711</v>
      </c>
      <c r="M5" s="105">
        <f t="shared" si="0"/>
        <v>0.10714285714285711</v>
      </c>
      <c r="N5" s="105">
        <f t="shared" si="0"/>
        <v>0.10714285714285711</v>
      </c>
      <c r="O5" s="105">
        <f t="shared" si="0"/>
        <v>0.10714285714285711</v>
      </c>
      <c r="P5" s="105">
        <f t="shared" si="0"/>
        <v>0.10714285714285711</v>
      </c>
      <c r="Q5" s="105">
        <f t="shared" si="0"/>
        <v>0.10714285714285711</v>
      </c>
      <c r="R5" s="105">
        <f t="shared" si="0"/>
        <v>0.10714285714285711</v>
      </c>
      <c r="S5">
        <f t="shared" si="1"/>
        <v>0</v>
      </c>
      <c r="T5">
        <f t="shared" si="2"/>
        <v>0</v>
      </c>
      <c r="U5">
        <f t="shared" si="3"/>
        <v>0</v>
      </c>
      <c r="V5">
        <f t="shared" si="4"/>
        <v>0</v>
      </c>
      <c r="W5">
        <f t="shared" si="5"/>
        <v>0</v>
      </c>
      <c r="X5">
        <f t="shared" si="6"/>
        <v>0</v>
      </c>
      <c r="Y5">
        <f t="shared" si="7"/>
        <v>0</v>
      </c>
      <c r="Z5">
        <f t="shared" si="8"/>
        <v>0</v>
      </c>
      <c r="AA5">
        <f t="shared" si="9"/>
        <v>0</v>
      </c>
      <c r="AB5">
        <f t="shared" si="10"/>
        <v>0</v>
      </c>
      <c r="AC5">
        <f t="shared" si="11"/>
        <v>0</v>
      </c>
      <c r="AD5">
        <f t="shared" si="12"/>
        <v>0</v>
      </c>
      <c r="AE5">
        <f t="shared" si="13"/>
        <v>0</v>
      </c>
      <c r="AF5">
        <f t="shared" si="14"/>
        <v>0</v>
      </c>
      <c r="AG5">
        <f t="shared" si="15"/>
        <v>0</v>
      </c>
      <c r="AH5">
        <f t="shared" si="16"/>
        <v>0</v>
      </c>
      <c r="AI5">
        <f t="shared" si="17"/>
        <v>0</v>
      </c>
      <c r="AJ5" s="105">
        <f>(1.2-3*0.05-2*0.15)/7</f>
        <v>0.10714285714285711</v>
      </c>
      <c r="AK5" s="105">
        <v>0.1</v>
      </c>
      <c r="AL5">
        <v>0</v>
      </c>
      <c r="AM5">
        <v>0</v>
      </c>
      <c r="AN5">
        <v>0</v>
      </c>
      <c r="AO5">
        <v>0</v>
      </c>
    </row>
    <row r="6" spans="1:41" x14ac:dyDescent="0.25">
      <c r="A6" t="s">
        <v>13</v>
      </c>
      <c r="B6" s="101" t="s">
        <v>555</v>
      </c>
      <c r="C6" s="101">
        <v>4</v>
      </c>
      <c r="D6" s="105">
        <f t="shared" si="0"/>
        <v>0.10714285714285711</v>
      </c>
      <c r="E6" s="105">
        <f t="shared" si="0"/>
        <v>0.10714285714285711</v>
      </c>
      <c r="F6" s="105">
        <f t="shared" si="0"/>
        <v>0.10714285714285711</v>
      </c>
      <c r="G6" s="105">
        <f t="shared" si="0"/>
        <v>0.10714285714285711</v>
      </c>
      <c r="H6" s="105">
        <f t="shared" si="0"/>
        <v>0.10714285714285711</v>
      </c>
      <c r="I6" s="105">
        <f t="shared" si="0"/>
        <v>0.10714285714285711</v>
      </c>
      <c r="J6" s="105">
        <f t="shared" si="0"/>
        <v>0.10714285714285711</v>
      </c>
      <c r="K6" s="105">
        <f t="shared" si="0"/>
        <v>0.10714285714285711</v>
      </c>
      <c r="L6" s="105">
        <f t="shared" si="0"/>
        <v>0.10714285714285711</v>
      </c>
      <c r="M6" s="105">
        <f t="shared" si="0"/>
        <v>0.10714285714285711</v>
      </c>
      <c r="N6" s="105">
        <f t="shared" si="0"/>
        <v>0.10714285714285711</v>
      </c>
      <c r="O6" s="105">
        <f t="shared" si="0"/>
        <v>0.10714285714285711</v>
      </c>
      <c r="P6" s="105">
        <f t="shared" si="0"/>
        <v>0.10714285714285711</v>
      </c>
      <c r="Q6" s="105">
        <f t="shared" si="0"/>
        <v>0.10714285714285711</v>
      </c>
      <c r="R6" s="105">
        <f t="shared" si="0"/>
        <v>0.10714285714285711</v>
      </c>
      <c r="S6">
        <f t="shared" si="1"/>
        <v>0</v>
      </c>
      <c r="T6">
        <f t="shared" si="2"/>
        <v>0</v>
      </c>
      <c r="U6">
        <f t="shared" si="3"/>
        <v>0</v>
      </c>
      <c r="V6">
        <f t="shared" si="4"/>
        <v>0</v>
      </c>
      <c r="W6">
        <f t="shared" si="5"/>
        <v>0</v>
      </c>
      <c r="X6">
        <f t="shared" si="6"/>
        <v>0</v>
      </c>
      <c r="Y6">
        <f t="shared" si="7"/>
        <v>0</v>
      </c>
      <c r="Z6">
        <f t="shared" si="8"/>
        <v>0</v>
      </c>
      <c r="AA6">
        <f t="shared" si="9"/>
        <v>0</v>
      </c>
      <c r="AB6">
        <f t="shared" si="10"/>
        <v>0</v>
      </c>
      <c r="AC6">
        <f t="shared" si="11"/>
        <v>0</v>
      </c>
      <c r="AD6">
        <f t="shared" si="12"/>
        <v>0</v>
      </c>
      <c r="AE6">
        <f t="shared" si="13"/>
        <v>0</v>
      </c>
      <c r="AF6">
        <f t="shared" si="14"/>
        <v>0</v>
      </c>
      <c r="AG6">
        <f t="shared" si="15"/>
        <v>0</v>
      </c>
      <c r="AH6">
        <f t="shared" si="16"/>
        <v>0</v>
      </c>
      <c r="AI6">
        <f t="shared" si="17"/>
        <v>0</v>
      </c>
      <c r="AJ6" s="105">
        <f>(1.2-3*0.05-2*0.15)/7</f>
        <v>0.10714285714285711</v>
      </c>
      <c r="AK6" s="105">
        <v>0.1</v>
      </c>
      <c r="AL6">
        <v>0</v>
      </c>
      <c r="AM6">
        <v>0</v>
      </c>
      <c r="AN6">
        <v>0</v>
      </c>
      <c r="AO6">
        <v>0</v>
      </c>
    </row>
    <row r="7" spans="1:41" x14ac:dyDescent="0.25">
      <c r="A7" t="s">
        <v>13</v>
      </c>
      <c r="B7" s="101" t="s">
        <v>555</v>
      </c>
      <c r="C7" s="101">
        <v>5</v>
      </c>
      <c r="D7" s="105">
        <f t="shared" si="0"/>
        <v>0.10714285714285711</v>
      </c>
      <c r="E7" s="105">
        <f t="shared" si="0"/>
        <v>0.10714285714285711</v>
      </c>
      <c r="F7" s="105">
        <f t="shared" si="0"/>
        <v>0.10714285714285711</v>
      </c>
      <c r="G7" s="105">
        <f t="shared" si="0"/>
        <v>0.10714285714285711</v>
      </c>
      <c r="H7" s="105">
        <f t="shared" si="0"/>
        <v>0.10714285714285711</v>
      </c>
      <c r="I7" s="105">
        <f t="shared" si="0"/>
        <v>0.10714285714285711</v>
      </c>
      <c r="J7" s="105">
        <f t="shared" si="0"/>
        <v>0.10714285714285711</v>
      </c>
      <c r="K7" s="105">
        <f t="shared" si="0"/>
        <v>0.10714285714285711</v>
      </c>
      <c r="L7" s="105">
        <f t="shared" si="0"/>
        <v>0.10714285714285711</v>
      </c>
      <c r="M7" s="105">
        <f t="shared" si="0"/>
        <v>0.10714285714285711</v>
      </c>
      <c r="N7" s="105">
        <f t="shared" si="0"/>
        <v>0.10714285714285711</v>
      </c>
      <c r="O7" s="105">
        <f t="shared" si="0"/>
        <v>0.10714285714285711</v>
      </c>
      <c r="P7" s="105">
        <f t="shared" si="0"/>
        <v>0.10714285714285711</v>
      </c>
      <c r="Q7" s="105">
        <f t="shared" si="0"/>
        <v>0.10714285714285711</v>
      </c>
      <c r="R7" s="105">
        <f t="shared" si="0"/>
        <v>0.10714285714285711</v>
      </c>
      <c r="S7">
        <f t="shared" si="1"/>
        <v>0</v>
      </c>
      <c r="T7">
        <f t="shared" si="2"/>
        <v>0</v>
      </c>
      <c r="U7">
        <f t="shared" si="3"/>
        <v>0</v>
      </c>
      <c r="V7">
        <f t="shared" si="4"/>
        <v>0</v>
      </c>
      <c r="W7">
        <f t="shared" si="5"/>
        <v>0</v>
      </c>
      <c r="X7">
        <f t="shared" si="6"/>
        <v>0</v>
      </c>
      <c r="Y7">
        <f t="shared" si="7"/>
        <v>0</v>
      </c>
      <c r="Z7">
        <f t="shared" si="8"/>
        <v>0</v>
      </c>
      <c r="AA7">
        <f t="shared" si="9"/>
        <v>0</v>
      </c>
      <c r="AB7">
        <f t="shared" si="10"/>
        <v>0</v>
      </c>
      <c r="AC7">
        <f t="shared" si="11"/>
        <v>0</v>
      </c>
      <c r="AD7">
        <f t="shared" si="12"/>
        <v>0</v>
      </c>
      <c r="AE7">
        <f t="shared" si="13"/>
        <v>0</v>
      </c>
      <c r="AF7">
        <f t="shared" si="14"/>
        <v>0</v>
      </c>
      <c r="AG7">
        <f t="shared" si="15"/>
        <v>0</v>
      </c>
      <c r="AH7">
        <f t="shared" si="16"/>
        <v>0</v>
      </c>
      <c r="AI7">
        <f t="shared" si="17"/>
        <v>0</v>
      </c>
      <c r="AJ7" s="105">
        <f>(1.2-3*0.05-2*0.15)/7</f>
        <v>0.10714285714285711</v>
      </c>
      <c r="AK7" s="105">
        <v>0.1</v>
      </c>
      <c r="AL7">
        <v>0</v>
      </c>
      <c r="AM7">
        <v>0</v>
      </c>
      <c r="AN7">
        <v>0</v>
      </c>
      <c r="AO7">
        <v>0</v>
      </c>
    </row>
    <row r="8" spans="1:41" x14ac:dyDescent="0.25">
      <c r="A8" t="s">
        <v>13</v>
      </c>
      <c r="B8" s="101" t="s">
        <v>555</v>
      </c>
      <c r="C8" s="101">
        <v>6</v>
      </c>
      <c r="D8" s="105">
        <v>0.05</v>
      </c>
      <c r="E8" s="105">
        <v>0.05</v>
      </c>
      <c r="F8" s="105">
        <v>0.05</v>
      </c>
      <c r="G8" s="105">
        <v>0.05</v>
      </c>
      <c r="H8" s="105">
        <v>0.05</v>
      </c>
      <c r="I8" s="105">
        <v>0.05</v>
      </c>
      <c r="J8" s="105">
        <v>0.05</v>
      </c>
      <c r="K8" s="105">
        <v>0.05</v>
      </c>
      <c r="L8" s="105">
        <v>0.05</v>
      </c>
      <c r="M8" s="105">
        <v>0.05</v>
      </c>
      <c r="N8" s="105">
        <v>0.05</v>
      </c>
      <c r="O8" s="105">
        <v>0.05</v>
      </c>
      <c r="P8" s="105">
        <v>0.05</v>
      </c>
      <c r="Q8" s="105">
        <v>0.05</v>
      </c>
      <c r="R8" s="105">
        <v>0.05</v>
      </c>
      <c r="S8">
        <f t="shared" si="1"/>
        <v>0</v>
      </c>
      <c r="T8">
        <f t="shared" si="2"/>
        <v>0</v>
      </c>
      <c r="U8">
        <f t="shared" si="3"/>
        <v>0</v>
      </c>
      <c r="V8">
        <f t="shared" si="4"/>
        <v>0</v>
      </c>
      <c r="W8">
        <f t="shared" si="5"/>
        <v>0</v>
      </c>
      <c r="X8">
        <f t="shared" si="6"/>
        <v>0</v>
      </c>
      <c r="Y8">
        <f t="shared" si="7"/>
        <v>0</v>
      </c>
      <c r="Z8">
        <f t="shared" si="8"/>
        <v>0</v>
      </c>
      <c r="AA8">
        <f t="shared" si="9"/>
        <v>0</v>
      </c>
      <c r="AB8">
        <f t="shared" si="10"/>
        <v>0</v>
      </c>
      <c r="AC8">
        <f t="shared" si="11"/>
        <v>0</v>
      </c>
      <c r="AD8">
        <f t="shared" si="12"/>
        <v>0</v>
      </c>
      <c r="AE8">
        <f t="shared" si="13"/>
        <v>0</v>
      </c>
      <c r="AF8">
        <f t="shared" si="14"/>
        <v>0</v>
      </c>
      <c r="AG8">
        <f t="shared" si="15"/>
        <v>0</v>
      </c>
      <c r="AH8">
        <f t="shared" si="16"/>
        <v>0</v>
      </c>
      <c r="AI8">
        <f t="shared" si="17"/>
        <v>0</v>
      </c>
      <c r="AJ8" s="105">
        <v>0.05</v>
      </c>
      <c r="AK8" s="105">
        <v>0.1</v>
      </c>
      <c r="AL8">
        <v>0</v>
      </c>
      <c r="AM8">
        <v>0</v>
      </c>
      <c r="AN8">
        <v>0</v>
      </c>
      <c r="AO8">
        <v>0</v>
      </c>
    </row>
    <row r="9" spans="1:41" x14ac:dyDescent="0.25">
      <c r="A9" t="s">
        <v>13</v>
      </c>
      <c r="B9" s="101" t="s">
        <v>555</v>
      </c>
      <c r="C9" s="101">
        <v>7</v>
      </c>
      <c r="D9" s="105">
        <v>0.05</v>
      </c>
      <c r="E9" s="105">
        <v>0.05</v>
      </c>
      <c r="F9" s="105">
        <v>0.05</v>
      </c>
      <c r="G9" s="105">
        <v>0.05</v>
      </c>
      <c r="H9" s="105">
        <v>0.05</v>
      </c>
      <c r="I9" s="105">
        <v>0.05</v>
      </c>
      <c r="J9" s="105">
        <v>0.05</v>
      </c>
      <c r="K9" s="105">
        <v>0.05</v>
      </c>
      <c r="L9" s="105">
        <v>0.05</v>
      </c>
      <c r="M9" s="105">
        <v>0.05</v>
      </c>
      <c r="N9" s="105">
        <v>0.05</v>
      </c>
      <c r="O9" s="105">
        <v>0.05</v>
      </c>
      <c r="P9" s="105">
        <v>0.05</v>
      </c>
      <c r="Q9" s="105">
        <v>0.05</v>
      </c>
      <c r="R9" s="105">
        <v>0.05</v>
      </c>
      <c r="S9">
        <f t="shared" si="1"/>
        <v>0</v>
      </c>
      <c r="T9">
        <f t="shared" si="2"/>
        <v>0</v>
      </c>
      <c r="U9">
        <f t="shared" si="3"/>
        <v>0</v>
      </c>
      <c r="V9">
        <f t="shared" si="4"/>
        <v>0</v>
      </c>
      <c r="W9">
        <f t="shared" si="5"/>
        <v>0</v>
      </c>
      <c r="X9">
        <f t="shared" si="6"/>
        <v>0</v>
      </c>
      <c r="Y9">
        <f t="shared" si="7"/>
        <v>0</v>
      </c>
      <c r="Z9">
        <f t="shared" si="8"/>
        <v>0</v>
      </c>
      <c r="AA9">
        <f t="shared" si="9"/>
        <v>0</v>
      </c>
      <c r="AB9">
        <f t="shared" si="10"/>
        <v>0</v>
      </c>
      <c r="AC9">
        <f t="shared" si="11"/>
        <v>0</v>
      </c>
      <c r="AD9">
        <f t="shared" si="12"/>
        <v>0</v>
      </c>
      <c r="AE9">
        <f t="shared" si="13"/>
        <v>0</v>
      </c>
      <c r="AF9">
        <f t="shared" si="14"/>
        <v>0</v>
      </c>
      <c r="AG9">
        <f t="shared" si="15"/>
        <v>0</v>
      </c>
      <c r="AH9">
        <f t="shared" si="16"/>
        <v>0</v>
      </c>
      <c r="AI9">
        <f t="shared" si="17"/>
        <v>0</v>
      </c>
      <c r="AJ9" s="105">
        <v>0.05</v>
      </c>
      <c r="AK9" s="105">
        <v>0.1</v>
      </c>
      <c r="AL9">
        <v>0</v>
      </c>
      <c r="AM9">
        <v>0</v>
      </c>
      <c r="AN9">
        <v>0</v>
      </c>
      <c r="AO9">
        <v>0</v>
      </c>
    </row>
    <row r="10" spans="1:41" x14ac:dyDescent="0.25">
      <c r="A10" t="s">
        <v>13</v>
      </c>
      <c r="B10" s="101" t="s">
        <v>555</v>
      </c>
      <c r="C10" s="101">
        <v>8</v>
      </c>
      <c r="D10" s="105">
        <v>0.05</v>
      </c>
      <c r="E10" s="105">
        <v>0.05</v>
      </c>
      <c r="F10" s="105">
        <v>0.05</v>
      </c>
      <c r="G10" s="105">
        <v>0.05</v>
      </c>
      <c r="H10" s="105">
        <v>0.05</v>
      </c>
      <c r="I10" s="105">
        <v>0.05</v>
      </c>
      <c r="J10" s="105">
        <v>0.05</v>
      </c>
      <c r="K10" s="105">
        <v>0.05</v>
      </c>
      <c r="L10" s="105">
        <v>0.05</v>
      </c>
      <c r="M10" s="105">
        <v>0.05</v>
      </c>
      <c r="N10" s="105">
        <v>0.05</v>
      </c>
      <c r="O10" s="105">
        <v>0.05</v>
      </c>
      <c r="P10" s="105">
        <v>0.05</v>
      </c>
      <c r="Q10" s="105">
        <v>0.05</v>
      </c>
      <c r="R10" s="105">
        <v>0.05</v>
      </c>
      <c r="S10">
        <f t="shared" si="1"/>
        <v>0</v>
      </c>
      <c r="T10">
        <f t="shared" si="2"/>
        <v>0</v>
      </c>
      <c r="U10">
        <f t="shared" si="3"/>
        <v>0</v>
      </c>
      <c r="V10">
        <f t="shared" si="4"/>
        <v>0</v>
      </c>
      <c r="W10">
        <f t="shared" si="5"/>
        <v>0</v>
      </c>
      <c r="X10">
        <f t="shared" si="6"/>
        <v>0</v>
      </c>
      <c r="Y10">
        <f t="shared" si="7"/>
        <v>0</v>
      </c>
      <c r="Z10">
        <f t="shared" si="8"/>
        <v>0</v>
      </c>
      <c r="AA10">
        <f t="shared" si="9"/>
        <v>0</v>
      </c>
      <c r="AB10">
        <f t="shared" si="10"/>
        <v>0</v>
      </c>
      <c r="AC10">
        <f t="shared" si="11"/>
        <v>0</v>
      </c>
      <c r="AD10">
        <f t="shared" si="12"/>
        <v>0</v>
      </c>
      <c r="AE10">
        <f t="shared" si="13"/>
        <v>0</v>
      </c>
      <c r="AF10">
        <f t="shared" si="14"/>
        <v>0</v>
      </c>
      <c r="AG10">
        <f t="shared" si="15"/>
        <v>0</v>
      </c>
      <c r="AH10">
        <f t="shared" si="16"/>
        <v>0</v>
      </c>
      <c r="AI10">
        <f t="shared" si="17"/>
        <v>0</v>
      </c>
      <c r="AJ10" s="105">
        <v>0.05</v>
      </c>
      <c r="AK10" s="105">
        <v>0.1</v>
      </c>
      <c r="AL10">
        <v>0</v>
      </c>
      <c r="AM10">
        <v>0</v>
      </c>
      <c r="AN10">
        <v>0</v>
      </c>
      <c r="AO10">
        <v>0</v>
      </c>
    </row>
    <row r="11" spans="1:41" x14ac:dyDescent="0.25">
      <c r="A11" t="s">
        <v>13</v>
      </c>
      <c r="B11" s="101" t="s">
        <v>555</v>
      </c>
      <c r="C11" s="101">
        <v>9</v>
      </c>
      <c r="D11" s="105">
        <f t="shared" ref="D11:R13" si="18">(1.2-3*0.05-2*0.15)/7</f>
        <v>0.10714285714285711</v>
      </c>
      <c r="E11" s="105">
        <f t="shared" si="18"/>
        <v>0.10714285714285711</v>
      </c>
      <c r="F11" s="105">
        <f t="shared" si="18"/>
        <v>0.10714285714285711</v>
      </c>
      <c r="G11" s="105">
        <f t="shared" si="18"/>
        <v>0.10714285714285711</v>
      </c>
      <c r="H11" s="105">
        <f t="shared" si="18"/>
        <v>0.10714285714285711</v>
      </c>
      <c r="I11" s="105">
        <f t="shared" si="18"/>
        <v>0.10714285714285711</v>
      </c>
      <c r="J11" s="105">
        <f t="shared" si="18"/>
        <v>0.10714285714285711</v>
      </c>
      <c r="K11" s="105">
        <f t="shared" si="18"/>
        <v>0.10714285714285711</v>
      </c>
      <c r="L11" s="105">
        <f t="shared" si="18"/>
        <v>0.10714285714285711</v>
      </c>
      <c r="M11" s="105">
        <f t="shared" si="18"/>
        <v>0.10714285714285711</v>
      </c>
      <c r="N11" s="105">
        <f t="shared" si="18"/>
        <v>0.10714285714285711</v>
      </c>
      <c r="O11" s="105">
        <f t="shared" si="18"/>
        <v>0.10714285714285711</v>
      </c>
      <c r="P11" s="105">
        <f t="shared" si="18"/>
        <v>0.10714285714285711</v>
      </c>
      <c r="Q11" s="105">
        <f t="shared" si="18"/>
        <v>0.10714285714285711</v>
      </c>
      <c r="R11" s="105">
        <f t="shared" si="18"/>
        <v>0.10714285714285711</v>
      </c>
      <c r="S11">
        <f t="shared" si="1"/>
        <v>0</v>
      </c>
      <c r="T11">
        <f t="shared" si="2"/>
        <v>0</v>
      </c>
      <c r="U11">
        <f t="shared" si="3"/>
        <v>0</v>
      </c>
      <c r="V11">
        <f t="shared" si="4"/>
        <v>0</v>
      </c>
      <c r="W11">
        <f t="shared" si="5"/>
        <v>0</v>
      </c>
      <c r="X11">
        <f t="shared" si="6"/>
        <v>0</v>
      </c>
      <c r="Y11">
        <f t="shared" si="7"/>
        <v>0</v>
      </c>
      <c r="Z11">
        <f t="shared" si="8"/>
        <v>0</v>
      </c>
      <c r="AA11">
        <f t="shared" si="9"/>
        <v>0</v>
      </c>
      <c r="AB11">
        <f t="shared" si="10"/>
        <v>0</v>
      </c>
      <c r="AC11">
        <f t="shared" si="11"/>
        <v>0</v>
      </c>
      <c r="AD11">
        <f t="shared" si="12"/>
        <v>0</v>
      </c>
      <c r="AE11">
        <f t="shared" si="13"/>
        <v>0</v>
      </c>
      <c r="AF11">
        <f t="shared" si="14"/>
        <v>0</v>
      </c>
      <c r="AG11">
        <f t="shared" si="15"/>
        <v>0</v>
      </c>
      <c r="AH11">
        <f t="shared" si="16"/>
        <v>0</v>
      </c>
      <c r="AI11">
        <f t="shared" si="17"/>
        <v>0</v>
      </c>
      <c r="AJ11" s="105">
        <f>(1.2-3*0.05-2*0.15)/7</f>
        <v>0.10714285714285711</v>
      </c>
      <c r="AK11" s="105">
        <v>0.1</v>
      </c>
      <c r="AL11">
        <v>0</v>
      </c>
      <c r="AM11">
        <v>0</v>
      </c>
      <c r="AN11">
        <v>0</v>
      </c>
      <c r="AO11">
        <v>0</v>
      </c>
    </row>
    <row r="12" spans="1:41" x14ac:dyDescent="0.25">
      <c r="A12" t="s">
        <v>13</v>
      </c>
      <c r="B12" s="101" t="s">
        <v>555</v>
      </c>
      <c r="C12" s="101">
        <v>10</v>
      </c>
      <c r="D12" s="105">
        <f t="shared" si="18"/>
        <v>0.10714285714285711</v>
      </c>
      <c r="E12" s="105">
        <f t="shared" si="18"/>
        <v>0.10714285714285711</v>
      </c>
      <c r="F12" s="105">
        <f t="shared" si="18"/>
        <v>0.10714285714285711</v>
      </c>
      <c r="G12" s="105">
        <f t="shared" si="18"/>
        <v>0.10714285714285711</v>
      </c>
      <c r="H12" s="105">
        <f t="shared" si="18"/>
        <v>0.10714285714285711</v>
      </c>
      <c r="I12" s="105">
        <f t="shared" si="18"/>
        <v>0.10714285714285711</v>
      </c>
      <c r="J12" s="105">
        <f t="shared" si="18"/>
        <v>0.10714285714285711</v>
      </c>
      <c r="K12" s="105">
        <f t="shared" si="18"/>
        <v>0.10714285714285711</v>
      </c>
      <c r="L12" s="105">
        <f t="shared" si="18"/>
        <v>0.10714285714285711</v>
      </c>
      <c r="M12" s="105">
        <f t="shared" si="18"/>
        <v>0.10714285714285711</v>
      </c>
      <c r="N12" s="105">
        <f t="shared" si="18"/>
        <v>0.10714285714285711</v>
      </c>
      <c r="O12" s="105">
        <f t="shared" si="18"/>
        <v>0.10714285714285711</v>
      </c>
      <c r="P12" s="105">
        <f t="shared" si="18"/>
        <v>0.10714285714285711</v>
      </c>
      <c r="Q12" s="105">
        <f t="shared" si="18"/>
        <v>0.10714285714285711</v>
      </c>
      <c r="R12" s="105">
        <f t="shared" si="18"/>
        <v>0.10714285714285711</v>
      </c>
      <c r="S12">
        <f t="shared" si="1"/>
        <v>0</v>
      </c>
      <c r="T12">
        <f t="shared" si="2"/>
        <v>0</v>
      </c>
      <c r="U12">
        <f t="shared" si="3"/>
        <v>0</v>
      </c>
      <c r="V12">
        <f t="shared" si="4"/>
        <v>0</v>
      </c>
      <c r="W12">
        <f t="shared" si="5"/>
        <v>0</v>
      </c>
      <c r="X12">
        <f t="shared" si="6"/>
        <v>0</v>
      </c>
      <c r="Y12">
        <f t="shared" si="7"/>
        <v>0</v>
      </c>
      <c r="Z12">
        <f t="shared" si="8"/>
        <v>0</v>
      </c>
      <c r="AA12">
        <f t="shared" si="9"/>
        <v>0</v>
      </c>
      <c r="AB12">
        <f t="shared" si="10"/>
        <v>0</v>
      </c>
      <c r="AC12">
        <f t="shared" si="11"/>
        <v>0</v>
      </c>
      <c r="AD12">
        <f t="shared" si="12"/>
        <v>0</v>
      </c>
      <c r="AE12">
        <f t="shared" si="13"/>
        <v>0</v>
      </c>
      <c r="AF12">
        <f t="shared" si="14"/>
        <v>0</v>
      </c>
      <c r="AG12">
        <f t="shared" si="15"/>
        <v>0</v>
      </c>
      <c r="AH12">
        <f t="shared" si="16"/>
        <v>0</v>
      </c>
      <c r="AI12">
        <f t="shared" si="17"/>
        <v>0</v>
      </c>
      <c r="AJ12" s="105">
        <f>(1.2-3*0.05-2*0.15)/7</f>
        <v>0.10714285714285711</v>
      </c>
      <c r="AK12" s="105">
        <v>0.1</v>
      </c>
      <c r="AL12">
        <v>0</v>
      </c>
      <c r="AM12">
        <v>0</v>
      </c>
      <c r="AN12">
        <v>0</v>
      </c>
      <c r="AO12">
        <v>0</v>
      </c>
    </row>
    <row r="13" spans="1:41" x14ac:dyDescent="0.25">
      <c r="A13" t="s">
        <v>13</v>
      </c>
      <c r="B13" s="101" t="s">
        <v>555</v>
      </c>
      <c r="C13" s="101">
        <v>11</v>
      </c>
      <c r="D13" s="105">
        <f t="shared" si="18"/>
        <v>0.10714285714285711</v>
      </c>
      <c r="E13" s="105">
        <f t="shared" si="18"/>
        <v>0.10714285714285711</v>
      </c>
      <c r="F13" s="105">
        <f t="shared" si="18"/>
        <v>0.10714285714285711</v>
      </c>
      <c r="G13" s="105">
        <f t="shared" si="18"/>
        <v>0.10714285714285711</v>
      </c>
      <c r="H13" s="105">
        <f t="shared" si="18"/>
        <v>0.10714285714285711</v>
      </c>
      <c r="I13" s="105">
        <f t="shared" si="18"/>
        <v>0.10714285714285711</v>
      </c>
      <c r="J13" s="105">
        <f t="shared" si="18"/>
        <v>0.10714285714285711</v>
      </c>
      <c r="K13" s="105">
        <f t="shared" si="18"/>
        <v>0.10714285714285711</v>
      </c>
      <c r="L13" s="105">
        <f t="shared" si="18"/>
        <v>0.10714285714285711</v>
      </c>
      <c r="M13" s="105">
        <f t="shared" si="18"/>
        <v>0.10714285714285711</v>
      </c>
      <c r="N13" s="105">
        <f t="shared" si="18"/>
        <v>0.10714285714285711</v>
      </c>
      <c r="O13" s="105">
        <f t="shared" si="18"/>
        <v>0.10714285714285711</v>
      </c>
      <c r="P13" s="105">
        <f t="shared" si="18"/>
        <v>0.10714285714285711</v>
      </c>
      <c r="Q13" s="105">
        <f t="shared" si="18"/>
        <v>0.10714285714285711</v>
      </c>
      <c r="R13" s="105">
        <f t="shared" si="18"/>
        <v>0.10714285714285711</v>
      </c>
      <c r="S13">
        <f t="shared" si="1"/>
        <v>0</v>
      </c>
      <c r="T13">
        <f t="shared" si="2"/>
        <v>0</v>
      </c>
      <c r="U13">
        <f t="shared" si="3"/>
        <v>0</v>
      </c>
      <c r="V13">
        <f t="shared" si="4"/>
        <v>0</v>
      </c>
      <c r="W13">
        <f t="shared" si="5"/>
        <v>0</v>
      </c>
      <c r="X13">
        <f t="shared" si="6"/>
        <v>0</v>
      </c>
      <c r="Y13">
        <f t="shared" si="7"/>
        <v>0</v>
      </c>
      <c r="Z13">
        <f t="shared" si="8"/>
        <v>0</v>
      </c>
      <c r="AA13">
        <f t="shared" si="9"/>
        <v>0</v>
      </c>
      <c r="AB13">
        <f t="shared" si="10"/>
        <v>0</v>
      </c>
      <c r="AC13">
        <f t="shared" si="11"/>
        <v>0</v>
      </c>
      <c r="AD13">
        <f t="shared" si="12"/>
        <v>0</v>
      </c>
      <c r="AE13">
        <f t="shared" si="13"/>
        <v>0</v>
      </c>
      <c r="AF13">
        <f t="shared" si="14"/>
        <v>0</v>
      </c>
      <c r="AG13">
        <f t="shared" si="15"/>
        <v>0</v>
      </c>
      <c r="AH13">
        <f t="shared" si="16"/>
        <v>0</v>
      </c>
      <c r="AI13">
        <f t="shared" si="17"/>
        <v>0</v>
      </c>
      <c r="AJ13" s="105">
        <f>(1.2-3*0.05-2*0.15)/7</f>
        <v>0.10714285714285711</v>
      </c>
      <c r="AK13" s="105">
        <v>0.1</v>
      </c>
      <c r="AL13">
        <v>0</v>
      </c>
      <c r="AM13">
        <v>0</v>
      </c>
      <c r="AN13">
        <v>0</v>
      </c>
      <c r="AO13">
        <v>0</v>
      </c>
    </row>
    <row r="14" spans="1:41" x14ac:dyDescent="0.25">
      <c r="A14" s="100" t="s">
        <v>13</v>
      </c>
      <c r="B14" s="101" t="s">
        <v>555</v>
      </c>
      <c r="C14" s="101">
        <v>12</v>
      </c>
      <c r="D14" s="105">
        <v>0.15</v>
      </c>
      <c r="E14" s="105">
        <v>0.15</v>
      </c>
      <c r="F14" s="105">
        <v>0.15</v>
      </c>
      <c r="G14" s="105">
        <v>0.15</v>
      </c>
      <c r="H14" s="105">
        <v>0.15</v>
      </c>
      <c r="I14" s="105">
        <v>0.15</v>
      </c>
      <c r="J14" s="105">
        <v>0.15</v>
      </c>
      <c r="K14" s="105">
        <v>0.15</v>
      </c>
      <c r="L14" s="105">
        <v>0.15</v>
      </c>
      <c r="M14" s="105">
        <v>0.15</v>
      </c>
      <c r="N14" s="105">
        <v>0.15</v>
      </c>
      <c r="O14" s="105">
        <v>0.15</v>
      </c>
      <c r="P14" s="105">
        <v>0.15</v>
      </c>
      <c r="Q14" s="105">
        <v>0.15</v>
      </c>
      <c r="R14" s="105">
        <v>0.15</v>
      </c>
      <c r="S14">
        <f t="shared" si="1"/>
        <v>0</v>
      </c>
      <c r="T14">
        <f t="shared" si="2"/>
        <v>0</v>
      </c>
      <c r="U14">
        <f t="shared" si="3"/>
        <v>0</v>
      </c>
      <c r="V14">
        <f t="shared" si="4"/>
        <v>0</v>
      </c>
      <c r="W14">
        <f t="shared" si="5"/>
        <v>0</v>
      </c>
      <c r="X14">
        <f t="shared" si="6"/>
        <v>0</v>
      </c>
      <c r="Y14">
        <f t="shared" si="7"/>
        <v>0</v>
      </c>
      <c r="Z14">
        <f t="shared" si="8"/>
        <v>0</v>
      </c>
      <c r="AA14">
        <f t="shared" si="9"/>
        <v>0</v>
      </c>
      <c r="AB14">
        <f t="shared" si="10"/>
        <v>0</v>
      </c>
      <c r="AC14">
        <f t="shared" si="11"/>
        <v>0</v>
      </c>
      <c r="AD14">
        <f t="shared" si="12"/>
        <v>0</v>
      </c>
      <c r="AE14">
        <f t="shared" si="13"/>
        <v>0</v>
      </c>
      <c r="AF14">
        <f t="shared" si="14"/>
        <v>0</v>
      </c>
      <c r="AG14">
        <f t="shared" si="15"/>
        <v>0</v>
      </c>
      <c r="AH14">
        <f t="shared" si="16"/>
        <v>0</v>
      </c>
      <c r="AI14">
        <f t="shared" si="17"/>
        <v>0</v>
      </c>
      <c r="AJ14" s="105">
        <v>0.15</v>
      </c>
      <c r="AK14" s="105">
        <v>0.1</v>
      </c>
      <c r="AL14">
        <v>0</v>
      </c>
      <c r="AM14">
        <v>0</v>
      </c>
      <c r="AN14">
        <v>0</v>
      </c>
      <c r="AO14">
        <v>0</v>
      </c>
    </row>
    <row r="15" spans="1:41" x14ac:dyDescent="0.25">
      <c r="A15" s="100" t="s">
        <v>235</v>
      </c>
      <c r="B15" s="101" t="s">
        <v>555</v>
      </c>
      <c r="C15" s="101" t="s">
        <v>556</v>
      </c>
      <c r="D15" s="106">
        <f t="shared" ref="D15:AO15" si="19">AVERAGE(D3:D14)</f>
        <v>9.9999999999999978E-2</v>
      </c>
      <c r="E15" s="106">
        <f t="shared" si="19"/>
        <v>9.9999999999999978E-2</v>
      </c>
      <c r="F15" s="106">
        <f t="shared" si="19"/>
        <v>9.9999999999999978E-2</v>
      </c>
      <c r="G15" s="106">
        <f t="shared" si="19"/>
        <v>9.9999999999999978E-2</v>
      </c>
      <c r="H15" s="106">
        <f t="shared" si="19"/>
        <v>9.9999999999999978E-2</v>
      </c>
      <c r="I15" s="106">
        <f t="shared" si="19"/>
        <v>9.9999999999999978E-2</v>
      </c>
      <c r="J15" s="106">
        <f t="shared" si="19"/>
        <v>9.9999999999999978E-2</v>
      </c>
      <c r="K15" s="106">
        <f t="shared" si="19"/>
        <v>9.9999999999999978E-2</v>
      </c>
      <c r="L15" s="106">
        <f t="shared" si="19"/>
        <v>9.9999999999999978E-2</v>
      </c>
      <c r="M15" s="106">
        <f t="shared" si="19"/>
        <v>9.9999999999999978E-2</v>
      </c>
      <c r="N15" s="106">
        <f t="shared" si="19"/>
        <v>9.9999999999999978E-2</v>
      </c>
      <c r="O15" s="106">
        <f t="shared" si="19"/>
        <v>9.9999999999999978E-2</v>
      </c>
      <c r="P15" s="106">
        <f t="shared" si="19"/>
        <v>9.9999999999999978E-2</v>
      </c>
      <c r="Q15" s="106">
        <f t="shared" si="19"/>
        <v>9.9999999999999978E-2</v>
      </c>
      <c r="R15" s="106">
        <f t="shared" si="19"/>
        <v>9.9999999999999978E-2</v>
      </c>
      <c r="S15" s="106">
        <f t="shared" si="19"/>
        <v>0</v>
      </c>
      <c r="T15" s="106">
        <f t="shared" si="19"/>
        <v>0</v>
      </c>
      <c r="U15" s="106">
        <f t="shared" si="19"/>
        <v>0</v>
      </c>
      <c r="V15" s="106">
        <f t="shared" si="19"/>
        <v>0</v>
      </c>
      <c r="W15" s="106">
        <f t="shared" si="19"/>
        <v>0</v>
      </c>
      <c r="X15" s="106">
        <f t="shared" si="19"/>
        <v>0</v>
      </c>
      <c r="Y15" s="106">
        <f t="shared" si="19"/>
        <v>0</v>
      </c>
      <c r="Z15" s="106">
        <f t="shared" si="19"/>
        <v>0</v>
      </c>
      <c r="AA15" s="106">
        <f t="shared" si="19"/>
        <v>0</v>
      </c>
      <c r="AB15" s="106">
        <f t="shared" si="19"/>
        <v>0</v>
      </c>
      <c r="AC15" s="106">
        <f t="shared" si="19"/>
        <v>0</v>
      </c>
      <c r="AD15" s="106">
        <f t="shared" si="19"/>
        <v>0</v>
      </c>
      <c r="AE15" s="106">
        <f t="shared" si="19"/>
        <v>0</v>
      </c>
      <c r="AF15" s="106">
        <f t="shared" si="19"/>
        <v>0</v>
      </c>
      <c r="AG15" s="106">
        <f t="shared" si="19"/>
        <v>0</v>
      </c>
      <c r="AH15" s="106">
        <f t="shared" si="19"/>
        <v>0</v>
      </c>
      <c r="AI15" s="106">
        <f t="shared" si="19"/>
        <v>0</v>
      </c>
      <c r="AJ15" s="106">
        <f t="shared" si="19"/>
        <v>9.9999999999999978E-2</v>
      </c>
      <c r="AK15" s="106">
        <f t="shared" si="19"/>
        <v>9.9999999999999992E-2</v>
      </c>
      <c r="AL15" s="106">
        <f t="shared" si="19"/>
        <v>0</v>
      </c>
      <c r="AM15" s="106">
        <f t="shared" si="19"/>
        <v>0</v>
      </c>
      <c r="AN15" s="106">
        <f t="shared" si="19"/>
        <v>0</v>
      </c>
      <c r="AO15" s="106">
        <f t="shared" si="19"/>
        <v>0</v>
      </c>
    </row>
    <row r="16" spans="1:41" x14ac:dyDescent="0.25">
      <c r="A16" s="100" t="s">
        <v>235</v>
      </c>
      <c r="B16" s="101" t="s">
        <v>555</v>
      </c>
      <c r="C16" s="101" t="s">
        <v>557</v>
      </c>
      <c r="D16" s="106"/>
      <c r="E16" s="106"/>
      <c r="F16" s="106"/>
      <c r="G16" s="106"/>
      <c r="H16" s="106"/>
      <c r="I16" s="106"/>
      <c r="J16" s="106"/>
      <c r="K16" s="106"/>
      <c r="L16" s="106"/>
      <c r="M16" s="106"/>
      <c r="N16" s="106"/>
      <c r="O16" s="106"/>
      <c r="P16" s="106"/>
      <c r="Q16" s="106"/>
      <c r="R16" s="106"/>
      <c r="S16" s="107"/>
      <c r="T16" s="107"/>
      <c r="U16" s="107"/>
      <c r="V16" s="107"/>
      <c r="W16" s="108"/>
      <c r="X16" s="108"/>
      <c r="Y16" s="108"/>
      <c r="Z16" s="108"/>
      <c r="AA16" s="108"/>
      <c r="AB16" s="108"/>
      <c r="AC16" s="108"/>
      <c r="AD16" s="108"/>
      <c r="AE16" s="108"/>
      <c r="AF16" s="108"/>
      <c r="AG16" s="108"/>
      <c r="AH16" s="108"/>
      <c r="AI16" s="108"/>
      <c r="AJ16" s="108"/>
      <c r="AK16" s="108"/>
    </row>
    <row r="17" spans="1:41" x14ac:dyDescent="0.25">
      <c r="A17" t="s">
        <v>13</v>
      </c>
      <c r="B17" s="101" t="s">
        <v>558</v>
      </c>
      <c r="C17" s="101">
        <v>1</v>
      </c>
      <c r="D17" s="105">
        <v>0.310320193644125</v>
      </c>
      <c r="E17" s="105">
        <v>0.3</v>
      </c>
      <c r="F17" s="105">
        <v>0.40636515288463299</v>
      </c>
      <c r="G17" s="105">
        <v>8.5000000000000596E-3</v>
      </c>
      <c r="H17" s="105">
        <v>0.34792270127130498</v>
      </c>
      <c r="I17" s="105">
        <v>0.27389559589442303</v>
      </c>
      <c r="J17" s="105">
        <v>2.6100000000000002E-2</v>
      </c>
      <c r="K17" s="105">
        <v>0.40980827406495302</v>
      </c>
      <c r="L17" s="105">
        <v>0.18</v>
      </c>
      <c r="M17" s="105">
        <v>0.247619144781454</v>
      </c>
      <c r="N17" s="105">
        <v>0.23810525730951701</v>
      </c>
      <c r="O17" s="105">
        <v>0.15021505875923999</v>
      </c>
      <c r="P17" s="105">
        <v>0.29020511727488701</v>
      </c>
      <c r="Q17" s="105">
        <v>0.13400000000000001</v>
      </c>
      <c r="R17" s="105">
        <v>0.39200000000000002</v>
      </c>
      <c r="S17">
        <v>0</v>
      </c>
      <c r="T17">
        <v>0</v>
      </c>
      <c r="U17">
        <v>0</v>
      </c>
      <c r="V17">
        <v>0</v>
      </c>
      <c r="W17">
        <v>0</v>
      </c>
      <c r="X17">
        <v>0</v>
      </c>
      <c r="Y17">
        <v>0</v>
      </c>
      <c r="Z17">
        <v>0</v>
      </c>
      <c r="AA17">
        <v>0</v>
      </c>
      <c r="AB17">
        <v>0</v>
      </c>
      <c r="AC17">
        <v>0</v>
      </c>
      <c r="AD17">
        <v>0</v>
      </c>
      <c r="AE17">
        <v>0</v>
      </c>
      <c r="AF17">
        <v>0</v>
      </c>
      <c r="AG17">
        <v>0</v>
      </c>
      <c r="AH17">
        <v>0</v>
      </c>
      <c r="AI17">
        <v>0</v>
      </c>
      <c r="AJ17" s="105">
        <v>0.247619144781454</v>
      </c>
      <c r="AK17">
        <v>0</v>
      </c>
      <c r="AL17">
        <v>0</v>
      </c>
      <c r="AM17">
        <v>0</v>
      </c>
      <c r="AN17">
        <v>0</v>
      </c>
      <c r="AO17">
        <v>0</v>
      </c>
    </row>
    <row r="18" spans="1:41" x14ac:dyDescent="0.25">
      <c r="A18" t="s">
        <v>13</v>
      </c>
      <c r="B18" s="101" t="s">
        <v>558</v>
      </c>
      <c r="C18" s="101">
        <v>2</v>
      </c>
      <c r="D18" s="105">
        <f t="shared" ref="D18:D28" si="20">D17</f>
        <v>0.310320193644125</v>
      </c>
      <c r="E18" s="105">
        <f t="shared" ref="E18:E28" si="21">E17</f>
        <v>0.3</v>
      </c>
      <c r="F18" s="105">
        <f t="shared" ref="F18:F28" si="22">F17</f>
        <v>0.40636515288463299</v>
      </c>
      <c r="G18" s="105">
        <f t="shared" ref="G18:G28" si="23">G17</f>
        <v>8.5000000000000596E-3</v>
      </c>
      <c r="H18" s="105">
        <f t="shared" ref="H18:H28" si="24">H17</f>
        <v>0.34792270127130498</v>
      </c>
      <c r="I18" s="105">
        <f t="shared" ref="I18:I28" si="25">I17</f>
        <v>0.27389559589442303</v>
      </c>
      <c r="J18" s="105">
        <f t="shared" ref="J18:J28" si="26">J17</f>
        <v>2.6100000000000002E-2</v>
      </c>
      <c r="K18" s="105">
        <f t="shared" ref="K18:K28" si="27">K17</f>
        <v>0.40980827406495302</v>
      </c>
      <c r="L18" s="105">
        <f t="shared" ref="L18:L28" si="28">L17</f>
        <v>0.18</v>
      </c>
      <c r="M18" s="105">
        <f t="shared" ref="M18:M28" si="29">M17</f>
        <v>0.247619144781454</v>
      </c>
      <c r="N18" s="105">
        <f t="shared" ref="N18:N28" si="30">N17</f>
        <v>0.23810525730951701</v>
      </c>
      <c r="O18" s="105">
        <f t="shared" ref="O18:O28" si="31">O17</f>
        <v>0.15021505875923999</v>
      </c>
      <c r="P18" s="105">
        <f t="shared" ref="P18:P28" si="32">P17</f>
        <v>0.29020511727488701</v>
      </c>
      <c r="Q18" s="105">
        <f t="shared" ref="Q18:Q28" si="33">Q17</f>
        <v>0.13400000000000001</v>
      </c>
      <c r="R18" s="105">
        <f t="shared" ref="R18:R28" si="34">R17</f>
        <v>0.39200000000000002</v>
      </c>
      <c r="S18">
        <f t="shared" ref="S18:S28" si="35">S17</f>
        <v>0</v>
      </c>
      <c r="T18">
        <f t="shared" ref="T18:T28" si="36">T17</f>
        <v>0</v>
      </c>
      <c r="U18">
        <f t="shared" ref="U18:U28" si="37">U17</f>
        <v>0</v>
      </c>
      <c r="V18">
        <f t="shared" ref="V18:V28" si="38">V17</f>
        <v>0</v>
      </c>
      <c r="W18">
        <f t="shared" ref="W18:W28" si="39">W17</f>
        <v>0</v>
      </c>
      <c r="X18">
        <f t="shared" ref="X18:X28" si="40">X17</f>
        <v>0</v>
      </c>
      <c r="Y18">
        <f t="shared" ref="Y18:Y28" si="41">Y17</f>
        <v>0</v>
      </c>
      <c r="Z18">
        <f t="shared" ref="Z18:Z28" si="42">Z17</f>
        <v>0</v>
      </c>
      <c r="AA18">
        <f t="shared" ref="AA18:AA28" si="43">AA17</f>
        <v>0</v>
      </c>
      <c r="AB18">
        <f t="shared" ref="AB18:AB28" si="44">AB17</f>
        <v>0</v>
      </c>
      <c r="AC18">
        <f t="shared" ref="AC18:AC28" si="45">AC17</f>
        <v>0</v>
      </c>
      <c r="AD18">
        <f t="shared" ref="AD18:AD28" si="46">AD17</f>
        <v>0</v>
      </c>
      <c r="AE18">
        <f t="shared" ref="AE18:AE28" si="47">AE17</f>
        <v>0</v>
      </c>
      <c r="AF18">
        <f t="shared" ref="AF18:AF28" si="48">AF17</f>
        <v>0</v>
      </c>
      <c r="AG18">
        <f t="shared" ref="AG18:AG28" si="49">AG17</f>
        <v>0</v>
      </c>
      <c r="AH18">
        <f t="shared" ref="AH18:AH28" si="50">AH17</f>
        <v>0</v>
      </c>
      <c r="AI18">
        <f t="shared" ref="AI18:AI28" si="51">AI17</f>
        <v>0</v>
      </c>
      <c r="AJ18" s="105">
        <f t="shared" ref="AJ18:AJ28" si="52">AJ17</f>
        <v>0.247619144781454</v>
      </c>
      <c r="AK18">
        <f t="shared" ref="AK18:AK28" si="53">AK17</f>
        <v>0</v>
      </c>
      <c r="AL18">
        <v>0</v>
      </c>
      <c r="AM18">
        <v>0</v>
      </c>
      <c r="AN18">
        <v>0</v>
      </c>
      <c r="AO18">
        <v>0</v>
      </c>
    </row>
    <row r="19" spans="1:41" x14ac:dyDescent="0.25">
      <c r="A19" t="s">
        <v>13</v>
      </c>
      <c r="B19" s="101" t="s">
        <v>558</v>
      </c>
      <c r="C19" s="101">
        <v>3</v>
      </c>
      <c r="D19" s="105">
        <f t="shared" si="20"/>
        <v>0.310320193644125</v>
      </c>
      <c r="E19" s="105">
        <f t="shared" si="21"/>
        <v>0.3</v>
      </c>
      <c r="F19" s="105">
        <f t="shared" si="22"/>
        <v>0.40636515288463299</v>
      </c>
      <c r="G19" s="105">
        <f t="shared" si="23"/>
        <v>8.5000000000000596E-3</v>
      </c>
      <c r="H19" s="105">
        <f t="shared" si="24"/>
        <v>0.34792270127130498</v>
      </c>
      <c r="I19" s="105">
        <f t="shared" si="25"/>
        <v>0.27389559589442303</v>
      </c>
      <c r="J19" s="105">
        <f t="shared" si="26"/>
        <v>2.6100000000000002E-2</v>
      </c>
      <c r="K19" s="105">
        <f t="shared" si="27"/>
        <v>0.40980827406495302</v>
      </c>
      <c r="L19" s="105">
        <f t="shared" si="28"/>
        <v>0.18</v>
      </c>
      <c r="M19" s="105">
        <f t="shared" si="29"/>
        <v>0.247619144781454</v>
      </c>
      <c r="N19" s="105">
        <f t="shared" si="30"/>
        <v>0.23810525730951701</v>
      </c>
      <c r="O19" s="105">
        <f t="shared" si="31"/>
        <v>0.15021505875923999</v>
      </c>
      <c r="P19" s="105">
        <f t="shared" si="32"/>
        <v>0.29020511727488701</v>
      </c>
      <c r="Q19" s="105">
        <f t="shared" si="33"/>
        <v>0.13400000000000001</v>
      </c>
      <c r="R19" s="105">
        <f t="shared" si="34"/>
        <v>0.39200000000000002</v>
      </c>
      <c r="S19">
        <f t="shared" si="35"/>
        <v>0</v>
      </c>
      <c r="T19">
        <f t="shared" si="36"/>
        <v>0</v>
      </c>
      <c r="U19">
        <f t="shared" si="37"/>
        <v>0</v>
      </c>
      <c r="V19">
        <f t="shared" si="38"/>
        <v>0</v>
      </c>
      <c r="W19">
        <f t="shared" si="39"/>
        <v>0</v>
      </c>
      <c r="X19">
        <f t="shared" si="40"/>
        <v>0</v>
      </c>
      <c r="Y19">
        <f t="shared" si="41"/>
        <v>0</v>
      </c>
      <c r="Z19">
        <f t="shared" si="42"/>
        <v>0</v>
      </c>
      <c r="AA19">
        <f t="shared" si="43"/>
        <v>0</v>
      </c>
      <c r="AB19">
        <f t="shared" si="44"/>
        <v>0</v>
      </c>
      <c r="AC19">
        <f t="shared" si="45"/>
        <v>0</v>
      </c>
      <c r="AD19">
        <f t="shared" si="46"/>
        <v>0</v>
      </c>
      <c r="AE19">
        <f t="shared" si="47"/>
        <v>0</v>
      </c>
      <c r="AF19">
        <f t="shared" si="48"/>
        <v>0</v>
      </c>
      <c r="AG19">
        <f t="shared" si="49"/>
        <v>0</v>
      </c>
      <c r="AH19">
        <f t="shared" si="50"/>
        <v>0</v>
      </c>
      <c r="AI19">
        <f t="shared" si="51"/>
        <v>0</v>
      </c>
      <c r="AJ19" s="105">
        <f t="shared" si="52"/>
        <v>0.247619144781454</v>
      </c>
      <c r="AK19">
        <f t="shared" si="53"/>
        <v>0</v>
      </c>
      <c r="AL19">
        <v>0</v>
      </c>
      <c r="AM19">
        <v>0</v>
      </c>
      <c r="AN19">
        <v>0</v>
      </c>
      <c r="AO19">
        <v>0</v>
      </c>
    </row>
    <row r="20" spans="1:41" x14ac:dyDescent="0.25">
      <c r="A20" t="s">
        <v>13</v>
      </c>
      <c r="B20" s="101" t="s">
        <v>558</v>
      </c>
      <c r="C20" s="101">
        <v>4</v>
      </c>
      <c r="D20" s="105">
        <f t="shared" si="20"/>
        <v>0.310320193644125</v>
      </c>
      <c r="E20" s="105">
        <f t="shared" si="21"/>
        <v>0.3</v>
      </c>
      <c r="F20" s="105">
        <f t="shared" si="22"/>
        <v>0.40636515288463299</v>
      </c>
      <c r="G20" s="105">
        <f t="shared" si="23"/>
        <v>8.5000000000000596E-3</v>
      </c>
      <c r="H20" s="105">
        <f t="shared" si="24"/>
        <v>0.34792270127130498</v>
      </c>
      <c r="I20" s="105">
        <f t="shared" si="25"/>
        <v>0.27389559589442303</v>
      </c>
      <c r="J20" s="105">
        <f t="shared" si="26"/>
        <v>2.6100000000000002E-2</v>
      </c>
      <c r="K20" s="105">
        <f t="shared" si="27"/>
        <v>0.40980827406495302</v>
      </c>
      <c r="L20" s="105">
        <f t="shared" si="28"/>
        <v>0.18</v>
      </c>
      <c r="M20" s="105">
        <f t="shared" si="29"/>
        <v>0.247619144781454</v>
      </c>
      <c r="N20" s="105">
        <f t="shared" si="30"/>
        <v>0.23810525730951701</v>
      </c>
      <c r="O20" s="105">
        <f t="shared" si="31"/>
        <v>0.15021505875923999</v>
      </c>
      <c r="P20" s="105">
        <f t="shared" si="32"/>
        <v>0.29020511727488701</v>
      </c>
      <c r="Q20" s="105">
        <f t="shared" si="33"/>
        <v>0.13400000000000001</v>
      </c>
      <c r="R20" s="105">
        <f t="shared" si="34"/>
        <v>0.39200000000000002</v>
      </c>
      <c r="S20">
        <f t="shared" si="35"/>
        <v>0</v>
      </c>
      <c r="T20">
        <f t="shared" si="36"/>
        <v>0</v>
      </c>
      <c r="U20">
        <f t="shared" si="37"/>
        <v>0</v>
      </c>
      <c r="V20">
        <f t="shared" si="38"/>
        <v>0</v>
      </c>
      <c r="W20">
        <f t="shared" si="39"/>
        <v>0</v>
      </c>
      <c r="X20">
        <f t="shared" si="40"/>
        <v>0</v>
      </c>
      <c r="Y20">
        <f t="shared" si="41"/>
        <v>0</v>
      </c>
      <c r="Z20">
        <f t="shared" si="42"/>
        <v>0</v>
      </c>
      <c r="AA20">
        <f t="shared" si="43"/>
        <v>0</v>
      </c>
      <c r="AB20">
        <f t="shared" si="44"/>
        <v>0</v>
      </c>
      <c r="AC20">
        <f t="shared" si="45"/>
        <v>0</v>
      </c>
      <c r="AD20">
        <f t="shared" si="46"/>
        <v>0</v>
      </c>
      <c r="AE20">
        <f t="shared" si="47"/>
        <v>0</v>
      </c>
      <c r="AF20">
        <f t="shared" si="48"/>
        <v>0</v>
      </c>
      <c r="AG20">
        <f t="shared" si="49"/>
        <v>0</v>
      </c>
      <c r="AH20">
        <f t="shared" si="50"/>
        <v>0</v>
      </c>
      <c r="AI20">
        <f t="shared" si="51"/>
        <v>0</v>
      </c>
      <c r="AJ20" s="105">
        <f t="shared" si="52"/>
        <v>0.247619144781454</v>
      </c>
      <c r="AK20">
        <f t="shared" si="53"/>
        <v>0</v>
      </c>
      <c r="AL20">
        <v>0</v>
      </c>
      <c r="AM20">
        <v>0</v>
      </c>
      <c r="AN20">
        <v>0</v>
      </c>
      <c r="AO20">
        <v>0</v>
      </c>
    </row>
    <row r="21" spans="1:41" x14ac:dyDescent="0.25">
      <c r="A21" t="s">
        <v>13</v>
      </c>
      <c r="B21" s="101" t="s">
        <v>558</v>
      </c>
      <c r="C21" s="101">
        <v>5</v>
      </c>
      <c r="D21" s="105">
        <f t="shared" si="20"/>
        <v>0.310320193644125</v>
      </c>
      <c r="E21" s="105">
        <f t="shared" si="21"/>
        <v>0.3</v>
      </c>
      <c r="F21" s="105">
        <f t="shared" si="22"/>
        <v>0.40636515288463299</v>
      </c>
      <c r="G21" s="105">
        <f t="shared" si="23"/>
        <v>8.5000000000000596E-3</v>
      </c>
      <c r="H21" s="105">
        <f t="shared" si="24"/>
        <v>0.34792270127130498</v>
      </c>
      <c r="I21" s="105">
        <f t="shared" si="25"/>
        <v>0.27389559589442303</v>
      </c>
      <c r="J21" s="105">
        <f t="shared" si="26"/>
        <v>2.6100000000000002E-2</v>
      </c>
      <c r="K21" s="105">
        <f t="shared" si="27"/>
        <v>0.40980827406495302</v>
      </c>
      <c r="L21" s="105">
        <f t="shared" si="28"/>
        <v>0.18</v>
      </c>
      <c r="M21" s="105">
        <f t="shared" si="29"/>
        <v>0.247619144781454</v>
      </c>
      <c r="N21" s="105">
        <f t="shared" si="30"/>
        <v>0.23810525730951701</v>
      </c>
      <c r="O21" s="105">
        <f t="shared" si="31"/>
        <v>0.15021505875923999</v>
      </c>
      <c r="P21" s="105">
        <f t="shared" si="32"/>
        <v>0.29020511727488701</v>
      </c>
      <c r="Q21" s="105">
        <f t="shared" si="33"/>
        <v>0.13400000000000001</v>
      </c>
      <c r="R21" s="105">
        <f t="shared" si="34"/>
        <v>0.39200000000000002</v>
      </c>
      <c r="S21">
        <f t="shared" si="35"/>
        <v>0</v>
      </c>
      <c r="T21">
        <f t="shared" si="36"/>
        <v>0</v>
      </c>
      <c r="U21">
        <f t="shared" si="37"/>
        <v>0</v>
      </c>
      <c r="V21">
        <f t="shared" si="38"/>
        <v>0</v>
      </c>
      <c r="W21">
        <f t="shared" si="39"/>
        <v>0</v>
      </c>
      <c r="X21">
        <f t="shared" si="40"/>
        <v>0</v>
      </c>
      <c r="Y21">
        <f t="shared" si="41"/>
        <v>0</v>
      </c>
      <c r="Z21">
        <f t="shared" si="42"/>
        <v>0</v>
      </c>
      <c r="AA21">
        <f t="shared" si="43"/>
        <v>0</v>
      </c>
      <c r="AB21">
        <f t="shared" si="44"/>
        <v>0</v>
      </c>
      <c r="AC21">
        <f t="shared" si="45"/>
        <v>0</v>
      </c>
      <c r="AD21">
        <f t="shared" si="46"/>
        <v>0</v>
      </c>
      <c r="AE21">
        <f t="shared" si="47"/>
        <v>0</v>
      </c>
      <c r="AF21">
        <f t="shared" si="48"/>
        <v>0</v>
      </c>
      <c r="AG21">
        <f t="shared" si="49"/>
        <v>0</v>
      </c>
      <c r="AH21">
        <f t="shared" si="50"/>
        <v>0</v>
      </c>
      <c r="AI21">
        <f t="shared" si="51"/>
        <v>0</v>
      </c>
      <c r="AJ21" s="105">
        <f t="shared" si="52"/>
        <v>0.247619144781454</v>
      </c>
      <c r="AK21">
        <f t="shared" si="53"/>
        <v>0</v>
      </c>
      <c r="AL21">
        <v>0</v>
      </c>
      <c r="AM21">
        <v>0</v>
      </c>
      <c r="AN21">
        <v>0</v>
      </c>
      <c r="AO21">
        <v>0</v>
      </c>
    </row>
    <row r="22" spans="1:41" x14ac:dyDescent="0.25">
      <c r="A22" t="s">
        <v>13</v>
      </c>
      <c r="B22" s="101" t="s">
        <v>558</v>
      </c>
      <c r="C22" s="101">
        <v>6</v>
      </c>
      <c r="D22" s="105">
        <f t="shared" si="20"/>
        <v>0.310320193644125</v>
      </c>
      <c r="E22" s="105">
        <f t="shared" si="21"/>
        <v>0.3</v>
      </c>
      <c r="F22" s="105">
        <f t="shared" si="22"/>
        <v>0.40636515288463299</v>
      </c>
      <c r="G22" s="105">
        <f t="shared" si="23"/>
        <v>8.5000000000000596E-3</v>
      </c>
      <c r="H22" s="105">
        <f t="shared" si="24"/>
        <v>0.34792270127130498</v>
      </c>
      <c r="I22" s="105">
        <f t="shared" si="25"/>
        <v>0.27389559589442303</v>
      </c>
      <c r="J22" s="105">
        <f t="shared" si="26"/>
        <v>2.6100000000000002E-2</v>
      </c>
      <c r="K22" s="105">
        <f t="shared" si="27"/>
        <v>0.40980827406495302</v>
      </c>
      <c r="L22" s="105">
        <f t="shared" si="28"/>
        <v>0.18</v>
      </c>
      <c r="M22" s="105">
        <f t="shared" si="29"/>
        <v>0.247619144781454</v>
      </c>
      <c r="N22" s="105">
        <f t="shared" si="30"/>
        <v>0.23810525730951701</v>
      </c>
      <c r="O22" s="105">
        <f t="shared" si="31"/>
        <v>0.15021505875923999</v>
      </c>
      <c r="P22" s="105">
        <f t="shared" si="32"/>
        <v>0.29020511727488701</v>
      </c>
      <c r="Q22" s="105">
        <f t="shared" si="33"/>
        <v>0.13400000000000001</v>
      </c>
      <c r="R22" s="105">
        <f t="shared" si="34"/>
        <v>0.39200000000000002</v>
      </c>
      <c r="S22">
        <f t="shared" si="35"/>
        <v>0</v>
      </c>
      <c r="T22">
        <f t="shared" si="36"/>
        <v>0</v>
      </c>
      <c r="U22">
        <f t="shared" si="37"/>
        <v>0</v>
      </c>
      <c r="V22">
        <f t="shared" si="38"/>
        <v>0</v>
      </c>
      <c r="W22">
        <f t="shared" si="39"/>
        <v>0</v>
      </c>
      <c r="X22">
        <f t="shared" si="40"/>
        <v>0</v>
      </c>
      <c r="Y22">
        <f t="shared" si="41"/>
        <v>0</v>
      </c>
      <c r="Z22">
        <f t="shared" si="42"/>
        <v>0</v>
      </c>
      <c r="AA22">
        <f t="shared" si="43"/>
        <v>0</v>
      </c>
      <c r="AB22">
        <f t="shared" si="44"/>
        <v>0</v>
      </c>
      <c r="AC22">
        <f t="shared" si="45"/>
        <v>0</v>
      </c>
      <c r="AD22">
        <f t="shared" si="46"/>
        <v>0</v>
      </c>
      <c r="AE22">
        <f t="shared" si="47"/>
        <v>0</v>
      </c>
      <c r="AF22">
        <f t="shared" si="48"/>
        <v>0</v>
      </c>
      <c r="AG22">
        <f t="shared" si="49"/>
        <v>0</v>
      </c>
      <c r="AH22">
        <f t="shared" si="50"/>
        <v>0</v>
      </c>
      <c r="AI22">
        <f t="shared" si="51"/>
        <v>0</v>
      </c>
      <c r="AJ22" s="105">
        <f t="shared" si="52"/>
        <v>0.247619144781454</v>
      </c>
      <c r="AK22">
        <f t="shared" si="53"/>
        <v>0</v>
      </c>
      <c r="AL22">
        <v>0</v>
      </c>
      <c r="AM22">
        <v>0</v>
      </c>
      <c r="AN22">
        <v>0</v>
      </c>
      <c r="AO22">
        <v>0</v>
      </c>
    </row>
    <row r="23" spans="1:41" x14ac:dyDescent="0.25">
      <c r="A23" t="s">
        <v>13</v>
      </c>
      <c r="B23" s="101" t="s">
        <v>558</v>
      </c>
      <c r="C23" s="101">
        <v>7</v>
      </c>
      <c r="D23" s="105">
        <f t="shared" si="20"/>
        <v>0.310320193644125</v>
      </c>
      <c r="E23" s="105">
        <f t="shared" si="21"/>
        <v>0.3</v>
      </c>
      <c r="F23" s="105">
        <f t="shared" si="22"/>
        <v>0.40636515288463299</v>
      </c>
      <c r="G23" s="105">
        <f t="shared" si="23"/>
        <v>8.5000000000000596E-3</v>
      </c>
      <c r="H23" s="105">
        <f t="shared" si="24"/>
        <v>0.34792270127130498</v>
      </c>
      <c r="I23" s="105">
        <f t="shared" si="25"/>
        <v>0.27389559589442303</v>
      </c>
      <c r="J23" s="105">
        <f t="shared" si="26"/>
        <v>2.6100000000000002E-2</v>
      </c>
      <c r="K23" s="105">
        <f t="shared" si="27"/>
        <v>0.40980827406495302</v>
      </c>
      <c r="L23" s="105">
        <f t="shared" si="28"/>
        <v>0.18</v>
      </c>
      <c r="M23" s="105">
        <f t="shared" si="29"/>
        <v>0.247619144781454</v>
      </c>
      <c r="N23" s="105">
        <f t="shared" si="30"/>
        <v>0.23810525730951701</v>
      </c>
      <c r="O23" s="105">
        <f t="shared" si="31"/>
        <v>0.15021505875923999</v>
      </c>
      <c r="P23" s="105">
        <f t="shared" si="32"/>
        <v>0.29020511727488701</v>
      </c>
      <c r="Q23" s="105">
        <f t="shared" si="33"/>
        <v>0.13400000000000001</v>
      </c>
      <c r="R23" s="105">
        <f t="shared" si="34"/>
        <v>0.39200000000000002</v>
      </c>
      <c r="S23">
        <f t="shared" si="35"/>
        <v>0</v>
      </c>
      <c r="T23">
        <f t="shared" si="36"/>
        <v>0</v>
      </c>
      <c r="U23">
        <f t="shared" si="37"/>
        <v>0</v>
      </c>
      <c r="V23">
        <f t="shared" si="38"/>
        <v>0</v>
      </c>
      <c r="W23">
        <f t="shared" si="39"/>
        <v>0</v>
      </c>
      <c r="X23">
        <f t="shared" si="40"/>
        <v>0</v>
      </c>
      <c r="Y23">
        <f t="shared" si="41"/>
        <v>0</v>
      </c>
      <c r="Z23">
        <f t="shared" si="42"/>
        <v>0</v>
      </c>
      <c r="AA23">
        <f t="shared" si="43"/>
        <v>0</v>
      </c>
      <c r="AB23">
        <f t="shared" si="44"/>
        <v>0</v>
      </c>
      <c r="AC23">
        <f t="shared" si="45"/>
        <v>0</v>
      </c>
      <c r="AD23">
        <f t="shared" si="46"/>
        <v>0</v>
      </c>
      <c r="AE23">
        <f t="shared" si="47"/>
        <v>0</v>
      </c>
      <c r="AF23">
        <f t="shared" si="48"/>
        <v>0</v>
      </c>
      <c r="AG23">
        <f t="shared" si="49"/>
        <v>0</v>
      </c>
      <c r="AH23">
        <f t="shared" si="50"/>
        <v>0</v>
      </c>
      <c r="AI23">
        <f t="shared" si="51"/>
        <v>0</v>
      </c>
      <c r="AJ23" s="105">
        <f t="shared" si="52"/>
        <v>0.247619144781454</v>
      </c>
      <c r="AK23">
        <f t="shared" si="53"/>
        <v>0</v>
      </c>
      <c r="AL23">
        <v>0</v>
      </c>
      <c r="AM23">
        <v>0</v>
      </c>
      <c r="AN23">
        <v>0</v>
      </c>
      <c r="AO23">
        <v>0</v>
      </c>
    </row>
    <row r="24" spans="1:41" x14ac:dyDescent="0.25">
      <c r="A24" t="s">
        <v>13</v>
      </c>
      <c r="B24" s="101" t="s">
        <v>558</v>
      </c>
      <c r="C24" s="101">
        <v>8</v>
      </c>
      <c r="D24" s="105">
        <f t="shared" si="20"/>
        <v>0.310320193644125</v>
      </c>
      <c r="E24" s="105">
        <f t="shared" si="21"/>
        <v>0.3</v>
      </c>
      <c r="F24" s="105">
        <f t="shared" si="22"/>
        <v>0.40636515288463299</v>
      </c>
      <c r="G24" s="105">
        <f t="shared" si="23"/>
        <v>8.5000000000000596E-3</v>
      </c>
      <c r="H24" s="105">
        <f t="shared" si="24"/>
        <v>0.34792270127130498</v>
      </c>
      <c r="I24" s="105">
        <f t="shared" si="25"/>
        <v>0.27389559589442303</v>
      </c>
      <c r="J24" s="105">
        <f t="shared" si="26"/>
        <v>2.6100000000000002E-2</v>
      </c>
      <c r="K24" s="105">
        <f t="shared" si="27"/>
        <v>0.40980827406495302</v>
      </c>
      <c r="L24" s="105">
        <f t="shared" si="28"/>
        <v>0.18</v>
      </c>
      <c r="M24" s="105">
        <f t="shared" si="29"/>
        <v>0.247619144781454</v>
      </c>
      <c r="N24" s="105">
        <f t="shared" si="30"/>
        <v>0.23810525730951701</v>
      </c>
      <c r="O24" s="105">
        <f t="shared" si="31"/>
        <v>0.15021505875923999</v>
      </c>
      <c r="P24" s="105">
        <f t="shared" si="32"/>
        <v>0.29020511727488701</v>
      </c>
      <c r="Q24" s="105">
        <f t="shared" si="33"/>
        <v>0.13400000000000001</v>
      </c>
      <c r="R24" s="105">
        <f t="shared" si="34"/>
        <v>0.39200000000000002</v>
      </c>
      <c r="S24">
        <f t="shared" si="35"/>
        <v>0</v>
      </c>
      <c r="T24">
        <f t="shared" si="36"/>
        <v>0</v>
      </c>
      <c r="U24">
        <f t="shared" si="37"/>
        <v>0</v>
      </c>
      <c r="V24">
        <f t="shared" si="38"/>
        <v>0</v>
      </c>
      <c r="W24">
        <f t="shared" si="39"/>
        <v>0</v>
      </c>
      <c r="X24">
        <f t="shared" si="40"/>
        <v>0</v>
      </c>
      <c r="Y24">
        <f t="shared" si="41"/>
        <v>0</v>
      </c>
      <c r="Z24">
        <f t="shared" si="42"/>
        <v>0</v>
      </c>
      <c r="AA24">
        <f t="shared" si="43"/>
        <v>0</v>
      </c>
      <c r="AB24">
        <f t="shared" si="44"/>
        <v>0</v>
      </c>
      <c r="AC24">
        <f t="shared" si="45"/>
        <v>0</v>
      </c>
      <c r="AD24">
        <f t="shared" si="46"/>
        <v>0</v>
      </c>
      <c r="AE24">
        <f t="shared" si="47"/>
        <v>0</v>
      </c>
      <c r="AF24">
        <f t="shared" si="48"/>
        <v>0</v>
      </c>
      <c r="AG24">
        <f t="shared" si="49"/>
        <v>0</v>
      </c>
      <c r="AH24">
        <f t="shared" si="50"/>
        <v>0</v>
      </c>
      <c r="AI24">
        <f t="shared" si="51"/>
        <v>0</v>
      </c>
      <c r="AJ24" s="105">
        <f t="shared" si="52"/>
        <v>0.247619144781454</v>
      </c>
      <c r="AK24">
        <f t="shared" si="53"/>
        <v>0</v>
      </c>
      <c r="AL24">
        <v>0</v>
      </c>
      <c r="AM24">
        <v>0</v>
      </c>
      <c r="AN24">
        <v>0</v>
      </c>
      <c r="AO24">
        <v>0</v>
      </c>
    </row>
    <row r="25" spans="1:41" x14ac:dyDescent="0.25">
      <c r="A25" t="s">
        <v>13</v>
      </c>
      <c r="B25" s="101" t="s">
        <v>558</v>
      </c>
      <c r="C25" s="101">
        <v>9</v>
      </c>
      <c r="D25" s="105">
        <f t="shared" si="20"/>
        <v>0.310320193644125</v>
      </c>
      <c r="E25" s="105">
        <f t="shared" si="21"/>
        <v>0.3</v>
      </c>
      <c r="F25" s="105">
        <f t="shared" si="22"/>
        <v>0.40636515288463299</v>
      </c>
      <c r="G25" s="105">
        <f t="shared" si="23"/>
        <v>8.5000000000000596E-3</v>
      </c>
      <c r="H25" s="105">
        <f t="shared" si="24"/>
        <v>0.34792270127130498</v>
      </c>
      <c r="I25" s="105">
        <f t="shared" si="25"/>
        <v>0.27389559589442303</v>
      </c>
      <c r="J25" s="105">
        <f t="shared" si="26"/>
        <v>2.6100000000000002E-2</v>
      </c>
      <c r="K25" s="105">
        <f t="shared" si="27"/>
        <v>0.40980827406495302</v>
      </c>
      <c r="L25" s="105">
        <f t="shared" si="28"/>
        <v>0.18</v>
      </c>
      <c r="M25" s="105">
        <f t="shared" si="29"/>
        <v>0.247619144781454</v>
      </c>
      <c r="N25" s="105">
        <f t="shared" si="30"/>
        <v>0.23810525730951701</v>
      </c>
      <c r="O25" s="105">
        <f t="shared" si="31"/>
        <v>0.15021505875923999</v>
      </c>
      <c r="P25" s="105">
        <f t="shared" si="32"/>
        <v>0.29020511727488701</v>
      </c>
      <c r="Q25" s="105">
        <f t="shared" si="33"/>
        <v>0.13400000000000001</v>
      </c>
      <c r="R25" s="105">
        <f t="shared" si="34"/>
        <v>0.39200000000000002</v>
      </c>
      <c r="S25">
        <f t="shared" si="35"/>
        <v>0</v>
      </c>
      <c r="T25">
        <f t="shared" si="36"/>
        <v>0</v>
      </c>
      <c r="U25">
        <f t="shared" si="37"/>
        <v>0</v>
      </c>
      <c r="V25">
        <f t="shared" si="38"/>
        <v>0</v>
      </c>
      <c r="W25">
        <f t="shared" si="39"/>
        <v>0</v>
      </c>
      <c r="X25">
        <f t="shared" si="40"/>
        <v>0</v>
      </c>
      <c r="Y25">
        <f t="shared" si="41"/>
        <v>0</v>
      </c>
      <c r="Z25">
        <f t="shared" si="42"/>
        <v>0</v>
      </c>
      <c r="AA25">
        <f t="shared" si="43"/>
        <v>0</v>
      </c>
      <c r="AB25">
        <f t="shared" si="44"/>
        <v>0</v>
      </c>
      <c r="AC25">
        <f t="shared" si="45"/>
        <v>0</v>
      </c>
      <c r="AD25">
        <f t="shared" si="46"/>
        <v>0</v>
      </c>
      <c r="AE25">
        <f t="shared" si="47"/>
        <v>0</v>
      </c>
      <c r="AF25">
        <f t="shared" si="48"/>
        <v>0</v>
      </c>
      <c r="AG25">
        <f t="shared" si="49"/>
        <v>0</v>
      </c>
      <c r="AH25">
        <f t="shared" si="50"/>
        <v>0</v>
      </c>
      <c r="AI25">
        <f t="shared" si="51"/>
        <v>0</v>
      </c>
      <c r="AJ25" s="105">
        <f t="shared" si="52"/>
        <v>0.247619144781454</v>
      </c>
      <c r="AK25">
        <f t="shared" si="53"/>
        <v>0</v>
      </c>
      <c r="AL25">
        <v>0</v>
      </c>
      <c r="AM25">
        <v>0</v>
      </c>
      <c r="AN25">
        <v>0</v>
      </c>
      <c r="AO25">
        <v>0</v>
      </c>
    </row>
    <row r="26" spans="1:41" x14ac:dyDescent="0.25">
      <c r="A26" t="s">
        <v>13</v>
      </c>
      <c r="B26" s="101" t="s">
        <v>558</v>
      </c>
      <c r="C26" s="101">
        <v>10</v>
      </c>
      <c r="D26" s="105">
        <f t="shared" si="20"/>
        <v>0.310320193644125</v>
      </c>
      <c r="E26" s="105">
        <f t="shared" si="21"/>
        <v>0.3</v>
      </c>
      <c r="F26" s="105">
        <f t="shared" si="22"/>
        <v>0.40636515288463299</v>
      </c>
      <c r="G26" s="105">
        <f t="shared" si="23"/>
        <v>8.5000000000000596E-3</v>
      </c>
      <c r="H26" s="105">
        <f t="shared" si="24"/>
        <v>0.34792270127130498</v>
      </c>
      <c r="I26" s="105">
        <f t="shared" si="25"/>
        <v>0.27389559589442303</v>
      </c>
      <c r="J26" s="105">
        <f t="shared" si="26"/>
        <v>2.6100000000000002E-2</v>
      </c>
      <c r="K26" s="105">
        <f t="shared" si="27"/>
        <v>0.40980827406495302</v>
      </c>
      <c r="L26" s="105">
        <f t="shared" si="28"/>
        <v>0.18</v>
      </c>
      <c r="M26" s="105">
        <f t="shared" si="29"/>
        <v>0.247619144781454</v>
      </c>
      <c r="N26" s="105">
        <f t="shared" si="30"/>
        <v>0.23810525730951701</v>
      </c>
      <c r="O26" s="105">
        <f t="shared" si="31"/>
        <v>0.15021505875923999</v>
      </c>
      <c r="P26" s="105">
        <f t="shared" si="32"/>
        <v>0.29020511727488701</v>
      </c>
      <c r="Q26" s="105">
        <f t="shared" si="33"/>
        <v>0.13400000000000001</v>
      </c>
      <c r="R26" s="105">
        <f t="shared" si="34"/>
        <v>0.39200000000000002</v>
      </c>
      <c r="S26">
        <f t="shared" si="35"/>
        <v>0</v>
      </c>
      <c r="T26">
        <f t="shared" si="36"/>
        <v>0</v>
      </c>
      <c r="U26">
        <f t="shared" si="37"/>
        <v>0</v>
      </c>
      <c r="V26">
        <f t="shared" si="38"/>
        <v>0</v>
      </c>
      <c r="W26">
        <f t="shared" si="39"/>
        <v>0</v>
      </c>
      <c r="X26">
        <f t="shared" si="40"/>
        <v>0</v>
      </c>
      <c r="Y26">
        <f t="shared" si="41"/>
        <v>0</v>
      </c>
      <c r="Z26">
        <f t="shared" si="42"/>
        <v>0</v>
      </c>
      <c r="AA26">
        <f t="shared" si="43"/>
        <v>0</v>
      </c>
      <c r="AB26">
        <f t="shared" si="44"/>
        <v>0</v>
      </c>
      <c r="AC26">
        <f t="shared" si="45"/>
        <v>0</v>
      </c>
      <c r="AD26">
        <f t="shared" si="46"/>
        <v>0</v>
      </c>
      <c r="AE26">
        <f t="shared" si="47"/>
        <v>0</v>
      </c>
      <c r="AF26">
        <f t="shared" si="48"/>
        <v>0</v>
      </c>
      <c r="AG26">
        <f t="shared" si="49"/>
        <v>0</v>
      </c>
      <c r="AH26">
        <f t="shared" si="50"/>
        <v>0</v>
      </c>
      <c r="AI26">
        <f t="shared" si="51"/>
        <v>0</v>
      </c>
      <c r="AJ26" s="105">
        <f t="shared" si="52"/>
        <v>0.247619144781454</v>
      </c>
      <c r="AK26">
        <f t="shared" si="53"/>
        <v>0</v>
      </c>
      <c r="AL26">
        <v>0</v>
      </c>
      <c r="AM26">
        <v>0</v>
      </c>
      <c r="AN26">
        <v>0</v>
      </c>
      <c r="AO26">
        <v>0</v>
      </c>
    </row>
    <row r="27" spans="1:41" x14ac:dyDescent="0.25">
      <c r="A27" t="s">
        <v>13</v>
      </c>
      <c r="B27" s="101" t="s">
        <v>558</v>
      </c>
      <c r="C27" s="101">
        <v>11</v>
      </c>
      <c r="D27" s="105">
        <f t="shared" si="20"/>
        <v>0.310320193644125</v>
      </c>
      <c r="E27" s="105">
        <f t="shared" si="21"/>
        <v>0.3</v>
      </c>
      <c r="F27" s="105">
        <f t="shared" si="22"/>
        <v>0.40636515288463299</v>
      </c>
      <c r="G27" s="105">
        <f t="shared" si="23"/>
        <v>8.5000000000000596E-3</v>
      </c>
      <c r="H27" s="105">
        <f t="shared" si="24"/>
        <v>0.34792270127130498</v>
      </c>
      <c r="I27" s="105">
        <f t="shared" si="25"/>
        <v>0.27389559589442303</v>
      </c>
      <c r="J27" s="105">
        <f t="shared" si="26"/>
        <v>2.6100000000000002E-2</v>
      </c>
      <c r="K27" s="105">
        <f t="shared" si="27"/>
        <v>0.40980827406495302</v>
      </c>
      <c r="L27" s="105">
        <f t="shared" si="28"/>
        <v>0.18</v>
      </c>
      <c r="M27" s="105">
        <f t="shared" si="29"/>
        <v>0.247619144781454</v>
      </c>
      <c r="N27" s="105">
        <f t="shared" si="30"/>
        <v>0.23810525730951701</v>
      </c>
      <c r="O27" s="105">
        <f t="shared" si="31"/>
        <v>0.15021505875923999</v>
      </c>
      <c r="P27" s="105">
        <f t="shared" si="32"/>
        <v>0.29020511727488701</v>
      </c>
      <c r="Q27" s="105">
        <f t="shared" si="33"/>
        <v>0.13400000000000001</v>
      </c>
      <c r="R27" s="105">
        <f t="shared" si="34"/>
        <v>0.39200000000000002</v>
      </c>
      <c r="S27">
        <f t="shared" si="35"/>
        <v>0</v>
      </c>
      <c r="T27">
        <f t="shared" si="36"/>
        <v>0</v>
      </c>
      <c r="U27">
        <f t="shared" si="37"/>
        <v>0</v>
      </c>
      <c r="V27">
        <f t="shared" si="38"/>
        <v>0</v>
      </c>
      <c r="W27">
        <f t="shared" si="39"/>
        <v>0</v>
      </c>
      <c r="X27">
        <f t="shared" si="40"/>
        <v>0</v>
      </c>
      <c r="Y27">
        <f t="shared" si="41"/>
        <v>0</v>
      </c>
      <c r="Z27">
        <f t="shared" si="42"/>
        <v>0</v>
      </c>
      <c r="AA27">
        <f t="shared" si="43"/>
        <v>0</v>
      </c>
      <c r="AB27">
        <f t="shared" si="44"/>
        <v>0</v>
      </c>
      <c r="AC27">
        <f t="shared" si="45"/>
        <v>0</v>
      </c>
      <c r="AD27">
        <f t="shared" si="46"/>
        <v>0</v>
      </c>
      <c r="AE27">
        <f t="shared" si="47"/>
        <v>0</v>
      </c>
      <c r="AF27">
        <f t="shared" si="48"/>
        <v>0</v>
      </c>
      <c r="AG27">
        <f t="shared" si="49"/>
        <v>0</v>
      </c>
      <c r="AH27">
        <f t="shared" si="50"/>
        <v>0</v>
      </c>
      <c r="AI27">
        <f t="shared" si="51"/>
        <v>0</v>
      </c>
      <c r="AJ27" s="105">
        <f t="shared" si="52"/>
        <v>0.247619144781454</v>
      </c>
      <c r="AK27">
        <f t="shared" si="53"/>
        <v>0</v>
      </c>
      <c r="AL27">
        <v>0</v>
      </c>
      <c r="AM27">
        <v>0</v>
      </c>
      <c r="AN27">
        <v>0</v>
      </c>
      <c r="AO27">
        <v>0</v>
      </c>
    </row>
    <row r="28" spans="1:41" x14ac:dyDescent="0.25">
      <c r="A28" s="100" t="s">
        <v>13</v>
      </c>
      <c r="B28" s="101" t="s">
        <v>558</v>
      </c>
      <c r="C28" s="101">
        <v>12</v>
      </c>
      <c r="D28" s="105">
        <f t="shared" si="20"/>
        <v>0.310320193644125</v>
      </c>
      <c r="E28" s="105">
        <f t="shared" si="21"/>
        <v>0.3</v>
      </c>
      <c r="F28" s="105">
        <f t="shared" si="22"/>
        <v>0.40636515288463299</v>
      </c>
      <c r="G28" s="105">
        <f t="shared" si="23"/>
        <v>8.5000000000000596E-3</v>
      </c>
      <c r="H28" s="105">
        <f t="shared" si="24"/>
        <v>0.34792270127130498</v>
      </c>
      <c r="I28" s="105">
        <f t="shared" si="25"/>
        <v>0.27389559589442303</v>
      </c>
      <c r="J28" s="105">
        <f t="shared" si="26"/>
        <v>2.6100000000000002E-2</v>
      </c>
      <c r="K28" s="105">
        <f t="shared" si="27"/>
        <v>0.40980827406495302</v>
      </c>
      <c r="L28" s="105">
        <f t="shared" si="28"/>
        <v>0.18</v>
      </c>
      <c r="M28" s="105">
        <f t="shared" si="29"/>
        <v>0.247619144781454</v>
      </c>
      <c r="N28" s="105">
        <f t="shared" si="30"/>
        <v>0.23810525730951701</v>
      </c>
      <c r="O28" s="105">
        <f t="shared" si="31"/>
        <v>0.15021505875923999</v>
      </c>
      <c r="P28" s="105">
        <f t="shared" si="32"/>
        <v>0.29020511727488701</v>
      </c>
      <c r="Q28" s="105">
        <f t="shared" si="33"/>
        <v>0.13400000000000001</v>
      </c>
      <c r="R28" s="105">
        <f t="shared" si="34"/>
        <v>0.39200000000000002</v>
      </c>
      <c r="S28">
        <f t="shared" si="35"/>
        <v>0</v>
      </c>
      <c r="T28">
        <f t="shared" si="36"/>
        <v>0</v>
      </c>
      <c r="U28">
        <f t="shared" si="37"/>
        <v>0</v>
      </c>
      <c r="V28">
        <f t="shared" si="38"/>
        <v>0</v>
      </c>
      <c r="W28">
        <f t="shared" si="39"/>
        <v>0</v>
      </c>
      <c r="X28">
        <f t="shared" si="40"/>
        <v>0</v>
      </c>
      <c r="Y28">
        <f t="shared" si="41"/>
        <v>0</v>
      </c>
      <c r="Z28">
        <f t="shared" si="42"/>
        <v>0</v>
      </c>
      <c r="AA28">
        <f t="shared" si="43"/>
        <v>0</v>
      </c>
      <c r="AB28">
        <f t="shared" si="44"/>
        <v>0</v>
      </c>
      <c r="AC28">
        <f t="shared" si="45"/>
        <v>0</v>
      </c>
      <c r="AD28">
        <f t="shared" si="46"/>
        <v>0</v>
      </c>
      <c r="AE28">
        <f t="shared" si="47"/>
        <v>0</v>
      </c>
      <c r="AF28">
        <f t="shared" si="48"/>
        <v>0</v>
      </c>
      <c r="AG28">
        <f t="shared" si="49"/>
        <v>0</v>
      </c>
      <c r="AH28">
        <f t="shared" si="50"/>
        <v>0</v>
      </c>
      <c r="AI28">
        <f t="shared" si="51"/>
        <v>0</v>
      </c>
      <c r="AJ28" s="105">
        <f t="shared" si="52"/>
        <v>0.247619144781454</v>
      </c>
      <c r="AK28">
        <f t="shared" si="53"/>
        <v>0</v>
      </c>
      <c r="AL28">
        <v>0</v>
      </c>
      <c r="AM28">
        <v>0</v>
      </c>
      <c r="AN28">
        <v>0</v>
      </c>
      <c r="AO28">
        <v>0</v>
      </c>
    </row>
    <row r="29" spans="1:41" x14ac:dyDescent="0.25">
      <c r="A29" s="100" t="s">
        <v>235</v>
      </c>
      <c r="B29" s="101" t="s">
        <v>555</v>
      </c>
      <c r="C29" s="101" t="s">
        <v>556</v>
      </c>
      <c r="D29" s="106">
        <f t="shared" ref="D29:AO29" si="54">AVERAGE(D17:D28)</f>
        <v>0.31032019364412505</v>
      </c>
      <c r="E29" s="106">
        <f t="shared" si="54"/>
        <v>0.29999999999999993</v>
      </c>
      <c r="F29" s="106">
        <f t="shared" si="54"/>
        <v>0.40636515288463299</v>
      </c>
      <c r="G29" s="106">
        <f t="shared" si="54"/>
        <v>8.5000000000000613E-3</v>
      </c>
      <c r="H29" s="106">
        <f t="shared" si="54"/>
        <v>0.34792270127130503</v>
      </c>
      <c r="I29" s="106">
        <f t="shared" si="54"/>
        <v>0.27389559589442308</v>
      </c>
      <c r="J29" s="106">
        <f t="shared" si="54"/>
        <v>2.6100000000000009E-2</v>
      </c>
      <c r="K29" s="106">
        <f t="shared" si="54"/>
        <v>0.40980827406495296</v>
      </c>
      <c r="L29" s="106">
        <f t="shared" si="54"/>
        <v>0.17999999999999997</v>
      </c>
      <c r="M29" s="106">
        <f t="shared" si="54"/>
        <v>0.24761914478145405</v>
      </c>
      <c r="N29" s="106">
        <f t="shared" si="54"/>
        <v>0.23810525730951695</v>
      </c>
      <c r="O29" s="106">
        <f t="shared" si="54"/>
        <v>0.15021505875923996</v>
      </c>
      <c r="P29" s="106">
        <f t="shared" si="54"/>
        <v>0.29020511727488701</v>
      </c>
      <c r="Q29" s="106">
        <f t="shared" si="54"/>
        <v>0.13399999999999998</v>
      </c>
      <c r="R29" s="106">
        <f t="shared" si="54"/>
        <v>0.39199999999999996</v>
      </c>
      <c r="S29" s="106">
        <f t="shared" si="54"/>
        <v>0</v>
      </c>
      <c r="T29" s="106">
        <f t="shared" si="54"/>
        <v>0</v>
      </c>
      <c r="U29" s="106">
        <f t="shared" si="54"/>
        <v>0</v>
      </c>
      <c r="V29" s="106">
        <f t="shared" si="54"/>
        <v>0</v>
      </c>
      <c r="W29" s="106">
        <f t="shared" si="54"/>
        <v>0</v>
      </c>
      <c r="X29" s="106">
        <f t="shared" si="54"/>
        <v>0</v>
      </c>
      <c r="Y29" s="106">
        <f t="shared" si="54"/>
        <v>0</v>
      </c>
      <c r="Z29" s="106">
        <f t="shared" si="54"/>
        <v>0</v>
      </c>
      <c r="AA29" s="106">
        <f t="shared" si="54"/>
        <v>0</v>
      </c>
      <c r="AB29" s="106">
        <f t="shared" si="54"/>
        <v>0</v>
      </c>
      <c r="AC29" s="106">
        <f t="shared" si="54"/>
        <v>0</v>
      </c>
      <c r="AD29" s="106">
        <f t="shared" si="54"/>
        <v>0</v>
      </c>
      <c r="AE29" s="106">
        <f t="shared" si="54"/>
        <v>0</v>
      </c>
      <c r="AF29" s="106">
        <f t="shared" si="54"/>
        <v>0</v>
      </c>
      <c r="AG29" s="106">
        <f t="shared" si="54"/>
        <v>0</v>
      </c>
      <c r="AH29" s="106">
        <f t="shared" si="54"/>
        <v>0</v>
      </c>
      <c r="AI29" s="106">
        <f t="shared" si="54"/>
        <v>0</v>
      </c>
      <c r="AJ29" s="106">
        <f t="shared" si="54"/>
        <v>0.24761914478145405</v>
      </c>
      <c r="AK29" s="106">
        <f t="shared" si="54"/>
        <v>0</v>
      </c>
      <c r="AL29" s="106">
        <f t="shared" si="54"/>
        <v>0</v>
      </c>
      <c r="AM29" s="106">
        <f t="shared" si="54"/>
        <v>0</v>
      </c>
      <c r="AN29" s="106">
        <f t="shared" si="54"/>
        <v>0</v>
      </c>
      <c r="AO29" s="106">
        <f t="shared" si="54"/>
        <v>0</v>
      </c>
    </row>
  </sheetData>
  <mergeCells count="2">
    <mergeCell ref="D1:AI1"/>
    <mergeCell ref="AJ1:AO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88"/>
  <sheetViews>
    <sheetView zoomScale="70" zoomScaleNormal="70" workbookViewId="0">
      <pane ySplit="1" topLeftCell="A53" activePane="bottomLeft" state="frozen"/>
      <selection activeCell="V1" sqref="V1"/>
      <selection pane="bottomLeft" activeCell="R2" sqref="R2"/>
    </sheetView>
  </sheetViews>
  <sheetFormatPr baseColWidth="10" defaultColWidth="8.5703125" defaultRowHeight="15" x14ac:dyDescent="0.25"/>
  <cols>
    <col min="1" max="1" width="15.140625" customWidth="1"/>
    <col min="2" max="2" width="28.42578125" customWidth="1"/>
    <col min="3" max="3" width="12.5703125" customWidth="1"/>
    <col min="5" max="5" width="8.140625" customWidth="1"/>
    <col min="6" max="8" width="7.42578125" customWidth="1"/>
    <col min="9" max="36" width="9.5703125" style="7" customWidth="1"/>
    <col min="37" max="37" width="7.85546875" style="7" customWidth="1"/>
  </cols>
  <sheetData>
    <row r="1" spans="1:37" ht="17.25" x14ac:dyDescent="0.25">
      <c r="A1" s="109" t="s">
        <v>414</v>
      </c>
      <c r="B1" s="109" t="s">
        <v>469</v>
      </c>
      <c r="C1" s="109" t="s">
        <v>472</v>
      </c>
      <c r="D1" s="3">
        <v>2017</v>
      </c>
      <c r="E1" s="3">
        <v>2018</v>
      </c>
      <c r="F1" s="3">
        <v>2019</v>
      </c>
      <c r="G1" s="3">
        <v>2020</v>
      </c>
      <c r="H1" s="3">
        <v>2021</v>
      </c>
      <c r="I1" s="3">
        <v>2022</v>
      </c>
      <c r="J1" s="3">
        <f t="shared" ref="J1:AK1" si="0">I1+1</f>
        <v>2023</v>
      </c>
      <c r="K1" s="3">
        <f t="shared" si="0"/>
        <v>2024</v>
      </c>
      <c r="L1" s="3">
        <f t="shared" si="0"/>
        <v>2025</v>
      </c>
      <c r="M1" s="3">
        <f t="shared" si="0"/>
        <v>2026</v>
      </c>
      <c r="N1" s="3">
        <f t="shared" si="0"/>
        <v>2027</v>
      </c>
      <c r="O1" s="3">
        <f t="shared" si="0"/>
        <v>2028</v>
      </c>
      <c r="P1" s="3">
        <f t="shared" si="0"/>
        <v>2029</v>
      </c>
      <c r="Q1" s="3">
        <f t="shared" si="0"/>
        <v>2030</v>
      </c>
      <c r="R1" s="3">
        <f t="shared" si="0"/>
        <v>2031</v>
      </c>
      <c r="S1" s="3">
        <f t="shared" si="0"/>
        <v>2032</v>
      </c>
      <c r="T1" s="3">
        <f t="shared" si="0"/>
        <v>2033</v>
      </c>
      <c r="U1" s="3">
        <f t="shared" si="0"/>
        <v>2034</v>
      </c>
      <c r="V1" s="3">
        <f t="shared" si="0"/>
        <v>2035</v>
      </c>
      <c r="W1" s="3">
        <f t="shared" si="0"/>
        <v>2036</v>
      </c>
      <c r="X1" s="3">
        <f t="shared" si="0"/>
        <v>2037</v>
      </c>
      <c r="Y1" s="3">
        <f t="shared" si="0"/>
        <v>2038</v>
      </c>
      <c r="Z1" s="3">
        <f t="shared" si="0"/>
        <v>2039</v>
      </c>
      <c r="AA1" s="3">
        <f t="shared" si="0"/>
        <v>2040</v>
      </c>
      <c r="AB1" s="3">
        <f t="shared" si="0"/>
        <v>2041</v>
      </c>
      <c r="AC1" s="3">
        <f t="shared" si="0"/>
        <v>2042</v>
      </c>
      <c r="AD1" s="3">
        <f t="shared" si="0"/>
        <v>2043</v>
      </c>
      <c r="AE1" s="3">
        <f t="shared" si="0"/>
        <v>2044</v>
      </c>
      <c r="AF1" s="3">
        <f t="shared" si="0"/>
        <v>2045</v>
      </c>
      <c r="AG1" s="3">
        <f t="shared" si="0"/>
        <v>2046</v>
      </c>
      <c r="AH1" s="3">
        <f t="shared" si="0"/>
        <v>2047</v>
      </c>
      <c r="AI1" s="3">
        <f t="shared" si="0"/>
        <v>2048</v>
      </c>
      <c r="AJ1" s="3">
        <f t="shared" si="0"/>
        <v>2049</v>
      </c>
      <c r="AK1" s="110">
        <f t="shared" si="0"/>
        <v>2050</v>
      </c>
    </row>
    <row r="2" spans="1:37" x14ac:dyDescent="0.25">
      <c r="A2" s="111" t="s">
        <v>15</v>
      </c>
      <c r="B2" s="15" t="s">
        <v>559</v>
      </c>
      <c r="C2" s="112" t="s">
        <v>560</v>
      </c>
      <c r="F2" s="113">
        <v>240</v>
      </c>
      <c r="G2" s="113">
        <v>240</v>
      </c>
      <c r="H2" s="113">
        <v>240</v>
      </c>
      <c r="I2" s="113">
        <v>240</v>
      </c>
      <c r="J2" s="113">
        <v>240</v>
      </c>
      <c r="K2" s="113">
        <v>240</v>
      </c>
      <c r="L2" s="113">
        <v>240</v>
      </c>
      <c r="M2" s="113">
        <v>240</v>
      </c>
      <c r="N2" s="113">
        <v>240</v>
      </c>
      <c r="O2" s="113">
        <v>240</v>
      </c>
      <c r="P2" s="113">
        <v>240</v>
      </c>
      <c r="Q2" s="113">
        <v>240</v>
      </c>
      <c r="R2" s="113">
        <v>240</v>
      </c>
      <c r="S2" s="113">
        <v>300</v>
      </c>
      <c r="T2" s="113">
        <v>300</v>
      </c>
      <c r="U2" s="113">
        <v>300</v>
      </c>
      <c r="V2" s="113">
        <v>300</v>
      </c>
      <c r="W2" s="113">
        <v>300</v>
      </c>
      <c r="X2" s="113">
        <v>300</v>
      </c>
      <c r="Y2" s="113">
        <v>300</v>
      </c>
      <c r="Z2" s="113">
        <v>300</v>
      </c>
      <c r="AA2" s="113">
        <v>300</v>
      </c>
      <c r="AB2" s="113">
        <v>300</v>
      </c>
      <c r="AC2" s="113">
        <v>400</v>
      </c>
      <c r="AD2" s="113">
        <v>405</v>
      </c>
      <c r="AE2" s="113">
        <v>405</v>
      </c>
      <c r="AF2" s="113">
        <v>405</v>
      </c>
      <c r="AG2" s="113">
        <v>405</v>
      </c>
      <c r="AH2" s="113">
        <v>405</v>
      </c>
      <c r="AI2" s="113">
        <v>405</v>
      </c>
      <c r="AJ2" s="113">
        <v>405</v>
      </c>
      <c r="AK2" s="114">
        <v>405</v>
      </c>
    </row>
    <row r="3" spans="1:37" x14ac:dyDescent="0.25">
      <c r="A3" s="111" t="s">
        <v>561</v>
      </c>
      <c r="B3" s="15" t="s">
        <v>562</v>
      </c>
      <c r="C3" s="112"/>
      <c r="F3" s="115">
        <v>0.58544560751347097</v>
      </c>
      <c r="G3" s="115">
        <v>0.57305198428233395</v>
      </c>
      <c r="H3" s="115">
        <v>0.56531499259279505</v>
      </c>
      <c r="I3" s="116">
        <v>0.56356137777561899</v>
      </c>
      <c r="J3" s="116">
        <v>0.56410384250955303</v>
      </c>
      <c r="K3" s="116">
        <v>0.55758979047655799</v>
      </c>
      <c r="L3" s="116">
        <v>0.55631579474951798</v>
      </c>
      <c r="M3" s="116">
        <v>0.55784021063759603</v>
      </c>
      <c r="N3" s="116">
        <v>0.55643595215576602</v>
      </c>
      <c r="O3" s="116">
        <v>0.55670138597749796</v>
      </c>
      <c r="P3" s="116">
        <v>0.56339718992214705</v>
      </c>
      <c r="Q3" s="116">
        <v>0.57177413889870699</v>
      </c>
      <c r="R3" s="116">
        <v>0.57512497623418002</v>
      </c>
      <c r="S3" s="116">
        <v>0.58203332934318497</v>
      </c>
      <c r="T3" s="116">
        <v>0.58872884456358998</v>
      </c>
      <c r="U3" s="116">
        <v>0.59381871614191295</v>
      </c>
      <c r="V3" s="116">
        <v>0.59577058827336404</v>
      </c>
      <c r="W3" s="116">
        <v>0.602748860770146</v>
      </c>
      <c r="X3" s="116">
        <v>0.61280151713868602</v>
      </c>
      <c r="Y3" s="116">
        <v>0.618241659345795</v>
      </c>
      <c r="Z3" s="116">
        <v>0.61865554554969504</v>
      </c>
      <c r="AA3" s="116">
        <v>0.62388657922302404</v>
      </c>
      <c r="AB3" s="116">
        <v>0.65316049875360005</v>
      </c>
      <c r="AC3" s="116">
        <v>0.65707107615694504</v>
      </c>
      <c r="AD3" s="116">
        <v>0.66286110402718301</v>
      </c>
      <c r="AE3" s="116">
        <v>0.66599015302248799</v>
      </c>
      <c r="AF3" s="116">
        <v>0.67108026520434805</v>
      </c>
      <c r="AG3" s="116">
        <v>0.674920778857794</v>
      </c>
      <c r="AH3" s="116">
        <v>0.68431187174171404</v>
      </c>
      <c r="AI3" s="116">
        <v>0.69593785869735203</v>
      </c>
      <c r="AJ3" s="116">
        <v>0.71018567833249302</v>
      </c>
      <c r="AK3" s="117">
        <v>0.71835809024246999</v>
      </c>
    </row>
    <row r="4" spans="1:37" x14ac:dyDescent="0.25">
      <c r="A4" s="118" t="s">
        <v>561</v>
      </c>
      <c r="B4" s="16" t="s">
        <v>563</v>
      </c>
      <c r="C4" s="53"/>
      <c r="F4" s="119">
        <f t="shared" ref="F4:AK4" si="1">F3/$F$3</f>
        <v>1</v>
      </c>
      <c r="G4" s="119">
        <f t="shared" si="1"/>
        <v>0.9788304445842958</v>
      </c>
      <c r="H4" s="119">
        <f t="shared" si="1"/>
        <v>0.96561488435078446</v>
      </c>
      <c r="I4" s="119">
        <f t="shared" si="1"/>
        <v>0.96261953380981102</v>
      </c>
      <c r="J4" s="119">
        <f t="shared" si="1"/>
        <v>0.96354611815338143</v>
      </c>
      <c r="K4" s="119">
        <f t="shared" si="1"/>
        <v>0.95241946189463544</v>
      </c>
      <c r="L4" s="119">
        <f t="shared" si="1"/>
        <v>0.95024334901465168</v>
      </c>
      <c r="M4" s="119">
        <f t="shared" si="1"/>
        <v>0.95284720472475359</v>
      </c>
      <c r="N4" s="119">
        <f t="shared" si="1"/>
        <v>0.95044858995370041</v>
      </c>
      <c r="O4" s="119">
        <f t="shared" si="1"/>
        <v>0.95090197762682571</v>
      </c>
      <c r="P4" s="119">
        <f t="shared" si="1"/>
        <v>0.96233908443694904</v>
      </c>
      <c r="Q4" s="119">
        <f t="shared" si="1"/>
        <v>0.97664775610354304</v>
      </c>
      <c r="R4" s="119">
        <f t="shared" si="1"/>
        <v>0.98237132340419264</v>
      </c>
      <c r="S4" s="119">
        <f t="shared" si="1"/>
        <v>0.99417148557185564</v>
      </c>
      <c r="T4" s="119">
        <f t="shared" si="1"/>
        <v>1.0056080992119212</v>
      </c>
      <c r="U4" s="119">
        <f t="shared" si="1"/>
        <v>1.0143021119656266</v>
      </c>
      <c r="V4" s="119">
        <f t="shared" si="1"/>
        <v>1.0176361059462822</v>
      </c>
      <c r="W4" s="119">
        <f t="shared" si="1"/>
        <v>1.0295556974629396</v>
      </c>
      <c r="X4" s="119">
        <f t="shared" si="1"/>
        <v>1.0467266459499154</v>
      </c>
      <c r="Y4" s="119">
        <f t="shared" si="1"/>
        <v>1.0560189561787248</v>
      </c>
      <c r="Z4" s="119">
        <f t="shared" si="1"/>
        <v>1.0567259154565609</v>
      </c>
      <c r="AA4" s="119">
        <f t="shared" si="1"/>
        <v>1.06566104727102</v>
      </c>
      <c r="AB4" s="119">
        <f t="shared" si="1"/>
        <v>1.1156638471125107</v>
      </c>
      <c r="AC4" s="119">
        <f t="shared" si="1"/>
        <v>1.1223435067651883</v>
      </c>
      <c r="AD4" s="119">
        <f t="shared" si="1"/>
        <v>1.1322334569090275</v>
      </c>
      <c r="AE4" s="119">
        <f t="shared" si="1"/>
        <v>1.1375781874102859</v>
      </c>
      <c r="AF4" s="119">
        <f t="shared" si="1"/>
        <v>1.1462726111390402</v>
      </c>
      <c r="AG4" s="119">
        <f t="shared" si="1"/>
        <v>1.1528325948576943</v>
      </c>
      <c r="AH4" s="119">
        <f t="shared" si="1"/>
        <v>1.1688735263522636</v>
      </c>
      <c r="AI4" s="119">
        <f t="shared" si="1"/>
        <v>1.1887318817766324</v>
      </c>
      <c r="AJ4" s="119">
        <f t="shared" si="1"/>
        <v>1.2130685912032431</v>
      </c>
      <c r="AK4" s="120">
        <f t="shared" si="1"/>
        <v>1.2270278929814</v>
      </c>
    </row>
    <row r="5" spans="1:37" x14ac:dyDescent="0.25">
      <c r="A5" s="35" t="s">
        <v>15</v>
      </c>
      <c r="B5" s="16" t="s">
        <v>564</v>
      </c>
      <c r="C5" s="121" t="s">
        <v>565</v>
      </c>
      <c r="E5" s="105">
        <v>0.654916247981016</v>
      </c>
      <c r="F5" s="94">
        <v>0.58967980635587502</v>
      </c>
      <c r="G5" s="122">
        <v>0.53049033563333303</v>
      </c>
      <c r="H5" s="122">
        <v>0.51256558613307202</v>
      </c>
      <c r="I5" s="122">
        <v>0.46109819506678601</v>
      </c>
      <c r="J5" s="122">
        <v>0.46821800597413299</v>
      </c>
      <c r="K5" s="122">
        <v>0.47019762978908503</v>
      </c>
      <c r="L5" s="122">
        <v>0.47019762978908503</v>
      </c>
      <c r="M5" s="122">
        <v>0.47019762978908503</v>
      </c>
      <c r="N5" s="122">
        <v>0.47019762978908503</v>
      </c>
      <c r="O5" s="122">
        <v>0.47019762978908503</v>
      </c>
      <c r="P5" s="122">
        <v>0.47019762978908503</v>
      </c>
      <c r="Q5" s="122">
        <v>0.47019762978908503</v>
      </c>
      <c r="R5" s="122">
        <v>0.47019762978908503</v>
      </c>
      <c r="S5" s="122">
        <v>0.47019762978908503</v>
      </c>
      <c r="T5" s="122">
        <v>0.47019762978908503</v>
      </c>
      <c r="U5" s="122">
        <v>0.47019762978908503</v>
      </c>
      <c r="V5" s="122">
        <v>0.47019762978908503</v>
      </c>
      <c r="W5" s="122">
        <v>0.47019762978908503</v>
      </c>
      <c r="X5" s="122">
        <v>0.47019762978908503</v>
      </c>
      <c r="Y5" s="122">
        <v>0.47019762978908503</v>
      </c>
      <c r="Z5" s="122">
        <v>0.47019762978908503</v>
      </c>
      <c r="AA5" s="122">
        <v>0.47019762978908503</v>
      </c>
      <c r="AB5" s="122">
        <v>0.47019762978908503</v>
      </c>
      <c r="AC5" s="122">
        <v>0.47019762978908503</v>
      </c>
      <c r="AD5" s="122">
        <v>0.47019762978908503</v>
      </c>
      <c r="AE5" s="122">
        <v>0.47019762978908503</v>
      </c>
      <c r="AF5" s="122">
        <v>0.47019762978908503</v>
      </c>
      <c r="AG5" s="122">
        <v>0.47019762978908503</v>
      </c>
      <c r="AH5" s="122">
        <v>0.47019762978908503</v>
      </c>
      <c r="AI5" s="122">
        <v>0.47019762978908503</v>
      </c>
      <c r="AJ5" s="122">
        <v>0.47019762978908503</v>
      </c>
      <c r="AK5" s="122">
        <v>0.47019762978908503</v>
      </c>
    </row>
    <row r="6" spans="1:37" x14ac:dyDescent="0.25">
      <c r="A6" s="35" t="s">
        <v>15</v>
      </c>
      <c r="B6" s="16" t="s">
        <v>566</v>
      </c>
      <c r="C6" s="121" t="s">
        <v>565</v>
      </c>
      <c r="E6" s="105">
        <v>0.6</v>
      </c>
      <c r="F6" s="94">
        <v>0.6</v>
      </c>
      <c r="G6" s="122">
        <v>0.55810000000000004</v>
      </c>
      <c r="H6" s="122">
        <v>0.61240000000000006</v>
      </c>
      <c r="I6" s="122">
        <v>0.64670000000000005</v>
      </c>
      <c r="J6" s="122">
        <v>0.63049999999999995</v>
      </c>
      <c r="K6" s="122">
        <v>0.63049999999999995</v>
      </c>
      <c r="L6" s="122">
        <v>0.63049999999999995</v>
      </c>
      <c r="M6" s="122">
        <v>0.63049999999999995</v>
      </c>
      <c r="N6" s="122">
        <v>0.63049999999999995</v>
      </c>
      <c r="O6" s="122">
        <v>0.63049999999999995</v>
      </c>
      <c r="P6" s="122">
        <v>0.63049999999999995</v>
      </c>
      <c r="Q6" s="122">
        <v>0.63049999999999995</v>
      </c>
      <c r="R6" s="122">
        <v>0.63049999999999995</v>
      </c>
      <c r="S6" s="122">
        <v>0.63049999999999995</v>
      </c>
      <c r="T6" s="122">
        <v>0.63049999999999995</v>
      </c>
      <c r="U6" s="122">
        <v>0.63049999999999995</v>
      </c>
      <c r="V6" s="122">
        <v>0.63049999999999995</v>
      </c>
      <c r="W6" s="122">
        <v>0.63049999999999995</v>
      </c>
      <c r="X6" s="122">
        <v>0.63049999999999995</v>
      </c>
      <c r="Y6" s="122">
        <v>0.63049999999999995</v>
      </c>
      <c r="Z6" s="122">
        <v>0.63049999999999995</v>
      </c>
      <c r="AA6" s="122">
        <v>0.63049999999999995</v>
      </c>
      <c r="AB6" s="122">
        <v>0.63049999999999995</v>
      </c>
      <c r="AC6" s="122">
        <v>0.63049999999999995</v>
      </c>
      <c r="AD6" s="122">
        <v>0.63049999999999995</v>
      </c>
      <c r="AE6" s="122">
        <v>0.63049999999999995</v>
      </c>
      <c r="AF6" s="122">
        <v>0.63049999999999995</v>
      </c>
      <c r="AG6" s="122">
        <v>0.63049999999999995</v>
      </c>
      <c r="AH6" s="122">
        <v>0.63049999999999995</v>
      </c>
      <c r="AI6" s="122">
        <v>0.63049999999999995</v>
      </c>
      <c r="AJ6" s="122">
        <v>0.63049999999999995</v>
      </c>
      <c r="AK6" s="123">
        <v>0.63049999999999995</v>
      </c>
    </row>
    <row r="7" spans="1:37" x14ac:dyDescent="0.25">
      <c r="A7" s="35" t="s">
        <v>15</v>
      </c>
      <c r="B7" s="16" t="s">
        <v>567</v>
      </c>
      <c r="C7" s="121" t="s">
        <v>565</v>
      </c>
      <c r="E7" s="105">
        <v>0.54824580808244805</v>
      </c>
      <c r="F7" s="94">
        <v>0.49363484711536698</v>
      </c>
      <c r="G7" s="122">
        <v>0.42199639607475398</v>
      </c>
      <c r="H7" s="122">
        <v>0.47178619433545899</v>
      </c>
      <c r="I7" s="122">
        <v>0.42148240345594101</v>
      </c>
      <c r="J7" s="122">
        <v>0.46821800597413299</v>
      </c>
      <c r="K7" s="122">
        <v>0.438889418642469</v>
      </c>
      <c r="L7" s="122">
        <v>0.438889418642469</v>
      </c>
      <c r="M7" s="122">
        <v>0.438889418642469</v>
      </c>
      <c r="N7" s="122">
        <v>0.438889418642469</v>
      </c>
      <c r="O7" s="122">
        <v>0.438889418642469</v>
      </c>
      <c r="P7" s="122">
        <v>0.438889418642469</v>
      </c>
      <c r="Q7" s="122">
        <v>0.438889418642469</v>
      </c>
      <c r="R7" s="122">
        <v>0.438889418642469</v>
      </c>
      <c r="S7" s="122">
        <v>0.438889418642469</v>
      </c>
      <c r="T7" s="122">
        <v>0.438889418642469</v>
      </c>
      <c r="U7" s="122">
        <v>0.438889418642469</v>
      </c>
      <c r="V7" s="122">
        <v>0.438889418642469</v>
      </c>
      <c r="W7" s="122">
        <v>0.438889418642469</v>
      </c>
      <c r="X7" s="122">
        <v>0.438889418642469</v>
      </c>
      <c r="Y7" s="122">
        <v>0.438889418642469</v>
      </c>
      <c r="Z7" s="122">
        <v>0.438889418642469</v>
      </c>
      <c r="AA7" s="122">
        <v>0.438889418642469</v>
      </c>
      <c r="AB7" s="122">
        <v>0.438889418642469</v>
      </c>
      <c r="AC7" s="122">
        <v>0.438889418642469</v>
      </c>
      <c r="AD7" s="122">
        <v>0.438889418642469</v>
      </c>
      <c r="AE7" s="122">
        <v>0.438889418642469</v>
      </c>
      <c r="AF7" s="122">
        <v>0.438889418642469</v>
      </c>
      <c r="AG7" s="122">
        <v>0.438889418642469</v>
      </c>
      <c r="AH7" s="122">
        <v>0.438889418642469</v>
      </c>
      <c r="AI7" s="122">
        <v>0.438889418642469</v>
      </c>
      <c r="AJ7" s="122">
        <v>0.438889418642469</v>
      </c>
      <c r="AK7" s="123">
        <v>0.438889418642469</v>
      </c>
    </row>
    <row r="8" spans="1:37" x14ac:dyDescent="0.25">
      <c r="A8" s="35" t="s">
        <v>15</v>
      </c>
      <c r="B8" s="16" t="s">
        <v>568</v>
      </c>
      <c r="C8" s="121" t="s">
        <v>565</v>
      </c>
      <c r="E8" s="105">
        <v>0.89149999999999996</v>
      </c>
      <c r="F8" s="94">
        <v>0.89149999999999996</v>
      </c>
      <c r="G8" s="122">
        <v>0.89149999999999996</v>
      </c>
      <c r="H8" s="122">
        <v>0.89149999999999996</v>
      </c>
      <c r="I8" s="122">
        <v>0.89149999999999996</v>
      </c>
      <c r="J8" s="122">
        <v>0.89149999999999996</v>
      </c>
      <c r="K8" s="122">
        <v>0.89149999999999996</v>
      </c>
      <c r="L8" s="122">
        <v>0.89149999999999996</v>
      </c>
      <c r="M8" s="122">
        <v>0.89149999999999996</v>
      </c>
      <c r="N8" s="122">
        <v>0.89149999999999996</v>
      </c>
      <c r="O8" s="122">
        <v>0.89149999999999996</v>
      </c>
      <c r="P8" s="122">
        <v>0.89149999999999996</v>
      </c>
      <c r="Q8" s="122">
        <v>0.89149999999999996</v>
      </c>
      <c r="R8" s="122">
        <v>0.89149999999999996</v>
      </c>
      <c r="S8" s="122">
        <v>0.89149999999999996</v>
      </c>
      <c r="T8" s="122">
        <v>0.89149999999999996</v>
      </c>
      <c r="U8" s="122">
        <v>0.89149999999999996</v>
      </c>
      <c r="V8" s="122">
        <v>0.89149999999999996</v>
      </c>
      <c r="W8" s="122">
        <v>0.89149999999999996</v>
      </c>
      <c r="X8" s="122">
        <v>0.89149999999999996</v>
      </c>
      <c r="Y8" s="122">
        <v>0.89149999999999996</v>
      </c>
      <c r="Z8" s="122">
        <v>0.89149999999999996</v>
      </c>
      <c r="AA8" s="122">
        <v>0.89149999999999996</v>
      </c>
      <c r="AB8" s="122">
        <v>0.89149999999999996</v>
      </c>
      <c r="AC8" s="122">
        <v>0.89149999999999996</v>
      </c>
      <c r="AD8" s="122">
        <v>0.89149999999999996</v>
      </c>
      <c r="AE8" s="122">
        <v>0.89149999999999996</v>
      </c>
      <c r="AF8" s="122">
        <v>0.89149999999999996</v>
      </c>
      <c r="AG8" s="122">
        <v>0.89149999999999996</v>
      </c>
      <c r="AH8" s="122">
        <v>0.89149999999999996</v>
      </c>
      <c r="AI8" s="122">
        <v>0.89149999999999996</v>
      </c>
      <c r="AJ8" s="122">
        <v>0.89149999999999996</v>
      </c>
      <c r="AK8" s="123">
        <v>0.89149999999999996</v>
      </c>
    </row>
    <row r="9" spans="1:37" x14ac:dyDescent="0.25">
      <c r="A9" s="35" t="s">
        <v>15</v>
      </c>
      <c r="B9" s="16" t="s">
        <v>569</v>
      </c>
      <c r="C9" s="121" t="s">
        <v>565</v>
      </c>
      <c r="E9" s="105">
        <v>0.61315376443582204</v>
      </c>
      <c r="F9" s="94">
        <v>0.55207729872869504</v>
      </c>
      <c r="G9" s="122">
        <v>0.47543624570854098</v>
      </c>
      <c r="H9" s="122">
        <v>0.54385592714700903</v>
      </c>
      <c r="I9" s="122">
        <v>0.54385592714700903</v>
      </c>
      <c r="J9" s="122">
        <v>0.54385592714700903</v>
      </c>
      <c r="K9" s="122">
        <v>0.54385592714700903</v>
      </c>
      <c r="L9" s="122">
        <v>0.54385592714700903</v>
      </c>
      <c r="M9" s="122">
        <v>0.54385592714700903</v>
      </c>
      <c r="N9" s="122">
        <v>0.54385592714700903</v>
      </c>
      <c r="O9" s="122">
        <v>0.54385592714700903</v>
      </c>
      <c r="P9" s="122">
        <v>0.54385592714700903</v>
      </c>
      <c r="Q9" s="122">
        <v>0.54385592714700903</v>
      </c>
      <c r="R9" s="122">
        <v>0.54385592714700903</v>
      </c>
      <c r="S9" s="122">
        <v>0.54385592714700903</v>
      </c>
      <c r="T9" s="122">
        <v>0.54385592714700903</v>
      </c>
      <c r="U9" s="122">
        <v>0.54385592714700903</v>
      </c>
      <c r="V9" s="122">
        <v>0.54385592714700903</v>
      </c>
      <c r="W9" s="122">
        <v>0.54385592714700903</v>
      </c>
      <c r="X9" s="122">
        <v>0.54385592714700903</v>
      </c>
      <c r="Y9" s="122">
        <v>0.54385592714700903</v>
      </c>
      <c r="Z9" s="122">
        <v>0.54385592714700903</v>
      </c>
      <c r="AA9" s="122">
        <v>0.54385592714700903</v>
      </c>
      <c r="AB9" s="122">
        <v>0.54385592714700903</v>
      </c>
      <c r="AC9" s="122">
        <v>0.54385592714700903</v>
      </c>
      <c r="AD9" s="122">
        <v>0.54385592714700903</v>
      </c>
      <c r="AE9" s="122">
        <v>0.54385592714700903</v>
      </c>
      <c r="AF9" s="122">
        <v>0.54385592714700903</v>
      </c>
      <c r="AG9" s="122">
        <v>0.54385592714700903</v>
      </c>
      <c r="AH9" s="122">
        <v>0.54385592714700903</v>
      </c>
      <c r="AI9" s="122">
        <v>0.54385592714700903</v>
      </c>
      <c r="AJ9" s="122">
        <v>0.54385592714700903</v>
      </c>
      <c r="AK9" s="123">
        <v>0.54385592714700903</v>
      </c>
    </row>
    <row r="10" spans="1:37" x14ac:dyDescent="0.25">
      <c r="A10" s="35" t="s">
        <v>15</v>
      </c>
      <c r="B10" s="16" t="s">
        <v>570</v>
      </c>
      <c r="C10" s="121" t="s">
        <v>565</v>
      </c>
      <c r="E10" s="105">
        <v>0.69537050915009502</v>
      </c>
      <c r="F10" s="94">
        <v>0.62610440410557699</v>
      </c>
      <c r="G10" s="122">
        <v>0.606104749264606</v>
      </c>
      <c r="H10" s="122">
        <v>0.51342822711340597</v>
      </c>
      <c r="I10" s="122">
        <v>0.54181074246084404</v>
      </c>
      <c r="J10" s="122">
        <v>0.51450316702315202</v>
      </c>
      <c r="K10" s="122">
        <v>0.53238320513993198</v>
      </c>
      <c r="L10" s="122">
        <v>0.53238320513993198</v>
      </c>
      <c r="M10" s="122">
        <v>0.53238320513993198</v>
      </c>
      <c r="N10" s="122">
        <v>0.53238320513993198</v>
      </c>
      <c r="O10" s="122">
        <v>0.53238320513993198</v>
      </c>
      <c r="P10" s="122">
        <v>0.53238320513993198</v>
      </c>
      <c r="Q10" s="122">
        <v>0.53238320513993198</v>
      </c>
      <c r="R10" s="122">
        <v>0.53238320513993198</v>
      </c>
      <c r="S10" s="122">
        <v>0.53238320513993198</v>
      </c>
      <c r="T10" s="122">
        <v>0.53238320513993198</v>
      </c>
      <c r="U10" s="122">
        <v>0.53238320513993198</v>
      </c>
      <c r="V10" s="122">
        <v>0.53238320513993198</v>
      </c>
      <c r="W10" s="122">
        <v>0.53238320513993198</v>
      </c>
      <c r="X10" s="122">
        <v>0.53238320513993198</v>
      </c>
      <c r="Y10" s="122">
        <v>0.53238320513993198</v>
      </c>
      <c r="Z10" s="122">
        <v>0.53238320513993198</v>
      </c>
      <c r="AA10" s="122">
        <v>0.53238320513993198</v>
      </c>
      <c r="AB10" s="122">
        <v>0.53238320513993198</v>
      </c>
      <c r="AC10" s="122">
        <v>0.53238320513993198</v>
      </c>
      <c r="AD10" s="122">
        <v>0.53238320513993198</v>
      </c>
      <c r="AE10" s="122">
        <v>0.53238320513993198</v>
      </c>
      <c r="AF10" s="122">
        <v>0.53238320513993198</v>
      </c>
      <c r="AG10" s="122">
        <v>0.53238320513993198</v>
      </c>
      <c r="AH10" s="122">
        <v>0.53238320513993198</v>
      </c>
      <c r="AI10" s="122">
        <v>0.53238320513993198</v>
      </c>
      <c r="AJ10" s="122">
        <v>0.53238320513993198</v>
      </c>
      <c r="AK10" s="123">
        <v>0.53238320513993198</v>
      </c>
    </row>
    <row r="11" spans="1:37" x14ac:dyDescent="0.25">
      <c r="A11" s="35" t="s">
        <v>15</v>
      </c>
      <c r="B11" s="16" t="s">
        <v>571</v>
      </c>
      <c r="C11" s="121" t="s">
        <v>565</v>
      </c>
      <c r="E11" s="105">
        <v>0.87390000000000001</v>
      </c>
      <c r="F11" s="94">
        <v>0.87390000000000001</v>
      </c>
      <c r="G11" s="122">
        <v>0.87390000000000001</v>
      </c>
      <c r="H11" s="122">
        <v>0.87390000000000001</v>
      </c>
      <c r="I11" s="122">
        <v>0.87390000000000001</v>
      </c>
      <c r="J11" s="122">
        <v>0.87390000000000001</v>
      </c>
      <c r="K11" s="122">
        <v>0.87390000000000001</v>
      </c>
      <c r="L11" s="122">
        <v>0.87390000000000001</v>
      </c>
      <c r="M11" s="122">
        <v>0.87390000000000001</v>
      </c>
      <c r="N11" s="122">
        <v>0.87390000000000001</v>
      </c>
      <c r="O11" s="122">
        <v>0.87390000000000001</v>
      </c>
      <c r="P11" s="122">
        <v>0.87390000000000001</v>
      </c>
      <c r="Q11" s="122">
        <v>0.87390000000000001</v>
      </c>
      <c r="R11" s="122">
        <v>0.87390000000000001</v>
      </c>
      <c r="S11" s="122">
        <v>0.87390000000000001</v>
      </c>
      <c r="T11" s="122">
        <v>0.87390000000000001</v>
      </c>
      <c r="U11" s="122">
        <v>0.87390000000000001</v>
      </c>
      <c r="V11" s="122">
        <v>0.87390000000000001</v>
      </c>
      <c r="W11" s="122">
        <v>0.87390000000000001</v>
      </c>
      <c r="X11" s="122">
        <v>0.87390000000000001</v>
      </c>
      <c r="Y11" s="122">
        <v>0.87390000000000001</v>
      </c>
      <c r="Z11" s="122">
        <v>0.87390000000000001</v>
      </c>
      <c r="AA11" s="122">
        <v>0.87390000000000001</v>
      </c>
      <c r="AB11" s="122">
        <v>0.87390000000000001</v>
      </c>
      <c r="AC11" s="122">
        <v>0.87390000000000001</v>
      </c>
      <c r="AD11" s="122">
        <v>0.87390000000000001</v>
      </c>
      <c r="AE11" s="122">
        <v>0.87390000000000001</v>
      </c>
      <c r="AF11" s="122">
        <v>0.87390000000000001</v>
      </c>
      <c r="AG11" s="122">
        <v>0.87390000000000001</v>
      </c>
      <c r="AH11" s="122">
        <v>0.87390000000000001</v>
      </c>
      <c r="AI11" s="122">
        <v>0.87390000000000001</v>
      </c>
      <c r="AJ11" s="122">
        <v>0.87390000000000001</v>
      </c>
      <c r="AK11" s="123">
        <v>0.87390000000000001</v>
      </c>
    </row>
    <row r="12" spans="1:37" x14ac:dyDescent="0.25">
      <c r="A12" s="35" t="s">
        <v>15</v>
      </c>
      <c r="B12" s="16" t="s">
        <v>572</v>
      </c>
      <c r="C12" s="121" t="s">
        <v>565</v>
      </c>
      <c r="E12" s="105">
        <v>0.54442177344457499</v>
      </c>
      <c r="F12" s="94">
        <v>0.49019172593504701</v>
      </c>
      <c r="G12" s="122">
        <v>0.53881641713430495</v>
      </c>
      <c r="H12" s="122">
        <v>0.42841887959684399</v>
      </c>
      <c r="I12" s="122">
        <v>0.38053374408996499</v>
      </c>
      <c r="J12" s="122">
        <v>0.48595692437939297</v>
      </c>
      <c r="K12" s="122">
        <v>0.46272961612108499</v>
      </c>
      <c r="L12" s="122">
        <v>0.46272961612108499</v>
      </c>
      <c r="M12" s="122">
        <v>0.46272961612108499</v>
      </c>
      <c r="N12" s="122">
        <v>0.46272961612108499</v>
      </c>
      <c r="O12" s="122">
        <v>0.46272961612108499</v>
      </c>
      <c r="P12" s="122">
        <v>0.46272961612108499</v>
      </c>
      <c r="Q12" s="122">
        <v>0.46272961612108499</v>
      </c>
      <c r="R12" s="122">
        <v>0.46272961612108499</v>
      </c>
      <c r="S12" s="122">
        <v>0.46272961612108499</v>
      </c>
      <c r="T12" s="122">
        <v>0.46272961612108499</v>
      </c>
      <c r="U12" s="122">
        <v>0.46272961612108499</v>
      </c>
      <c r="V12" s="122">
        <v>0.46272961612108499</v>
      </c>
      <c r="W12" s="122">
        <v>0.46272961612108499</v>
      </c>
      <c r="X12" s="122">
        <v>0.46272961612108499</v>
      </c>
      <c r="Y12" s="122">
        <v>0.46272961612108499</v>
      </c>
      <c r="Z12" s="122">
        <v>0.46272961612108499</v>
      </c>
      <c r="AA12" s="122">
        <v>0.46272961612108499</v>
      </c>
      <c r="AB12" s="122">
        <v>0.46272961612108499</v>
      </c>
      <c r="AC12" s="122">
        <v>0.46272961612108499</v>
      </c>
      <c r="AD12" s="122">
        <v>0.46272961612108499</v>
      </c>
      <c r="AE12" s="122">
        <v>0.46272961612108499</v>
      </c>
      <c r="AF12" s="122">
        <v>0.46272961612108499</v>
      </c>
      <c r="AG12" s="122">
        <v>0.46272961612108499</v>
      </c>
      <c r="AH12" s="122">
        <v>0.46272961612108499</v>
      </c>
      <c r="AI12" s="122">
        <v>0.46272961612108499</v>
      </c>
      <c r="AJ12" s="122">
        <v>0.46272961612108499</v>
      </c>
      <c r="AK12" s="123">
        <v>0.46272961612108499</v>
      </c>
    </row>
    <row r="13" spans="1:37" x14ac:dyDescent="0.25">
      <c r="A13" s="35" t="s">
        <v>15</v>
      </c>
      <c r="B13" s="16" t="s">
        <v>573</v>
      </c>
      <c r="C13" s="121" t="s">
        <v>565</v>
      </c>
      <c r="E13" s="105">
        <v>0.72</v>
      </c>
      <c r="F13" s="94">
        <v>0.72</v>
      </c>
      <c r="G13" s="122">
        <v>0.76500000000000001</v>
      </c>
      <c r="H13" s="122">
        <v>0.83699999999999997</v>
      </c>
      <c r="I13" s="122">
        <v>0.81399999999999995</v>
      </c>
      <c r="J13" s="122">
        <v>0.81599999999999995</v>
      </c>
      <c r="K13" s="122">
        <v>0.83199999999999996</v>
      </c>
      <c r="L13" s="122">
        <v>0.78200000000000003</v>
      </c>
      <c r="M13" s="122">
        <v>0.82399999999999995</v>
      </c>
      <c r="N13" s="122">
        <v>0.81699999999999995</v>
      </c>
      <c r="O13" s="122">
        <v>0.80100000000000005</v>
      </c>
      <c r="P13" s="122">
        <v>0.79400000000000004</v>
      </c>
      <c r="Q13" s="122">
        <v>0.78900000000000003</v>
      </c>
      <c r="R13" s="122">
        <v>0.80500000000000005</v>
      </c>
      <c r="S13" s="122">
        <v>0.80100000000000005</v>
      </c>
      <c r="T13" s="122">
        <v>0.79800000000000004</v>
      </c>
      <c r="U13" s="122">
        <v>0.79800000000000004</v>
      </c>
      <c r="V13" s="122">
        <v>0.79800000000000004</v>
      </c>
      <c r="W13" s="122">
        <v>0.8</v>
      </c>
      <c r="X13" s="122">
        <v>0.79900000000000004</v>
      </c>
      <c r="Y13" s="122">
        <v>0.79900000000000004</v>
      </c>
      <c r="Z13" s="122">
        <v>0.79900000000000004</v>
      </c>
      <c r="AA13" s="122">
        <v>0.79900000000000004</v>
      </c>
      <c r="AB13" s="122">
        <v>0.79900000000000004</v>
      </c>
      <c r="AC13" s="122">
        <v>0.79900000000000004</v>
      </c>
      <c r="AD13" s="122">
        <v>0.79900000000000004</v>
      </c>
      <c r="AE13" s="122">
        <v>0.79900000000000004</v>
      </c>
      <c r="AF13" s="122">
        <v>0.79900000000000004</v>
      </c>
      <c r="AG13" s="122">
        <v>0.79900000000000004</v>
      </c>
      <c r="AH13" s="122">
        <v>0.79900000000000004</v>
      </c>
      <c r="AI13" s="122">
        <v>0.79900000000000004</v>
      </c>
      <c r="AJ13" s="122">
        <v>0.79900000000000004</v>
      </c>
      <c r="AK13" s="123">
        <v>0.79900000000000004</v>
      </c>
    </row>
    <row r="14" spans="1:37" x14ac:dyDescent="0.25">
      <c r="A14" s="35" t="s">
        <v>15</v>
      </c>
      <c r="B14" s="16" t="s">
        <v>574</v>
      </c>
      <c r="C14" s="121" t="s">
        <v>565</v>
      </c>
      <c r="E14" s="105">
        <v>0.72455393138649504</v>
      </c>
      <c r="F14" s="94">
        <v>0.65238085521854605</v>
      </c>
      <c r="G14" s="122">
        <v>0.65036891724426105</v>
      </c>
      <c r="H14" s="122">
        <v>0.65654820794156599</v>
      </c>
      <c r="I14" s="122">
        <v>0.60304861098826201</v>
      </c>
      <c r="J14" s="122">
        <v>0.60834055472156601</v>
      </c>
      <c r="K14" s="122">
        <v>0.59715386214508703</v>
      </c>
      <c r="L14" s="122">
        <v>0.59715386214508703</v>
      </c>
      <c r="M14" s="122">
        <v>0.59715386214508703</v>
      </c>
      <c r="N14" s="122">
        <v>0.59715386214508703</v>
      </c>
      <c r="O14" s="122">
        <v>0.59715386214508703</v>
      </c>
      <c r="P14" s="122">
        <v>0.59715386214508703</v>
      </c>
      <c r="Q14" s="122">
        <v>0.59715386214508703</v>
      </c>
      <c r="R14" s="122">
        <v>0.59715386214508703</v>
      </c>
      <c r="S14" s="122">
        <v>0.59715386214508703</v>
      </c>
      <c r="T14" s="122">
        <v>0.59715386214508703</v>
      </c>
      <c r="U14" s="122">
        <v>0.59715386214508703</v>
      </c>
      <c r="V14" s="122">
        <v>0.59715386214508703</v>
      </c>
      <c r="W14" s="122">
        <v>0.59715386214508703</v>
      </c>
      <c r="X14" s="122">
        <v>0.59715386214508703</v>
      </c>
      <c r="Y14" s="122">
        <v>0.59715386214508703</v>
      </c>
      <c r="Z14" s="122">
        <v>0.59715386214508703</v>
      </c>
      <c r="AA14" s="122">
        <v>0.59715386214508703</v>
      </c>
      <c r="AB14" s="122">
        <v>0.59715386214508703</v>
      </c>
      <c r="AC14" s="122">
        <v>0.59715386214508703</v>
      </c>
      <c r="AD14" s="122">
        <v>0.59715386214508703</v>
      </c>
      <c r="AE14" s="122">
        <v>0.59715386214508703</v>
      </c>
      <c r="AF14" s="122">
        <v>0.59715386214508703</v>
      </c>
      <c r="AG14" s="122">
        <v>0.59715386214508703</v>
      </c>
      <c r="AH14" s="122">
        <v>0.59715386214508703</v>
      </c>
      <c r="AI14" s="122">
        <v>0.59715386214508703</v>
      </c>
      <c r="AJ14" s="122">
        <v>0.59715386214508703</v>
      </c>
      <c r="AK14" s="123">
        <v>0.59715386214508703</v>
      </c>
    </row>
    <row r="15" spans="1:37" x14ac:dyDescent="0.25">
      <c r="A15" s="35" t="s">
        <v>15</v>
      </c>
      <c r="B15" s="16" t="s">
        <v>575</v>
      </c>
      <c r="C15" s="121" t="s">
        <v>565</v>
      </c>
      <c r="E15" s="105">
        <v>0.73512034288588202</v>
      </c>
      <c r="F15" s="94">
        <v>0.66189474269048298</v>
      </c>
      <c r="G15" s="122">
        <v>0.63397163428826597</v>
      </c>
      <c r="H15" s="122">
        <v>0.59067380580696105</v>
      </c>
      <c r="I15" s="122">
        <v>0.53773809098683201</v>
      </c>
      <c r="J15" s="122">
        <v>0.55527286604700599</v>
      </c>
      <c r="K15" s="122">
        <v>0.55320747402185599</v>
      </c>
      <c r="L15" s="122">
        <v>0.55320747402185599</v>
      </c>
      <c r="M15" s="122">
        <v>0.55320747402185599</v>
      </c>
      <c r="N15" s="122">
        <v>0.55320747402185599</v>
      </c>
      <c r="O15" s="122">
        <v>0.55320747402185599</v>
      </c>
      <c r="P15" s="122">
        <v>0.55320747402185599</v>
      </c>
      <c r="Q15" s="122">
        <v>0.55320747402185599</v>
      </c>
      <c r="R15" s="122">
        <v>0.55320747402185599</v>
      </c>
      <c r="S15" s="122">
        <v>0.55320747402185599</v>
      </c>
      <c r="T15" s="122">
        <v>0.55320747402185599</v>
      </c>
      <c r="U15" s="122">
        <v>0.55320747402185599</v>
      </c>
      <c r="V15" s="122">
        <v>0.55320747402185599</v>
      </c>
      <c r="W15" s="122">
        <v>0.55320747402185599</v>
      </c>
      <c r="X15" s="122">
        <v>0.55320747402185599</v>
      </c>
      <c r="Y15" s="122">
        <v>0.55320747402185599</v>
      </c>
      <c r="Z15" s="122">
        <v>0.55320747402185599</v>
      </c>
      <c r="AA15" s="122">
        <v>0.55320747402185599</v>
      </c>
      <c r="AB15" s="122">
        <v>0.55320747402185599</v>
      </c>
      <c r="AC15" s="122">
        <v>0.55320747402185599</v>
      </c>
      <c r="AD15" s="122">
        <v>0.55320747402185599</v>
      </c>
      <c r="AE15" s="122">
        <v>0.55320747402185599</v>
      </c>
      <c r="AF15" s="122">
        <v>0.55320747402185599</v>
      </c>
      <c r="AG15" s="122">
        <v>0.55320747402185599</v>
      </c>
      <c r="AH15" s="122">
        <v>0.55320747402185599</v>
      </c>
      <c r="AI15" s="122">
        <v>0.55320747402185599</v>
      </c>
      <c r="AJ15" s="122">
        <v>0.55320747402185599</v>
      </c>
      <c r="AK15" s="123">
        <v>0.55320747402185599</v>
      </c>
    </row>
    <row r="16" spans="1:37" x14ac:dyDescent="0.25">
      <c r="A16" s="35" t="s">
        <v>15</v>
      </c>
      <c r="B16" s="16" t="s">
        <v>576</v>
      </c>
      <c r="C16" s="121" t="s">
        <v>565</v>
      </c>
      <c r="E16" s="105">
        <v>0.83273385864211802</v>
      </c>
      <c r="F16" s="94">
        <v>0.74978494124076001</v>
      </c>
      <c r="G16" s="122">
        <v>0.68086956274271804</v>
      </c>
      <c r="H16" s="122">
        <v>0.64023645122252104</v>
      </c>
      <c r="I16" s="122">
        <v>0.60067906831247297</v>
      </c>
      <c r="J16" s="122">
        <v>0.60521015735593198</v>
      </c>
      <c r="K16" s="122">
        <v>0.56275791457804802</v>
      </c>
      <c r="L16" s="122">
        <v>0.56275791457804802</v>
      </c>
      <c r="M16" s="122">
        <v>0.56275791457804802</v>
      </c>
      <c r="N16" s="122">
        <v>0.56275791457804802</v>
      </c>
      <c r="O16" s="122">
        <v>0.56275791457804802</v>
      </c>
      <c r="P16" s="122">
        <v>0.56275791457804802</v>
      </c>
      <c r="Q16" s="122">
        <v>0.56275791457804802</v>
      </c>
      <c r="R16" s="122">
        <v>0.56275791457804802</v>
      </c>
      <c r="S16" s="122">
        <v>0.56275791457804802</v>
      </c>
      <c r="T16" s="122">
        <v>0.56275791457804802</v>
      </c>
      <c r="U16" s="122">
        <v>0.56275791457804802</v>
      </c>
      <c r="V16" s="122">
        <v>0.56275791457804802</v>
      </c>
      <c r="W16" s="122">
        <v>0.56275791457804802</v>
      </c>
      <c r="X16" s="122">
        <v>0.56275791457804802</v>
      </c>
      <c r="Y16" s="122">
        <v>0.56275791457804802</v>
      </c>
      <c r="Z16" s="122">
        <v>0.56275791457804802</v>
      </c>
      <c r="AA16" s="122">
        <v>0.56275791457804802</v>
      </c>
      <c r="AB16" s="122">
        <v>0.56275791457804802</v>
      </c>
      <c r="AC16" s="122">
        <v>0.56275791457804802</v>
      </c>
      <c r="AD16" s="122">
        <v>0.56275791457804802</v>
      </c>
      <c r="AE16" s="122">
        <v>0.56275791457804802</v>
      </c>
      <c r="AF16" s="122">
        <v>0.56275791457804802</v>
      </c>
      <c r="AG16" s="122">
        <v>0.56275791457804802</v>
      </c>
      <c r="AH16" s="122">
        <v>0.56275791457804802</v>
      </c>
      <c r="AI16" s="122">
        <v>0.56275791457804802</v>
      </c>
      <c r="AJ16" s="122">
        <v>0.56275791457804802</v>
      </c>
      <c r="AK16" s="123">
        <v>0.56275791457804802</v>
      </c>
    </row>
    <row r="17" spans="1:37" x14ac:dyDescent="0.25">
      <c r="A17" s="35" t="s">
        <v>15</v>
      </c>
      <c r="B17" s="16" t="s">
        <v>577</v>
      </c>
      <c r="C17" s="121" t="s">
        <v>565</v>
      </c>
      <c r="E17" s="105">
        <v>0.67725666086543301</v>
      </c>
      <c r="F17" s="94">
        <v>0.60979488272511295</v>
      </c>
      <c r="G17" s="122">
        <v>0.58418506531306802</v>
      </c>
      <c r="H17" s="122">
        <v>0.55475657226214103</v>
      </c>
      <c r="I17" s="122">
        <v>0.52552013656479502</v>
      </c>
      <c r="J17" s="122">
        <v>0.51793169747122803</v>
      </c>
      <c r="K17" s="122">
        <v>0.50646058077312395</v>
      </c>
      <c r="L17" s="122">
        <v>0.50646058077312395</v>
      </c>
      <c r="M17" s="122">
        <v>0.50646058077312395</v>
      </c>
      <c r="N17" s="122">
        <v>0.50646058077312395</v>
      </c>
      <c r="O17" s="122">
        <v>0.50646058077312395</v>
      </c>
      <c r="P17" s="122">
        <v>0.50646058077312395</v>
      </c>
      <c r="Q17" s="122">
        <v>0.50646058077312395</v>
      </c>
      <c r="R17" s="122">
        <v>0.50646058077312395</v>
      </c>
      <c r="S17" s="122">
        <v>0.50646058077312395</v>
      </c>
      <c r="T17" s="122">
        <v>0.50646058077312395</v>
      </c>
      <c r="U17" s="122">
        <v>0.50646058077312395</v>
      </c>
      <c r="V17" s="122">
        <v>0.50646058077312395</v>
      </c>
      <c r="W17" s="122">
        <v>0.50646058077312395</v>
      </c>
      <c r="X17" s="122">
        <v>0.50646058077312395</v>
      </c>
      <c r="Y17" s="122">
        <v>0.50646058077312395</v>
      </c>
      <c r="Z17" s="122">
        <v>0.50646058077312395</v>
      </c>
      <c r="AA17" s="122">
        <v>0.50646058077312395</v>
      </c>
      <c r="AB17" s="122">
        <v>0.50646058077312395</v>
      </c>
      <c r="AC17" s="122">
        <v>0.50646058077312395</v>
      </c>
      <c r="AD17" s="122">
        <v>0.50646058077312395</v>
      </c>
      <c r="AE17" s="122">
        <v>0.50646058077312395</v>
      </c>
      <c r="AF17" s="122">
        <v>0.50646058077312395</v>
      </c>
      <c r="AG17" s="122">
        <v>0.50646058077312395</v>
      </c>
      <c r="AH17" s="122">
        <v>0.50646058077312395</v>
      </c>
      <c r="AI17" s="122">
        <v>0.50646058077312395</v>
      </c>
      <c r="AJ17" s="122">
        <v>0.50646058077312395</v>
      </c>
      <c r="AK17" s="123">
        <v>0.50646058077312395</v>
      </c>
    </row>
    <row r="18" spans="1:37" x14ac:dyDescent="0.25">
      <c r="A18" s="35" t="s">
        <v>15</v>
      </c>
      <c r="B18" s="16" t="s">
        <v>578</v>
      </c>
      <c r="C18" s="121" t="s">
        <v>565</v>
      </c>
      <c r="E18" s="105">
        <v>0.76600000000000001</v>
      </c>
      <c r="F18" s="94">
        <v>0.76600000000000001</v>
      </c>
      <c r="G18" s="122">
        <v>0.79200000000000004</v>
      </c>
      <c r="H18" s="122">
        <v>0.84199999999999997</v>
      </c>
      <c r="I18" s="122">
        <v>0.83599999999999997</v>
      </c>
      <c r="J18" s="122">
        <v>0.85199999999999998</v>
      </c>
      <c r="K18" s="122">
        <v>0.81899999999999995</v>
      </c>
      <c r="L18" s="122">
        <v>0.86</v>
      </c>
      <c r="M18" s="122">
        <v>0.86699999999999999</v>
      </c>
      <c r="N18" s="122">
        <v>0.79500000000000004</v>
      </c>
      <c r="O18" s="122">
        <v>0.81799999999999995</v>
      </c>
      <c r="P18" s="122">
        <v>0.81100000000000005</v>
      </c>
      <c r="Q18" s="122">
        <v>0.80600000000000005</v>
      </c>
      <c r="R18" s="122">
        <v>0.81899999999999995</v>
      </c>
      <c r="S18" s="122">
        <v>0.81</v>
      </c>
      <c r="T18" s="122">
        <v>0.81299999999999994</v>
      </c>
      <c r="U18" s="122">
        <v>0.81200000000000006</v>
      </c>
      <c r="V18" s="122">
        <v>0.81200000000000006</v>
      </c>
      <c r="W18" s="122">
        <v>0.81299999999999994</v>
      </c>
      <c r="X18" s="122">
        <v>0.81200000000000006</v>
      </c>
      <c r="Y18" s="122">
        <v>0.81200000000000006</v>
      </c>
      <c r="Z18" s="122">
        <v>0.81200000000000006</v>
      </c>
      <c r="AA18" s="122">
        <v>0.81200000000000006</v>
      </c>
      <c r="AB18" s="122">
        <v>0.81200000000000006</v>
      </c>
      <c r="AC18" s="122">
        <v>0.81200000000000006</v>
      </c>
      <c r="AD18" s="122">
        <v>0.81200000000000006</v>
      </c>
      <c r="AE18" s="122">
        <v>0.81200000000000006</v>
      </c>
      <c r="AF18" s="122">
        <v>0.81200000000000006</v>
      </c>
      <c r="AG18" s="122">
        <v>0.81200000000000006</v>
      </c>
      <c r="AH18" s="122">
        <v>0.81200000000000006</v>
      </c>
      <c r="AI18" s="122">
        <v>0.81200000000000006</v>
      </c>
      <c r="AJ18" s="122">
        <v>0.81200000000000006</v>
      </c>
      <c r="AK18" s="123">
        <v>0.81200000000000006</v>
      </c>
    </row>
    <row r="19" spans="1:37" x14ac:dyDescent="0.25">
      <c r="A19" s="35" t="s">
        <v>15</v>
      </c>
      <c r="B19" s="16" t="s">
        <v>579</v>
      </c>
      <c r="C19" s="121" t="s">
        <v>565</v>
      </c>
      <c r="E19" s="105">
        <v>0.564145741576763</v>
      </c>
      <c r="F19" s="94">
        <v>0.50795098254932902</v>
      </c>
      <c r="G19" s="122">
        <v>0.48308264708698501</v>
      </c>
      <c r="H19" s="122">
        <v>0.423870408973264</v>
      </c>
      <c r="I19" s="122">
        <v>0.437995153977845</v>
      </c>
      <c r="J19" s="122">
        <v>0.40933672219196698</v>
      </c>
      <c r="K19" s="122">
        <v>0.43910484211366102</v>
      </c>
      <c r="L19" s="122">
        <v>0.43910484211366102</v>
      </c>
      <c r="M19" s="122">
        <v>0.43910484211366102</v>
      </c>
      <c r="N19" s="122">
        <v>0.43910484211366102</v>
      </c>
      <c r="O19" s="122">
        <v>0.43910484211366102</v>
      </c>
      <c r="P19" s="122">
        <v>0.43910484211366102</v>
      </c>
      <c r="Q19" s="122">
        <v>0.43910484211366102</v>
      </c>
      <c r="R19" s="122">
        <v>0.43910484211366102</v>
      </c>
      <c r="S19" s="122">
        <v>0.43910484211366102</v>
      </c>
      <c r="T19" s="122">
        <v>0.43910484211366102</v>
      </c>
      <c r="U19" s="122">
        <v>0.43910484211366102</v>
      </c>
      <c r="V19" s="122">
        <v>0.43910484211366102</v>
      </c>
      <c r="W19" s="122">
        <v>0.43910484211366102</v>
      </c>
      <c r="X19" s="122">
        <v>0.43910484211366102</v>
      </c>
      <c r="Y19" s="122">
        <v>0.43910484211366102</v>
      </c>
      <c r="Z19" s="122">
        <v>0.43910484211366102</v>
      </c>
      <c r="AA19" s="122">
        <v>0.43910484211366102</v>
      </c>
      <c r="AB19" s="122">
        <v>0.43910484211366102</v>
      </c>
      <c r="AC19" s="122">
        <v>0.43910484211366102</v>
      </c>
      <c r="AD19" s="122">
        <v>0.43910484211366102</v>
      </c>
      <c r="AE19" s="122">
        <v>0.43910484211366102</v>
      </c>
      <c r="AF19" s="122">
        <v>0.43910484211366102</v>
      </c>
      <c r="AG19" s="122">
        <v>0.43910484211366102</v>
      </c>
      <c r="AH19" s="122">
        <v>0.43910484211366102</v>
      </c>
      <c r="AI19" s="122">
        <v>0.43910484211366102</v>
      </c>
      <c r="AJ19" s="122">
        <v>0.43910484211366102</v>
      </c>
      <c r="AK19" s="123">
        <v>0.43910484211366102</v>
      </c>
    </row>
    <row r="20" spans="1:37" x14ac:dyDescent="0.25">
      <c r="A20" s="35" t="s">
        <v>15</v>
      </c>
      <c r="B20" s="16" t="s">
        <v>580</v>
      </c>
      <c r="C20" s="121" t="s">
        <v>565</v>
      </c>
      <c r="E20" s="105">
        <v>0.84160000000000001</v>
      </c>
      <c r="F20" s="94">
        <v>0.84160000000000001</v>
      </c>
      <c r="G20" s="122">
        <v>0.8296</v>
      </c>
      <c r="H20" s="122">
        <v>0.70320000000000005</v>
      </c>
      <c r="I20" s="122">
        <v>0.90080000000000005</v>
      </c>
      <c r="J20" s="122">
        <v>0.86460000000000004</v>
      </c>
      <c r="K20" s="122">
        <v>0.74929999999999997</v>
      </c>
      <c r="L20" s="122">
        <v>0.74929999999999997</v>
      </c>
      <c r="M20" s="122">
        <v>0.74929999999999997</v>
      </c>
      <c r="N20" s="122">
        <v>0.74929999999999997</v>
      </c>
      <c r="O20" s="122">
        <v>0.74929999999999997</v>
      </c>
      <c r="P20" s="122">
        <v>0.74929999999999997</v>
      </c>
      <c r="Q20" s="122">
        <v>0.74929999999999997</v>
      </c>
      <c r="R20" s="122">
        <v>0.74929999999999997</v>
      </c>
      <c r="S20" s="122">
        <v>0.74929999999999997</v>
      </c>
      <c r="T20" s="122">
        <v>0.74929999999999997</v>
      </c>
      <c r="U20" s="122">
        <v>0.74929999999999997</v>
      </c>
      <c r="V20" s="122">
        <v>0.74929999999999997</v>
      </c>
      <c r="W20" s="122">
        <v>0.74929999999999997</v>
      </c>
      <c r="X20" s="122">
        <v>0.74929999999999997</v>
      </c>
      <c r="Y20" s="122">
        <v>0.74929999999999997</v>
      </c>
      <c r="Z20" s="122">
        <v>0.74929999999999997</v>
      </c>
      <c r="AA20" s="122">
        <v>0.74929999999999997</v>
      </c>
      <c r="AB20" s="122">
        <v>0.74929999999999997</v>
      </c>
      <c r="AC20" s="122">
        <v>0.74929999999999997</v>
      </c>
      <c r="AD20" s="122">
        <v>0.74929999999999997</v>
      </c>
      <c r="AE20" s="122">
        <v>0.74929999999999997</v>
      </c>
      <c r="AF20" s="122">
        <v>0.74929999999999997</v>
      </c>
      <c r="AG20" s="122">
        <v>0.74929999999999997</v>
      </c>
      <c r="AH20" s="122">
        <v>0.74929999999999997</v>
      </c>
      <c r="AI20" s="122">
        <v>0.74929999999999997</v>
      </c>
      <c r="AJ20" s="122">
        <v>0.74929999999999997</v>
      </c>
      <c r="AK20" s="123">
        <v>0.74929999999999997</v>
      </c>
    </row>
    <row r="21" spans="1:37" x14ac:dyDescent="0.25">
      <c r="A21" s="35" t="s">
        <v>15</v>
      </c>
      <c r="B21" s="16" t="s">
        <v>581</v>
      </c>
      <c r="C21" s="121" t="s">
        <v>565</v>
      </c>
      <c r="E21" s="94">
        <v>0.8</v>
      </c>
      <c r="F21" s="94">
        <v>0.8</v>
      </c>
      <c r="G21" s="122">
        <f t="shared" ref="G21:AK21" si="2">F21</f>
        <v>0.8</v>
      </c>
      <c r="H21" s="122">
        <f t="shared" si="2"/>
        <v>0.8</v>
      </c>
      <c r="I21" s="122">
        <f t="shared" si="2"/>
        <v>0.8</v>
      </c>
      <c r="J21" s="122">
        <f t="shared" si="2"/>
        <v>0.8</v>
      </c>
      <c r="K21" s="122">
        <f t="shared" si="2"/>
        <v>0.8</v>
      </c>
      <c r="L21" s="122">
        <f t="shared" si="2"/>
        <v>0.8</v>
      </c>
      <c r="M21" s="122">
        <f t="shared" si="2"/>
        <v>0.8</v>
      </c>
      <c r="N21" s="122">
        <f t="shared" si="2"/>
        <v>0.8</v>
      </c>
      <c r="O21" s="122">
        <f t="shared" si="2"/>
        <v>0.8</v>
      </c>
      <c r="P21" s="122">
        <f t="shared" si="2"/>
        <v>0.8</v>
      </c>
      <c r="Q21" s="122">
        <f t="shared" si="2"/>
        <v>0.8</v>
      </c>
      <c r="R21" s="122">
        <f t="shared" si="2"/>
        <v>0.8</v>
      </c>
      <c r="S21" s="122">
        <f t="shared" si="2"/>
        <v>0.8</v>
      </c>
      <c r="T21" s="122">
        <f t="shared" si="2"/>
        <v>0.8</v>
      </c>
      <c r="U21" s="122">
        <f t="shared" si="2"/>
        <v>0.8</v>
      </c>
      <c r="V21" s="122">
        <f t="shared" si="2"/>
        <v>0.8</v>
      </c>
      <c r="W21" s="122">
        <f t="shared" si="2"/>
        <v>0.8</v>
      </c>
      <c r="X21" s="122">
        <f t="shared" si="2"/>
        <v>0.8</v>
      </c>
      <c r="Y21" s="122">
        <f t="shared" si="2"/>
        <v>0.8</v>
      </c>
      <c r="Z21" s="122">
        <f t="shared" si="2"/>
        <v>0.8</v>
      </c>
      <c r="AA21" s="122">
        <f t="shared" si="2"/>
        <v>0.8</v>
      </c>
      <c r="AB21" s="122">
        <f t="shared" si="2"/>
        <v>0.8</v>
      </c>
      <c r="AC21" s="122">
        <f t="shared" si="2"/>
        <v>0.8</v>
      </c>
      <c r="AD21" s="122">
        <f t="shared" si="2"/>
        <v>0.8</v>
      </c>
      <c r="AE21" s="122">
        <f t="shared" si="2"/>
        <v>0.8</v>
      </c>
      <c r="AF21" s="122">
        <f t="shared" si="2"/>
        <v>0.8</v>
      </c>
      <c r="AG21" s="122">
        <f t="shared" si="2"/>
        <v>0.8</v>
      </c>
      <c r="AH21" s="122">
        <f t="shared" si="2"/>
        <v>0.8</v>
      </c>
      <c r="AI21" s="122">
        <f t="shared" si="2"/>
        <v>0.8</v>
      </c>
      <c r="AJ21" s="122">
        <f t="shared" si="2"/>
        <v>0.8</v>
      </c>
      <c r="AK21" s="123">
        <f t="shared" si="2"/>
        <v>0.8</v>
      </c>
    </row>
    <row r="22" spans="1:37" x14ac:dyDescent="0.25">
      <c r="A22" s="35" t="s">
        <v>15</v>
      </c>
      <c r="B22" s="16" t="s">
        <v>582</v>
      </c>
      <c r="C22" s="121" t="s">
        <v>565</v>
      </c>
      <c r="E22" s="94">
        <f>E21</f>
        <v>0.8</v>
      </c>
      <c r="F22" s="94">
        <f>F21</f>
        <v>0.8</v>
      </c>
      <c r="G22" s="122">
        <f t="shared" ref="G22:AK22" si="3">F22</f>
        <v>0.8</v>
      </c>
      <c r="H22" s="122">
        <f t="shared" si="3"/>
        <v>0.8</v>
      </c>
      <c r="I22" s="122">
        <f t="shared" si="3"/>
        <v>0.8</v>
      </c>
      <c r="J22" s="122">
        <f t="shared" si="3"/>
        <v>0.8</v>
      </c>
      <c r="K22" s="122">
        <f t="shared" si="3"/>
        <v>0.8</v>
      </c>
      <c r="L22" s="122">
        <f t="shared" si="3"/>
        <v>0.8</v>
      </c>
      <c r="M22" s="122">
        <f t="shared" si="3"/>
        <v>0.8</v>
      </c>
      <c r="N22" s="122">
        <f t="shared" si="3"/>
        <v>0.8</v>
      </c>
      <c r="O22" s="122">
        <f t="shared" si="3"/>
        <v>0.8</v>
      </c>
      <c r="P22" s="122">
        <f t="shared" si="3"/>
        <v>0.8</v>
      </c>
      <c r="Q22" s="122">
        <f t="shared" si="3"/>
        <v>0.8</v>
      </c>
      <c r="R22" s="122">
        <f t="shared" si="3"/>
        <v>0.8</v>
      </c>
      <c r="S22" s="122">
        <f t="shared" si="3"/>
        <v>0.8</v>
      </c>
      <c r="T22" s="122">
        <f t="shared" si="3"/>
        <v>0.8</v>
      </c>
      <c r="U22" s="122">
        <f t="shared" si="3"/>
        <v>0.8</v>
      </c>
      <c r="V22" s="122">
        <f t="shared" si="3"/>
        <v>0.8</v>
      </c>
      <c r="W22" s="122">
        <f t="shared" si="3"/>
        <v>0.8</v>
      </c>
      <c r="X22" s="122">
        <f t="shared" si="3"/>
        <v>0.8</v>
      </c>
      <c r="Y22" s="122">
        <f t="shared" si="3"/>
        <v>0.8</v>
      </c>
      <c r="Z22" s="122">
        <f t="shared" si="3"/>
        <v>0.8</v>
      </c>
      <c r="AA22" s="122">
        <f t="shared" si="3"/>
        <v>0.8</v>
      </c>
      <c r="AB22" s="122">
        <f t="shared" si="3"/>
        <v>0.8</v>
      </c>
      <c r="AC22" s="122">
        <f t="shared" si="3"/>
        <v>0.8</v>
      </c>
      <c r="AD22" s="122">
        <f t="shared" si="3"/>
        <v>0.8</v>
      </c>
      <c r="AE22" s="122">
        <f t="shared" si="3"/>
        <v>0.8</v>
      </c>
      <c r="AF22" s="122">
        <f t="shared" si="3"/>
        <v>0.8</v>
      </c>
      <c r="AG22" s="122">
        <f t="shared" si="3"/>
        <v>0.8</v>
      </c>
      <c r="AH22" s="122">
        <f t="shared" si="3"/>
        <v>0.8</v>
      </c>
      <c r="AI22" s="122">
        <f t="shared" si="3"/>
        <v>0.8</v>
      </c>
      <c r="AJ22" s="122">
        <f t="shared" si="3"/>
        <v>0.8</v>
      </c>
      <c r="AK22" s="123">
        <f t="shared" si="3"/>
        <v>0.8</v>
      </c>
    </row>
    <row r="23" spans="1:37" x14ac:dyDescent="0.25">
      <c r="A23" s="35" t="s">
        <v>235</v>
      </c>
      <c r="B23" s="16" t="s">
        <v>583</v>
      </c>
      <c r="C23" s="121" t="s">
        <v>565</v>
      </c>
      <c r="E23" s="94">
        <v>1</v>
      </c>
      <c r="F23" s="94">
        <v>1</v>
      </c>
      <c r="G23" s="122">
        <f t="shared" ref="G23:AK23" si="4">F23</f>
        <v>1</v>
      </c>
      <c r="H23" s="122">
        <f t="shared" si="4"/>
        <v>1</v>
      </c>
      <c r="I23" s="122">
        <f t="shared" si="4"/>
        <v>1</v>
      </c>
      <c r="J23" s="122">
        <f t="shared" si="4"/>
        <v>1</v>
      </c>
      <c r="K23" s="122">
        <f t="shared" si="4"/>
        <v>1</v>
      </c>
      <c r="L23" s="122">
        <f t="shared" si="4"/>
        <v>1</v>
      </c>
      <c r="M23" s="122">
        <f t="shared" si="4"/>
        <v>1</v>
      </c>
      <c r="N23" s="122">
        <f t="shared" si="4"/>
        <v>1</v>
      </c>
      <c r="O23" s="122">
        <f t="shared" si="4"/>
        <v>1</v>
      </c>
      <c r="P23" s="122">
        <f t="shared" si="4"/>
        <v>1</v>
      </c>
      <c r="Q23" s="122">
        <f t="shared" si="4"/>
        <v>1</v>
      </c>
      <c r="R23" s="122">
        <f t="shared" si="4"/>
        <v>1</v>
      </c>
      <c r="S23" s="122">
        <f t="shared" si="4"/>
        <v>1</v>
      </c>
      <c r="T23" s="122">
        <f t="shared" si="4"/>
        <v>1</v>
      </c>
      <c r="U23" s="122">
        <f t="shared" si="4"/>
        <v>1</v>
      </c>
      <c r="V23" s="122">
        <f t="shared" si="4"/>
        <v>1</v>
      </c>
      <c r="W23" s="122">
        <f t="shared" si="4"/>
        <v>1</v>
      </c>
      <c r="X23" s="122">
        <f t="shared" si="4"/>
        <v>1</v>
      </c>
      <c r="Y23" s="122">
        <f t="shared" si="4"/>
        <v>1</v>
      </c>
      <c r="Z23" s="122">
        <f t="shared" si="4"/>
        <v>1</v>
      </c>
      <c r="AA23" s="122">
        <f t="shared" si="4"/>
        <v>1</v>
      </c>
      <c r="AB23" s="122">
        <f t="shared" si="4"/>
        <v>1</v>
      </c>
      <c r="AC23" s="122">
        <f t="shared" si="4"/>
        <v>1</v>
      </c>
      <c r="AD23" s="122">
        <f t="shared" si="4"/>
        <v>1</v>
      </c>
      <c r="AE23" s="122">
        <f t="shared" si="4"/>
        <v>1</v>
      </c>
      <c r="AF23" s="122">
        <f t="shared" si="4"/>
        <v>1</v>
      </c>
      <c r="AG23" s="122">
        <f t="shared" si="4"/>
        <v>1</v>
      </c>
      <c r="AH23" s="122">
        <f t="shared" si="4"/>
        <v>1</v>
      </c>
      <c r="AI23" s="122">
        <f t="shared" si="4"/>
        <v>1</v>
      </c>
      <c r="AJ23" s="122">
        <f t="shared" si="4"/>
        <v>1</v>
      </c>
      <c r="AK23" s="123">
        <f t="shared" si="4"/>
        <v>1</v>
      </c>
    </row>
    <row r="24" spans="1:37" x14ac:dyDescent="0.25">
      <c r="A24" s="35" t="s">
        <v>235</v>
      </c>
      <c r="B24" s="16" t="s">
        <v>584</v>
      </c>
      <c r="C24" s="121" t="s">
        <v>565</v>
      </c>
      <c r="E24" s="94">
        <v>1</v>
      </c>
      <c r="F24" s="94">
        <v>1</v>
      </c>
      <c r="G24" s="122">
        <f t="shared" ref="G24:AK24" si="5">F24</f>
        <v>1</v>
      </c>
      <c r="H24" s="122">
        <f t="shared" si="5"/>
        <v>1</v>
      </c>
      <c r="I24" s="122">
        <f t="shared" si="5"/>
        <v>1</v>
      </c>
      <c r="J24" s="122">
        <f t="shared" si="5"/>
        <v>1</v>
      </c>
      <c r="K24" s="122">
        <f t="shared" si="5"/>
        <v>1</v>
      </c>
      <c r="L24" s="122">
        <f t="shared" si="5"/>
        <v>1</v>
      </c>
      <c r="M24" s="122">
        <f t="shared" si="5"/>
        <v>1</v>
      </c>
      <c r="N24" s="122">
        <f t="shared" si="5"/>
        <v>1</v>
      </c>
      <c r="O24" s="122">
        <f t="shared" si="5"/>
        <v>1</v>
      </c>
      <c r="P24" s="122">
        <f t="shared" si="5"/>
        <v>1</v>
      </c>
      <c r="Q24" s="122">
        <f t="shared" si="5"/>
        <v>1</v>
      </c>
      <c r="R24" s="122">
        <f t="shared" si="5"/>
        <v>1</v>
      </c>
      <c r="S24" s="122">
        <f t="shared" si="5"/>
        <v>1</v>
      </c>
      <c r="T24" s="122">
        <f t="shared" si="5"/>
        <v>1</v>
      </c>
      <c r="U24" s="122">
        <f t="shared" si="5"/>
        <v>1</v>
      </c>
      <c r="V24" s="122">
        <f t="shared" si="5"/>
        <v>1</v>
      </c>
      <c r="W24" s="122">
        <f t="shared" si="5"/>
        <v>1</v>
      </c>
      <c r="X24" s="122">
        <f t="shared" si="5"/>
        <v>1</v>
      </c>
      <c r="Y24" s="122">
        <f t="shared" si="5"/>
        <v>1</v>
      </c>
      <c r="Z24" s="122">
        <f t="shared" si="5"/>
        <v>1</v>
      </c>
      <c r="AA24" s="122">
        <f t="shared" si="5"/>
        <v>1</v>
      </c>
      <c r="AB24" s="122">
        <f t="shared" si="5"/>
        <v>1</v>
      </c>
      <c r="AC24" s="122">
        <f t="shared" si="5"/>
        <v>1</v>
      </c>
      <c r="AD24" s="122">
        <f t="shared" si="5"/>
        <v>1</v>
      </c>
      <c r="AE24" s="122">
        <f t="shared" si="5"/>
        <v>1</v>
      </c>
      <c r="AF24" s="122">
        <f t="shared" si="5"/>
        <v>1</v>
      </c>
      <c r="AG24" s="122">
        <f t="shared" si="5"/>
        <v>1</v>
      </c>
      <c r="AH24" s="122">
        <f t="shared" si="5"/>
        <v>1</v>
      </c>
      <c r="AI24" s="122">
        <f t="shared" si="5"/>
        <v>1</v>
      </c>
      <c r="AJ24" s="122">
        <f t="shared" si="5"/>
        <v>1</v>
      </c>
      <c r="AK24" s="123">
        <f t="shared" si="5"/>
        <v>1</v>
      </c>
    </row>
    <row r="25" spans="1:37" x14ac:dyDescent="0.25">
      <c r="A25" s="35" t="s">
        <v>15</v>
      </c>
      <c r="B25" s="16" t="s">
        <v>585</v>
      </c>
      <c r="C25" s="121" t="s">
        <v>565</v>
      </c>
      <c r="E25" s="94">
        <v>0.9</v>
      </c>
      <c r="F25" s="94">
        <v>0.9</v>
      </c>
      <c r="G25" s="122">
        <f t="shared" ref="G25:AK25" si="6">F25</f>
        <v>0.9</v>
      </c>
      <c r="H25" s="122">
        <f t="shared" si="6"/>
        <v>0.9</v>
      </c>
      <c r="I25" s="122">
        <f t="shared" si="6"/>
        <v>0.9</v>
      </c>
      <c r="J25" s="122">
        <f t="shared" si="6"/>
        <v>0.9</v>
      </c>
      <c r="K25" s="122">
        <f t="shared" si="6"/>
        <v>0.9</v>
      </c>
      <c r="L25" s="122">
        <f t="shared" si="6"/>
        <v>0.9</v>
      </c>
      <c r="M25" s="122">
        <f t="shared" si="6"/>
        <v>0.9</v>
      </c>
      <c r="N25" s="122">
        <f t="shared" si="6"/>
        <v>0.9</v>
      </c>
      <c r="O25" s="122">
        <f t="shared" si="6"/>
        <v>0.9</v>
      </c>
      <c r="P25" s="122">
        <f t="shared" si="6"/>
        <v>0.9</v>
      </c>
      <c r="Q25" s="122">
        <f t="shared" si="6"/>
        <v>0.9</v>
      </c>
      <c r="R25" s="122">
        <f t="shared" si="6"/>
        <v>0.9</v>
      </c>
      <c r="S25" s="122">
        <f t="shared" si="6"/>
        <v>0.9</v>
      </c>
      <c r="T25" s="122">
        <f t="shared" si="6"/>
        <v>0.9</v>
      </c>
      <c r="U25" s="122">
        <f t="shared" si="6"/>
        <v>0.9</v>
      </c>
      <c r="V25" s="122">
        <f t="shared" si="6"/>
        <v>0.9</v>
      </c>
      <c r="W25" s="122">
        <f t="shared" si="6"/>
        <v>0.9</v>
      </c>
      <c r="X25" s="122">
        <f t="shared" si="6"/>
        <v>0.9</v>
      </c>
      <c r="Y25" s="122">
        <f t="shared" si="6"/>
        <v>0.9</v>
      </c>
      <c r="Z25" s="122">
        <f t="shared" si="6"/>
        <v>0.9</v>
      </c>
      <c r="AA25" s="122">
        <f t="shared" si="6"/>
        <v>0.9</v>
      </c>
      <c r="AB25" s="122">
        <f t="shared" si="6"/>
        <v>0.9</v>
      </c>
      <c r="AC25" s="122">
        <f t="shared" si="6"/>
        <v>0.9</v>
      </c>
      <c r="AD25" s="122">
        <f t="shared" si="6"/>
        <v>0.9</v>
      </c>
      <c r="AE25" s="122">
        <f t="shared" si="6"/>
        <v>0.9</v>
      </c>
      <c r="AF25" s="122">
        <f t="shared" si="6"/>
        <v>0.9</v>
      </c>
      <c r="AG25" s="122">
        <f t="shared" si="6"/>
        <v>0.9</v>
      </c>
      <c r="AH25" s="122">
        <f t="shared" si="6"/>
        <v>0.9</v>
      </c>
      <c r="AI25" s="122">
        <f t="shared" si="6"/>
        <v>0.9</v>
      </c>
      <c r="AJ25" s="122">
        <f t="shared" si="6"/>
        <v>0.9</v>
      </c>
      <c r="AK25" s="123">
        <f t="shared" si="6"/>
        <v>0.9</v>
      </c>
    </row>
    <row r="26" spans="1:37" x14ac:dyDescent="0.25">
      <c r="A26" s="35" t="s">
        <v>235</v>
      </c>
      <c r="B26" s="16" t="s">
        <v>586</v>
      </c>
      <c r="C26" s="121" t="s">
        <v>565</v>
      </c>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3"/>
    </row>
    <row r="27" spans="1:37" x14ac:dyDescent="0.25">
      <c r="A27" s="35" t="s">
        <v>235</v>
      </c>
      <c r="B27" s="16" t="s">
        <v>587</v>
      </c>
      <c r="C27" s="121" t="s">
        <v>565</v>
      </c>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3"/>
    </row>
    <row r="28" spans="1:37" x14ac:dyDescent="0.25">
      <c r="A28" s="35" t="s">
        <v>235</v>
      </c>
      <c r="B28" s="16" t="s">
        <v>588</v>
      </c>
      <c r="C28" s="121" t="s">
        <v>565</v>
      </c>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3"/>
    </row>
    <row r="29" spans="1:37" x14ac:dyDescent="0.25">
      <c r="A29" s="35" t="s">
        <v>15</v>
      </c>
      <c r="B29" s="16" t="s">
        <v>589</v>
      </c>
      <c r="C29" s="121" t="s">
        <v>590</v>
      </c>
      <c r="D29" s="22">
        <v>800</v>
      </c>
      <c r="E29" s="22">
        <v>800</v>
      </c>
      <c r="F29" s="22">
        <v>800</v>
      </c>
      <c r="G29" s="22">
        <v>800</v>
      </c>
      <c r="H29" s="22">
        <v>800</v>
      </c>
      <c r="I29" s="22">
        <v>800</v>
      </c>
      <c r="J29" s="22">
        <v>800</v>
      </c>
      <c r="K29" s="22">
        <v>800</v>
      </c>
      <c r="L29" s="22">
        <v>800</v>
      </c>
      <c r="M29" s="22">
        <v>800</v>
      </c>
      <c r="N29" s="22">
        <v>800</v>
      </c>
      <c r="O29" s="22">
        <v>800</v>
      </c>
      <c r="P29" s="22">
        <v>800</v>
      </c>
      <c r="Q29" s="22">
        <v>800</v>
      </c>
      <c r="R29" s="22">
        <v>800</v>
      </c>
      <c r="S29" s="22">
        <v>800</v>
      </c>
      <c r="T29" s="22">
        <v>800</v>
      </c>
      <c r="U29" s="22">
        <v>800</v>
      </c>
      <c r="V29" s="22">
        <v>800</v>
      </c>
      <c r="W29" s="22">
        <v>800</v>
      </c>
      <c r="X29" s="22">
        <v>800</v>
      </c>
      <c r="Y29" s="22">
        <v>800</v>
      </c>
      <c r="Z29" s="22">
        <v>800</v>
      </c>
      <c r="AA29" s="22">
        <v>800</v>
      </c>
      <c r="AB29" s="22">
        <f t="shared" ref="AB29:AK29" si="7">AA29</f>
        <v>800</v>
      </c>
      <c r="AC29" s="22">
        <f t="shared" si="7"/>
        <v>800</v>
      </c>
      <c r="AD29" s="22">
        <f t="shared" si="7"/>
        <v>800</v>
      </c>
      <c r="AE29" s="22">
        <f t="shared" si="7"/>
        <v>800</v>
      </c>
      <c r="AF29" s="22">
        <f t="shared" si="7"/>
        <v>800</v>
      </c>
      <c r="AG29" s="22">
        <f t="shared" si="7"/>
        <v>800</v>
      </c>
      <c r="AH29" s="22">
        <f t="shared" si="7"/>
        <v>800</v>
      </c>
      <c r="AI29" s="22">
        <f t="shared" si="7"/>
        <v>800</v>
      </c>
      <c r="AJ29" s="22">
        <f t="shared" si="7"/>
        <v>800</v>
      </c>
      <c r="AK29" s="24">
        <f t="shared" si="7"/>
        <v>800</v>
      </c>
    </row>
    <row r="30" spans="1:37" x14ac:dyDescent="0.25">
      <c r="A30" s="35" t="s">
        <v>15</v>
      </c>
      <c r="B30" s="16" t="s">
        <v>591</v>
      </c>
      <c r="C30" s="121" t="s">
        <v>590</v>
      </c>
      <c r="D30" s="25">
        <v>2200</v>
      </c>
      <c r="E30" s="25">
        <v>2200</v>
      </c>
      <c r="F30" s="25">
        <v>2200</v>
      </c>
      <c r="G30" s="25">
        <v>2200</v>
      </c>
      <c r="H30" s="25">
        <v>2200</v>
      </c>
      <c r="I30" s="25">
        <v>2200</v>
      </c>
      <c r="J30" s="25">
        <v>2200</v>
      </c>
      <c r="K30" s="25">
        <v>2200</v>
      </c>
      <c r="L30" s="25">
        <v>3400</v>
      </c>
      <c r="M30" s="25">
        <v>3400</v>
      </c>
      <c r="N30" s="25">
        <v>3400</v>
      </c>
      <c r="O30" s="25">
        <v>3400</v>
      </c>
      <c r="P30" s="25">
        <v>3400</v>
      </c>
      <c r="Q30" s="25">
        <v>3400</v>
      </c>
      <c r="R30" s="25">
        <v>3400</v>
      </c>
      <c r="S30" s="25">
        <v>3400</v>
      </c>
      <c r="T30" s="25">
        <v>3400</v>
      </c>
      <c r="U30" s="25">
        <v>3400</v>
      </c>
      <c r="V30" s="25">
        <v>3400</v>
      </c>
      <c r="W30" s="25">
        <v>3400</v>
      </c>
      <c r="X30" s="25">
        <v>3400</v>
      </c>
      <c r="Y30" s="25">
        <v>3400</v>
      </c>
      <c r="Z30" s="25">
        <v>3400</v>
      </c>
      <c r="AA30" s="25">
        <v>3400</v>
      </c>
      <c r="AB30" s="25">
        <v>3400</v>
      </c>
      <c r="AC30" s="25">
        <v>3400</v>
      </c>
      <c r="AD30" s="25">
        <v>3400</v>
      </c>
      <c r="AE30" s="25">
        <v>3400</v>
      </c>
      <c r="AF30" s="25">
        <v>3400</v>
      </c>
      <c r="AG30" s="25">
        <v>3400</v>
      </c>
      <c r="AH30" s="25">
        <v>3400</v>
      </c>
      <c r="AI30" s="25">
        <v>3400</v>
      </c>
      <c r="AJ30" s="25">
        <v>3400</v>
      </c>
      <c r="AK30" s="26">
        <v>3400</v>
      </c>
    </row>
    <row r="31" spans="1:37" x14ac:dyDescent="0.25">
      <c r="A31" s="35" t="s">
        <v>15</v>
      </c>
      <c r="B31" s="16" t="s">
        <v>592</v>
      </c>
      <c r="C31" s="121" t="s">
        <v>593</v>
      </c>
      <c r="D31" s="27" t="b">
        <f>FALSE()</f>
        <v>0</v>
      </c>
      <c r="E31" s="27" t="b">
        <f>FALSE()</f>
        <v>0</v>
      </c>
      <c r="F31" s="27" t="b">
        <f>FALSE()</f>
        <v>0</v>
      </c>
      <c r="G31" s="27" t="b">
        <f>FALSE()</f>
        <v>0</v>
      </c>
      <c r="H31" s="27" t="b">
        <f>FALSE()</f>
        <v>0</v>
      </c>
      <c r="I31" s="27" t="b">
        <f>FALSE()</f>
        <v>0</v>
      </c>
      <c r="J31" s="27" t="b">
        <f>I31</f>
        <v>0</v>
      </c>
      <c r="K31" s="27" t="b">
        <f>J31</f>
        <v>0</v>
      </c>
      <c r="L31" s="27" t="b">
        <f>TRUE()</f>
        <v>1</v>
      </c>
      <c r="M31" s="27" t="b">
        <f t="shared" ref="M31:AK31" si="8">L31</f>
        <v>1</v>
      </c>
      <c r="N31" s="27" t="b">
        <f t="shared" si="8"/>
        <v>1</v>
      </c>
      <c r="O31" s="27" t="b">
        <f t="shared" si="8"/>
        <v>1</v>
      </c>
      <c r="P31" s="27" t="b">
        <f t="shared" si="8"/>
        <v>1</v>
      </c>
      <c r="Q31" s="27" t="b">
        <f t="shared" si="8"/>
        <v>1</v>
      </c>
      <c r="R31" s="27" t="b">
        <f t="shared" si="8"/>
        <v>1</v>
      </c>
      <c r="S31" s="27" t="b">
        <f t="shared" si="8"/>
        <v>1</v>
      </c>
      <c r="T31" s="27" t="b">
        <f t="shared" si="8"/>
        <v>1</v>
      </c>
      <c r="U31" s="27" t="b">
        <f t="shared" si="8"/>
        <v>1</v>
      </c>
      <c r="V31" s="27" t="b">
        <f t="shared" si="8"/>
        <v>1</v>
      </c>
      <c r="W31" s="27" t="b">
        <f t="shared" si="8"/>
        <v>1</v>
      </c>
      <c r="X31" s="27" t="b">
        <f t="shared" si="8"/>
        <v>1</v>
      </c>
      <c r="Y31" s="27" t="b">
        <f t="shared" si="8"/>
        <v>1</v>
      </c>
      <c r="Z31" s="27" t="b">
        <f t="shared" si="8"/>
        <v>1</v>
      </c>
      <c r="AA31" s="27" t="b">
        <f t="shared" si="8"/>
        <v>1</v>
      </c>
      <c r="AB31" s="27" t="b">
        <f t="shared" si="8"/>
        <v>1</v>
      </c>
      <c r="AC31" s="27" t="b">
        <f t="shared" si="8"/>
        <v>1</v>
      </c>
      <c r="AD31" s="27" t="b">
        <f t="shared" si="8"/>
        <v>1</v>
      </c>
      <c r="AE31" s="27" t="b">
        <f t="shared" si="8"/>
        <v>1</v>
      </c>
      <c r="AF31" s="27" t="b">
        <f t="shared" si="8"/>
        <v>1</v>
      </c>
      <c r="AG31" s="124" t="b">
        <f t="shared" si="8"/>
        <v>1</v>
      </c>
      <c r="AH31" s="124" t="b">
        <f t="shared" si="8"/>
        <v>1</v>
      </c>
      <c r="AI31" s="124" t="b">
        <f t="shared" si="8"/>
        <v>1</v>
      </c>
      <c r="AJ31" s="27" t="b">
        <f t="shared" si="8"/>
        <v>1</v>
      </c>
      <c r="AK31" s="28" t="b">
        <f t="shared" si="8"/>
        <v>1</v>
      </c>
    </row>
    <row r="32" spans="1:37" x14ac:dyDescent="0.25">
      <c r="A32" s="125" t="s">
        <v>15</v>
      </c>
      <c r="B32" s="126" t="s">
        <v>594</v>
      </c>
      <c r="C32" s="127" t="s">
        <v>534</v>
      </c>
      <c r="D32" s="128">
        <v>0.1</v>
      </c>
      <c r="E32" s="128">
        <f>D32</f>
        <v>0.1</v>
      </c>
      <c r="F32" s="128">
        <f>E32</f>
        <v>0.1</v>
      </c>
      <c r="G32" s="128">
        <f>F32</f>
        <v>0.1</v>
      </c>
      <c r="H32" s="128">
        <f>G32</f>
        <v>0.1</v>
      </c>
      <c r="I32" s="128">
        <f>H32</f>
        <v>0.1</v>
      </c>
      <c r="J32" s="128">
        <f>I32</f>
        <v>0.1</v>
      </c>
      <c r="K32" s="128">
        <f>J32</f>
        <v>0.1</v>
      </c>
      <c r="L32" s="128">
        <f>K32</f>
        <v>0.1</v>
      </c>
      <c r="M32" s="128">
        <f t="shared" ref="M32:AK32" si="9">L32</f>
        <v>0.1</v>
      </c>
      <c r="N32" s="128">
        <f t="shared" si="9"/>
        <v>0.1</v>
      </c>
      <c r="O32" s="128">
        <f t="shared" si="9"/>
        <v>0.1</v>
      </c>
      <c r="P32" s="128">
        <f t="shared" si="9"/>
        <v>0.1</v>
      </c>
      <c r="Q32" s="128">
        <f t="shared" si="9"/>
        <v>0.1</v>
      </c>
      <c r="R32" s="128">
        <f t="shared" si="9"/>
        <v>0.1</v>
      </c>
      <c r="S32" s="128">
        <f t="shared" si="9"/>
        <v>0.1</v>
      </c>
      <c r="T32" s="128">
        <f t="shared" si="9"/>
        <v>0.1</v>
      </c>
      <c r="U32" s="128">
        <f t="shared" si="9"/>
        <v>0.1</v>
      </c>
      <c r="V32" s="128">
        <f t="shared" si="9"/>
        <v>0.1</v>
      </c>
      <c r="W32" s="128">
        <f t="shared" si="9"/>
        <v>0.1</v>
      </c>
      <c r="X32" s="128">
        <f t="shared" si="9"/>
        <v>0.1</v>
      </c>
      <c r="Y32" s="128">
        <f t="shared" si="9"/>
        <v>0.1</v>
      </c>
      <c r="Z32" s="128">
        <f t="shared" si="9"/>
        <v>0.1</v>
      </c>
      <c r="AA32" s="128">
        <f t="shared" si="9"/>
        <v>0.1</v>
      </c>
      <c r="AB32" s="128">
        <f t="shared" si="9"/>
        <v>0.1</v>
      </c>
      <c r="AC32" s="128">
        <f t="shared" si="9"/>
        <v>0.1</v>
      </c>
      <c r="AD32" s="128">
        <f t="shared" si="9"/>
        <v>0.1</v>
      </c>
      <c r="AE32" s="128">
        <f t="shared" si="9"/>
        <v>0.1</v>
      </c>
      <c r="AF32" s="128">
        <f t="shared" si="9"/>
        <v>0.1</v>
      </c>
      <c r="AG32" s="128">
        <f t="shared" si="9"/>
        <v>0.1</v>
      </c>
      <c r="AH32" s="128">
        <f t="shared" si="9"/>
        <v>0.1</v>
      </c>
      <c r="AI32" s="128">
        <f t="shared" si="9"/>
        <v>0.1</v>
      </c>
      <c r="AJ32" s="128">
        <f t="shared" si="9"/>
        <v>0.1</v>
      </c>
      <c r="AK32" s="129">
        <f t="shared" si="9"/>
        <v>0.1</v>
      </c>
    </row>
    <row r="33" spans="1:37" x14ac:dyDescent="0.25">
      <c r="A33" s="118" t="s">
        <v>595</v>
      </c>
      <c r="B33" s="16" t="s">
        <v>596</v>
      </c>
      <c r="C33" s="121" t="s">
        <v>565</v>
      </c>
      <c r="D33" s="130">
        <v>0.977308333333333</v>
      </c>
      <c r="E33" s="130">
        <v>0.98436666666666595</v>
      </c>
      <c r="F33" s="130">
        <v>0.97557499999999997</v>
      </c>
      <c r="G33" s="130">
        <v>0.987883333333333</v>
      </c>
      <c r="H33" s="130">
        <v>0.93558333333333299</v>
      </c>
      <c r="L33" s="131"/>
      <c r="Q33" s="131"/>
      <c r="AA33" s="131"/>
      <c r="AK33" s="131"/>
    </row>
    <row r="34" spans="1:37" x14ac:dyDescent="0.25">
      <c r="A34" s="118" t="s">
        <v>595</v>
      </c>
      <c r="B34" s="16" t="s">
        <v>597</v>
      </c>
      <c r="C34" s="121" t="s">
        <v>565</v>
      </c>
      <c r="D34" s="130">
        <v>0.93624166666666597</v>
      </c>
      <c r="E34" s="130">
        <v>0.99012500000000003</v>
      </c>
      <c r="F34" s="130">
        <v>0.98825833333333302</v>
      </c>
      <c r="G34" s="130">
        <v>0.98450000000000004</v>
      </c>
      <c r="H34" s="130">
        <v>0.98799999999999899</v>
      </c>
      <c r="L34" s="131"/>
      <c r="Q34" s="131"/>
      <c r="AA34" s="131"/>
      <c r="AK34" s="131"/>
    </row>
    <row r="35" spans="1:37" x14ac:dyDescent="0.25">
      <c r="A35" s="35" t="s">
        <v>595</v>
      </c>
      <c r="B35" s="16" t="s">
        <v>598</v>
      </c>
      <c r="C35" s="121" t="s">
        <v>565</v>
      </c>
      <c r="D35" s="130">
        <v>0.93624166666666597</v>
      </c>
      <c r="E35" s="130">
        <v>0.99012500000000003</v>
      </c>
      <c r="F35" s="130">
        <v>0.98825833333333302</v>
      </c>
      <c r="G35" s="130">
        <v>0.98450000000000004</v>
      </c>
      <c r="H35" s="130">
        <v>0.98799999999999899</v>
      </c>
      <c r="L35" s="95"/>
    </row>
    <row r="36" spans="1:37" x14ac:dyDescent="0.25">
      <c r="A36" s="35" t="s">
        <v>595</v>
      </c>
      <c r="B36" s="16" t="s">
        <v>599</v>
      </c>
      <c r="C36" s="121" t="s">
        <v>565</v>
      </c>
      <c r="D36" s="130">
        <v>0.93624166666666597</v>
      </c>
      <c r="E36" s="130">
        <v>0.99012500000000003</v>
      </c>
      <c r="F36" s="130">
        <v>0.98825833333333302</v>
      </c>
      <c r="G36" s="130">
        <v>0.98450000000000004</v>
      </c>
      <c r="H36" s="130">
        <v>0.98799999999999899</v>
      </c>
      <c r="L36" s="99"/>
      <c r="Q36" s="99"/>
      <c r="AA36" s="99"/>
      <c r="AK36" s="99"/>
    </row>
    <row r="37" spans="1:37" x14ac:dyDescent="0.25">
      <c r="A37" s="35" t="s">
        <v>595</v>
      </c>
      <c r="B37" s="16" t="s">
        <v>600</v>
      </c>
      <c r="C37" s="121" t="s">
        <v>565</v>
      </c>
      <c r="D37" s="130">
        <v>0.98678333333333301</v>
      </c>
      <c r="E37" s="130">
        <v>0.97403333333333297</v>
      </c>
      <c r="F37" s="130">
        <v>0.98694999999999899</v>
      </c>
      <c r="G37" s="130">
        <v>0.87338333333333296</v>
      </c>
      <c r="H37" s="130">
        <v>0.95391666666666597</v>
      </c>
    </row>
    <row r="38" spans="1:37" x14ac:dyDescent="0.25">
      <c r="A38" s="35" t="s">
        <v>595</v>
      </c>
      <c r="B38" s="16" t="s">
        <v>564</v>
      </c>
      <c r="C38" s="121" t="s">
        <v>565</v>
      </c>
      <c r="D38" s="130">
        <v>0.78445833333333304</v>
      </c>
      <c r="E38" s="130">
        <v>0.64119999999999999</v>
      </c>
      <c r="F38" s="130">
        <v>0.55794999999999995</v>
      </c>
      <c r="G38" s="130">
        <v>0.62634166666666602</v>
      </c>
      <c r="H38" s="130">
        <v>0.55879999999999896</v>
      </c>
      <c r="L38" s="95"/>
    </row>
    <row r="39" spans="1:37" x14ac:dyDescent="0.25">
      <c r="A39" s="35" t="s">
        <v>595</v>
      </c>
      <c r="B39" s="16" t="s">
        <v>566</v>
      </c>
      <c r="C39" s="121" t="s">
        <v>565</v>
      </c>
      <c r="D39" s="130">
        <v>0.67902499999999899</v>
      </c>
      <c r="E39" s="130">
        <v>0.658791666666666</v>
      </c>
      <c r="F39" s="130">
        <v>0.484891666666666</v>
      </c>
      <c r="G39" s="130">
        <v>0.217791666666666</v>
      </c>
      <c r="H39" s="130">
        <v>0.45374999999999999</v>
      </c>
      <c r="L39" s="99"/>
      <c r="Q39" s="99"/>
      <c r="AA39" s="99"/>
      <c r="AK39" s="99"/>
    </row>
    <row r="40" spans="1:37" x14ac:dyDescent="0.25">
      <c r="A40" s="35" t="s">
        <v>595</v>
      </c>
      <c r="B40" s="16" t="s">
        <v>567</v>
      </c>
      <c r="C40" s="121" t="s">
        <v>565</v>
      </c>
      <c r="D40" s="130">
        <v>0.55604999999999905</v>
      </c>
      <c r="E40" s="130">
        <v>0.45095833333333302</v>
      </c>
      <c r="F40" s="130">
        <v>0.459708333333333</v>
      </c>
      <c r="G40" s="130">
        <v>0.50518333333333298</v>
      </c>
      <c r="H40" s="130">
        <v>0.41925833333333301</v>
      </c>
    </row>
    <row r="41" spans="1:37" x14ac:dyDescent="0.25">
      <c r="A41" s="35" t="s">
        <v>595</v>
      </c>
      <c r="B41" s="16" t="s">
        <v>601</v>
      </c>
      <c r="C41" s="121" t="s">
        <v>565</v>
      </c>
      <c r="D41" s="130">
        <v>0.92305833333333298</v>
      </c>
      <c r="E41" s="130">
        <v>0.99530833333333302</v>
      </c>
      <c r="F41" s="130">
        <v>0.99034166666666601</v>
      </c>
      <c r="G41" s="130">
        <v>0.95016666666666605</v>
      </c>
      <c r="H41" s="130">
        <v>0.97462499999999996</v>
      </c>
    </row>
    <row r="42" spans="1:37" x14ac:dyDescent="0.25">
      <c r="A42" s="35" t="s">
        <v>595</v>
      </c>
      <c r="B42" s="16" t="s">
        <v>568</v>
      </c>
      <c r="C42" s="121" t="s">
        <v>565</v>
      </c>
      <c r="D42" s="130">
        <v>0.62408333333333299</v>
      </c>
      <c r="E42" s="130">
        <v>0.49674166666666603</v>
      </c>
      <c r="F42" s="130">
        <v>0.61991666666666601</v>
      </c>
      <c r="G42" s="130">
        <v>0.66950833333333304</v>
      </c>
      <c r="H42" s="130">
        <v>0.55365833333333303</v>
      </c>
    </row>
    <row r="43" spans="1:37" x14ac:dyDescent="0.25">
      <c r="A43" s="35" t="s">
        <v>595</v>
      </c>
      <c r="B43" s="16" t="s">
        <v>569</v>
      </c>
      <c r="C43" s="121" t="s">
        <v>565</v>
      </c>
      <c r="D43" s="130">
        <v>0.65410000000000001</v>
      </c>
      <c r="E43" s="130">
        <v>0.69840000000000002</v>
      </c>
      <c r="F43" s="130">
        <v>0.53804166666666597</v>
      </c>
      <c r="G43" s="130">
        <v>0.50858333333333305</v>
      </c>
      <c r="H43" s="130">
        <v>0.52222499999999905</v>
      </c>
    </row>
    <row r="44" spans="1:37" x14ac:dyDescent="0.25">
      <c r="A44" s="35" t="s">
        <v>595</v>
      </c>
      <c r="B44" s="16" t="s">
        <v>570</v>
      </c>
      <c r="C44" s="121" t="s">
        <v>565</v>
      </c>
      <c r="D44" s="130">
        <v>0.92910833333333298</v>
      </c>
      <c r="E44" s="130">
        <v>0.75675833333333298</v>
      </c>
      <c r="F44" s="130">
        <v>0.54549999999999998</v>
      </c>
      <c r="G44" s="130">
        <v>0.51033333333333297</v>
      </c>
      <c r="H44" s="130">
        <v>0.433933333333333</v>
      </c>
    </row>
    <row r="45" spans="1:37" x14ac:dyDescent="0.25">
      <c r="A45" s="35" t="s">
        <v>595</v>
      </c>
      <c r="B45" s="16" t="s">
        <v>571</v>
      </c>
      <c r="C45" s="121" t="s">
        <v>565</v>
      </c>
      <c r="D45" s="130">
        <v>0.637083333333333</v>
      </c>
      <c r="E45" s="130">
        <v>0.44275833333333298</v>
      </c>
      <c r="F45" s="130">
        <v>0.69471666666666598</v>
      </c>
      <c r="G45" s="130">
        <v>0.69779166666666603</v>
      </c>
      <c r="H45" s="130">
        <v>0.72032499999999899</v>
      </c>
    </row>
    <row r="46" spans="1:37" x14ac:dyDescent="0.25">
      <c r="A46" s="35" t="s">
        <v>595</v>
      </c>
      <c r="B46" s="16" t="s">
        <v>572</v>
      </c>
      <c r="C46" s="121" t="s">
        <v>565</v>
      </c>
      <c r="D46" s="130">
        <v>0.66508333333333303</v>
      </c>
      <c r="E46" s="130">
        <v>0.54240833333333305</v>
      </c>
      <c r="F46" s="130">
        <v>0.60774166666666596</v>
      </c>
      <c r="G46" s="130">
        <v>0.52377499999999999</v>
      </c>
      <c r="H46" s="130">
        <v>0.52454166666666602</v>
      </c>
    </row>
    <row r="47" spans="1:37" x14ac:dyDescent="0.25">
      <c r="A47" s="35" t="s">
        <v>595</v>
      </c>
      <c r="B47" s="16" t="s">
        <v>573</v>
      </c>
      <c r="C47" s="121" t="s">
        <v>565</v>
      </c>
      <c r="D47" s="130">
        <v>0</v>
      </c>
      <c r="E47" s="130">
        <v>0.29970000000000002</v>
      </c>
      <c r="F47" s="130">
        <v>0.41700833333333298</v>
      </c>
      <c r="G47" s="130">
        <v>0.66604166666666598</v>
      </c>
      <c r="H47" s="130">
        <v>0.25275833333333297</v>
      </c>
    </row>
    <row r="48" spans="1:37" x14ac:dyDescent="0.25">
      <c r="A48" s="35" t="s">
        <v>595</v>
      </c>
      <c r="B48" s="16" t="s">
        <v>574</v>
      </c>
      <c r="C48" s="121" t="s">
        <v>565</v>
      </c>
      <c r="D48" s="130">
        <v>0.77622500000000005</v>
      </c>
      <c r="E48" s="130">
        <v>0.73274166666666596</v>
      </c>
      <c r="F48" s="130">
        <v>0.68174166666666602</v>
      </c>
      <c r="G48" s="130">
        <v>0.77055833333333301</v>
      </c>
      <c r="H48" s="130">
        <v>0.80137499999999895</v>
      </c>
    </row>
    <row r="49" spans="1:37" x14ac:dyDescent="0.25">
      <c r="A49" s="35" t="s">
        <v>595</v>
      </c>
      <c r="B49" s="16" t="s">
        <v>575</v>
      </c>
      <c r="C49" s="121" t="s">
        <v>565</v>
      </c>
      <c r="D49" s="130">
        <v>0.88844999999999996</v>
      </c>
      <c r="E49" s="130">
        <v>0.82717499999999899</v>
      </c>
      <c r="F49" s="130">
        <v>0.73896666666666599</v>
      </c>
      <c r="G49" s="130">
        <v>0.711666666666666</v>
      </c>
      <c r="H49" s="130">
        <v>0.62991666666666601</v>
      </c>
    </row>
    <row r="50" spans="1:37" x14ac:dyDescent="0.25">
      <c r="A50" s="35" t="s">
        <v>595</v>
      </c>
      <c r="B50" s="16" t="s">
        <v>576</v>
      </c>
      <c r="C50" s="121" t="s">
        <v>565</v>
      </c>
      <c r="D50" s="130">
        <v>0.89950833333333302</v>
      </c>
      <c r="E50" s="130">
        <v>0.89053333333333295</v>
      </c>
      <c r="F50" s="130">
        <v>0.85976666666666601</v>
      </c>
      <c r="G50" s="130">
        <v>0.83240833333333297</v>
      </c>
      <c r="H50" s="130">
        <v>0.75566666666666604</v>
      </c>
    </row>
    <row r="51" spans="1:37" x14ac:dyDescent="0.25">
      <c r="A51" s="35" t="s">
        <v>595</v>
      </c>
      <c r="B51" s="16" t="s">
        <v>577</v>
      </c>
      <c r="C51" s="121" t="s">
        <v>565</v>
      </c>
      <c r="D51" s="130">
        <v>0.77274166666666599</v>
      </c>
      <c r="E51" s="130">
        <v>0.73124999999999996</v>
      </c>
      <c r="F51" s="130">
        <v>0.7228</v>
      </c>
      <c r="G51" s="130">
        <v>0.67629166666666596</v>
      </c>
      <c r="H51" s="130">
        <v>0.65465833333333301</v>
      </c>
    </row>
    <row r="52" spans="1:37" x14ac:dyDescent="0.25">
      <c r="A52" s="35" t="s">
        <v>595</v>
      </c>
      <c r="B52" s="16" t="s">
        <v>578</v>
      </c>
      <c r="C52" s="121" t="s">
        <v>565</v>
      </c>
      <c r="D52" s="130">
        <v>0.81237499999999896</v>
      </c>
      <c r="E52" s="130">
        <v>0.66619166666666596</v>
      </c>
      <c r="F52" s="130">
        <v>0.57847499999999996</v>
      </c>
      <c r="G52" s="130">
        <v>0.57025000000000003</v>
      </c>
      <c r="H52" s="130">
        <v>0.60781666666666601</v>
      </c>
    </row>
    <row r="53" spans="1:37" x14ac:dyDescent="0.25">
      <c r="A53" s="35" t="s">
        <v>595</v>
      </c>
      <c r="B53" s="16" t="s">
        <v>579</v>
      </c>
      <c r="C53" s="121" t="s">
        <v>565</v>
      </c>
      <c r="D53" s="130">
        <v>0.76672499999999999</v>
      </c>
      <c r="E53" s="130">
        <v>0.638608333333333</v>
      </c>
      <c r="F53" s="130">
        <v>0.45683333333333298</v>
      </c>
      <c r="G53" s="130">
        <v>0.38039166666666602</v>
      </c>
      <c r="H53" s="130">
        <v>0.33700833333333302</v>
      </c>
    </row>
    <row r="54" spans="1:37" x14ac:dyDescent="0.25">
      <c r="A54" s="35" t="s">
        <v>595</v>
      </c>
      <c r="B54" s="16" t="s">
        <v>602</v>
      </c>
      <c r="C54" s="121" t="s">
        <v>565</v>
      </c>
      <c r="D54" s="130">
        <v>0.89069166666666599</v>
      </c>
      <c r="E54" s="130">
        <v>0.74825833333333303</v>
      </c>
      <c r="F54" s="130">
        <v>0.97228333333333306</v>
      </c>
      <c r="G54" s="130">
        <v>0.716275</v>
      </c>
      <c r="H54" s="130">
        <v>0.82924999999999904</v>
      </c>
      <c r="L54" s="99"/>
      <c r="Q54" s="99"/>
      <c r="AA54" s="99"/>
      <c r="AK54" s="99"/>
    </row>
    <row r="55" spans="1:37" x14ac:dyDescent="0.25">
      <c r="A55" s="35" t="s">
        <v>595</v>
      </c>
      <c r="B55" s="16" t="s">
        <v>603</v>
      </c>
      <c r="C55" s="121" t="s">
        <v>565</v>
      </c>
      <c r="D55" s="130">
        <v>0.84403333333333297</v>
      </c>
      <c r="E55" s="130">
        <v>0.85160833333333297</v>
      </c>
      <c r="F55" s="130">
        <v>0.77858333333333296</v>
      </c>
      <c r="G55" s="130">
        <v>0.93757500000000005</v>
      </c>
      <c r="H55" s="130">
        <v>0.96535833333333299</v>
      </c>
    </row>
    <row r="56" spans="1:37" x14ac:dyDescent="0.25">
      <c r="A56" s="35" t="s">
        <v>595</v>
      </c>
      <c r="B56" s="16" t="s">
        <v>604</v>
      </c>
      <c r="C56" s="121" t="s">
        <v>565</v>
      </c>
      <c r="D56" s="130">
        <v>0.65919166666666595</v>
      </c>
      <c r="E56" s="130">
        <v>0.98409166666666603</v>
      </c>
      <c r="F56" s="130">
        <v>0.98862499999999998</v>
      </c>
      <c r="G56" s="130">
        <v>0.93601666666666605</v>
      </c>
      <c r="H56" s="130">
        <v>0.88139999999999996</v>
      </c>
    </row>
    <row r="57" spans="1:37" x14ac:dyDescent="0.25">
      <c r="A57" s="35" t="s">
        <v>595</v>
      </c>
      <c r="B57" s="16" t="s">
        <v>605</v>
      </c>
      <c r="C57" s="121" t="s">
        <v>565</v>
      </c>
      <c r="D57" s="130">
        <v>0.9929</v>
      </c>
      <c r="E57" s="130">
        <v>0.94018333333333304</v>
      </c>
      <c r="F57" s="130">
        <v>0.98886666666666601</v>
      </c>
      <c r="G57" s="130">
        <v>0.98100833333333304</v>
      </c>
      <c r="H57" s="130">
        <v>0.93176666666666597</v>
      </c>
    </row>
    <row r="58" spans="1:37" x14ac:dyDescent="0.25">
      <c r="A58" s="35" t="s">
        <v>595</v>
      </c>
      <c r="B58" s="16" t="s">
        <v>606</v>
      </c>
      <c r="C58" s="121" t="s">
        <v>565</v>
      </c>
      <c r="D58" s="130">
        <v>0.99880833333333296</v>
      </c>
      <c r="E58" s="130">
        <v>0.99695833333333295</v>
      </c>
      <c r="F58" s="130">
        <v>0.942041666666666</v>
      </c>
      <c r="G58" s="130">
        <v>0.98894166666666605</v>
      </c>
      <c r="H58" s="130">
        <v>0.99860833333333299</v>
      </c>
    </row>
    <row r="59" spans="1:37" x14ac:dyDescent="0.25">
      <c r="A59" s="35" t="s">
        <v>595</v>
      </c>
      <c r="B59" s="16" t="s">
        <v>580</v>
      </c>
      <c r="C59" s="121" t="s">
        <v>565</v>
      </c>
      <c r="D59" s="130">
        <v>0.92605833333333298</v>
      </c>
      <c r="E59" s="130">
        <v>0.65163333333333295</v>
      </c>
      <c r="F59" s="130">
        <v>0.83658333333333301</v>
      </c>
      <c r="G59" s="130">
        <v>0.84579166666666605</v>
      </c>
      <c r="H59" s="130">
        <v>0.74811666666666599</v>
      </c>
    </row>
    <row r="60" spans="1:37" x14ac:dyDescent="0.25">
      <c r="A60" s="35" t="s">
        <v>595</v>
      </c>
      <c r="B60" s="16" t="s">
        <v>607</v>
      </c>
      <c r="C60" s="121" t="s">
        <v>565</v>
      </c>
      <c r="D60" s="130">
        <v>0.79173333333333296</v>
      </c>
      <c r="E60" s="130">
        <v>0.71598333333333297</v>
      </c>
      <c r="F60" s="130">
        <v>0.66840833333333305</v>
      </c>
      <c r="G60" s="130">
        <v>0.65098333333333303</v>
      </c>
      <c r="H60" s="130">
        <v>0.61909166666666604</v>
      </c>
    </row>
    <row r="61" spans="1:37" x14ac:dyDescent="0.25">
      <c r="A61" s="118" t="s">
        <v>608</v>
      </c>
      <c r="B61" s="16" t="s">
        <v>564</v>
      </c>
      <c r="C61" s="121" t="s">
        <v>565</v>
      </c>
      <c r="E61" s="105">
        <v>0.654916247981016</v>
      </c>
      <c r="F61" s="105">
        <v>0.58967980635587502</v>
      </c>
      <c r="G61" s="105">
        <v>0.53049033563333303</v>
      </c>
      <c r="H61" s="105">
        <v>0.51256558613307202</v>
      </c>
      <c r="I61" s="94">
        <v>0.46109819506678601</v>
      </c>
      <c r="J61" s="94">
        <v>0.46821800597413299</v>
      </c>
      <c r="K61" s="94">
        <v>0.47019762978908503</v>
      </c>
      <c r="L61" s="94">
        <v>0.47019762978908503</v>
      </c>
      <c r="M61" s="94">
        <v>0.47019762978908503</v>
      </c>
      <c r="N61" s="94">
        <v>0.47019762978908503</v>
      </c>
      <c r="O61" s="94">
        <v>0.47019762978908503</v>
      </c>
      <c r="P61" s="94">
        <v>0.47019762978908503</v>
      </c>
      <c r="Q61" s="94">
        <v>0.47019762978908503</v>
      </c>
      <c r="R61" s="94">
        <v>0.47019762978908503</v>
      </c>
      <c r="S61" s="94">
        <v>0.47019762978908503</v>
      </c>
      <c r="T61" s="94">
        <v>0.47019762978908503</v>
      </c>
      <c r="U61" s="94">
        <v>0.47019762978908503</v>
      </c>
      <c r="V61" s="94">
        <v>0.47019762978908503</v>
      </c>
      <c r="W61" s="94">
        <v>0.47019762978908503</v>
      </c>
      <c r="X61" s="94">
        <v>0.47019762978908503</v>
      </c>
      <c r="Y61" s="94">
        <v>0.47019762978908503</v>
      </c>
      <c r="Z61" s="94">
        <v>0.47019762978908503</v>
      </c>
      <c r="AA61" s="94">
        <v>0.47019762978908503</v>
      </c>
      <c r="AB61" s="94">
        <v>0.47019762978908503</v>
      </c>
      <c r="AC61" s="94">
        <v>0.47019762978908503</v>
      </c>
      <c r="AD61" s="94">
        <v>0.47019762978908503</v>
      </c>
      <c r="AE61" s="94">
        <v>0.47019762978908503</v>
      </c>
      <c r="AF61" s="94">
        <v>0.47019762978908503</v>
      </c>
      <c r="AG61" s="94">
        <v>0.47019762978908503</v>
      </c>
      <c r="AH61" s="94">
        <v>0.47019762978908503</v>
      </c>
      <c r="AI61" s="94">
        <v>0.47019762978908503</v>
      </c>
      <c r="AJ61" s="94">
        <v>0.47019762978908503</v>
      </c>
      <c r="AK61" s="94">
        <v>0.47019762978908503</v>
      </c>
    </row>
    <row r="62" spans="1:37" x14ac:dyDescent="0.25">
      <c r="A62" s="118" t="str">
        <f t="shared" ref="A62:A88" si="10">A61</f>
        <v>csir_mtsao_low</v>
      </c>
      <c r="B62" s="16" t="s">
        <v>566</v>
      </c>
      <c r="C62" s="121" t="s">
        <v>565</v>
      </c>
      <c r="E62" s="105">
        <v>0.6</v>
      </c>
      <c r="F62" s="105">
        <v>0.6</v>
      </c>
      <c r="G62" s="105">
        <v>0.55810000000000004</v>
      </c>
      <c r="H62" s="105">
        <v>0.61240000000000006</v>
      </c>
      <c r="I62" s="94">
        <v>0.64670000000000005</v>
      </c>
      <c r="J62" s="94">
        <v>0.63049999999999995</v>
      </c>
      <c r="K62" s="94">
        <f t="shared" ref="K62:AK62" si="11">J62</f>
        <v>0.63049999999999995</v>
      </c>
      <c r="L62" s="94">
        <f t="shared" si="11"/>
        <v>0.63049999999999995</v>
      </c>
      <c r="M62" s="94">
        <f t="shared" si="11"/>
        <v>0.63049999999999995</v>
      </c>
      <c r="N62" s="94">
        <f t="shared" si="11"/>
        <v>0.63049999999999995</v>
      </c>
      <c r="O62" s="94">
        <f t="shared" si="11"/>
        <v>0.63049999999999995</v>
      </c>
      <c r="P62" s="94">
        <f t="shared" si="11"/>
        <v>0.63049999999999995</v>
      </c>
      <c r="Q62" s="94">
        <f t="shared" si="11"/>
        <v>0.63049999999999995</v>
      </c>
      <c r="R62" s="94">
        <f t="shared" si="11"/>
        <v>0.63049999999999995</v>
      </c>
      <c r="S62" s="94">
        <f t="shared" si="11"/>
        <v>0.63049999999999995</v>
      </c>
      <c r="T62" s="94">
        <f t="shared" si="11"/>
        <v>0.63049999999999995</v>
      </c>
      <c r="U62" s="94">
        <f t="shared" si="11"/>
        <v>0.63049999999999995</v>
      </c>
      <c r="V62" s="94">
        <f t="shared" si="11"/>
        <v>0.63049999999999995</v>
      </c>
      <c r="W62" s="94">
        <f t="shared" si="11"/>
        <v>0.63049999999999995</v>
      </c>
      <c r="X62" s="94">
        <f t="shared" si="11"/>
        <v>0.63049999999999995</v>
      </c>
      <c r="Y62" s="94">
        <f t="shared" si="11"/>
        <v>0.63049999999999995</v>
      </c>
      <c r="Z62" s="94">
        <f t="shared" si="11"/>
        <v>0.63049999999999995</v>
      </c>
      <c r="AA62" s="94">
        <f t="shared" si="11"/>
        <v>0.63049999999999995</v>
      </c>
      <c r="AB62" s="94">
        <f t="shared" si="11"/>
        <v>0.63049999999999995</v>
      </c>
      <c r="AC62" s="94">
        <f t="shared" si="11"/>
        <v>0.63049999999999995</v>
      </c>
      <c r="AD62" s="94">
        <f t="shared" si="11"/>
        <v>0.63049999999999995</v>
      </c>
      <c r="AE62" s="94">
        <f t="shared" si="11"/>
        <v>0.63049999999999995</v>
      </c>
      <c r="AF62" s="94">
        <f t="shared" si="11"/>
        <v>0.63049999999999995</v>
      </c>
      <c r="AG62" s="94">
        <f t="shared" si="11"/>
        <v>0.63049999999999995</v>
      </c>
      <c r="AH62" s="94">
        <f t="shared" si="11"/>
        <v>0.63049999999999995</v>
      </c>
      <c r="AI62" s="94">
        <f t="shared" si="11"/>
        <v>0.63049999999999995</v>
      </c>
      <c r="AJ62" s="94">
        <f t="shared" si="11"/>
        <v>0.63049999999999995</v>
      </c>
      <c r="AK62" s="94">
        <f t="shared" si="11"/>
        <v>0.63049999999999995</v>
      </c>
    </row>
    <row r="63" spans="1:37" x14ac:dyDescent="0.25">
      <c r="A63" s="118" t="str">
        <f t="shared" si="10"/>
        <v>csir_mtsao_low</v>
      </c>
      <c r="B63" s="16" t="s">
        <v>567</v>
      </c>
      <c r="C63" s="121" t="s">
        <v>565</v>
      </c>
      <c r="E63" s="105">
        <v>0.54824580808244805</v>
      </c>
      <c r="F63" s="105">
        <v>0.49363484711536698</v>
      </c>
      <c r="G63" s="105">
        <v>0.42199639607475398</v>
      </c>
      <c r="H63" s="105">
        <v>0.47178619433545899</v>
      </c>
      <c r="I63" s="94">
        <v>0.42148240345594101</v>
      </c>
      <c r="J63" s="94">
        <v>0.46821800597413299</v>
      </c>
      <c r="K63" s="94">
        <v>0.438889418642469</v>
      </c>
      <c r="L63" s="94">
        <v>0.438889418642469</v>
      </c>
      <c r="M63" s="94">
        <v>0.438889418642469</v>
      </c>
      <c r="N63" s="94">
        <v>0.438889418642469</v>
      </c>
      <c r="O63" s="94">
        <v>0.438889418642469</v>
      </c>
      <c r="P63" s="94">
        <v>0.438889418642469</v>
      </c>
      <c r="Q63" s="94">
        <v>0.438889418642469</v>
      </c>
      <c r="R63" s="94">
        <v>0.438889418642469</v>
      </c>
      <c r="S63" s="94">
        <v>0.438889418642469</v>
      </c>
      <c r="T63" s="94">
        <v>0.438889418642469</v>
      </c>
      <c r="U63" s="94">
        <v>0.438889418642469</v>
      </c>
      <c r="V63" s="94">
        <v>0.438889418642469</v>
      </c>
      <c r="W63" s="94">
        <v>0.438889418642469</v>
      </c>
      <c r="X63" s="94">
        <v>0.438889418642469</v>
      </c>
      <c r="Y63" s="94">
        <v>0.438889418642469</v>
      </c>
      <c r="Z63" s="94">
        <v>0.438889418642469</v>
      </c>
      <c r="AA63" s="94">
        <v>0.438889418642469</v>
      </c>
      <c r="AB63" s="94">
        <v>0.438889418642469</v>
      </c>
      <c r="AC63" s="94">
        <v>0.438889418642469</v>
      </c>
      <c r="AD63" s="94">
        <v>0.438889418642469</v>
      </c>
      <c r="AE63" s="94">
        <v>0.438889418642469</v>
      </c>
      <c r="AF63" s="94">
        <v>0.438889418642469</v>
      </c>
      <c r="AG63" s="94">
        <v>0.438889418642469</v>
      </c>
      <c r="AH63" s="94">
        <v>0.438889418642469</v>
      </c>
      <c r="AI63" s="94">
        <v>0.438889418642469</v>
      </c>
      <c r="AJ63" s="94">
        <v>0.438889418642469</v>
      </c>
      <c r="AK63" s="94">
        <v>0.438889418642469</v>
      </c>
    </row>
    <row r="64" spans="1:37" x14ac:dyDescent="0.25">
      <c r="A64" s="118" t="str">
        <f t="shared" si="10"/>
        <v>csir_mtsao_low</v>
      </c>
      <c r="B64" s="16" t="s">
        <v>568</v>
      </c>
      <c r="C64" s="121" t="s">
        <v>565</v>
      </c>
      <c r="E64" s="105">
        <v>0.89149999999999996</v>
      </c>
      <c r="F64" s="105">
        <v>0.89149999999999996</v>
      </c>
      <c r="G64" s="105">
        <f t="shared" ref="G64:AK64" si="12">F64</f>
        <v>0.89149999999999996</v>
      </c>
      <c r="H64" s="105">
        <f t="shared" si="12"/>
        <v>0.89149999999999996</v>
      </c>
      <c r="I64" s="105">
        <f t="shared" si="12"/>
        <v>0.89149999999999996</v>
      </c>
      <c r="J64" s="105">
        <f t="shared" si="12"/>
        <v>0.89149999999999996</v>
      </c>
      <c r="K64" s="105">
        <f t="shared" si="12"/>
        <v>0.89149999999999996</v>
      </c>
      <c r="L64" s="105">
        <f t="shared" si="12"/>
        <v>0.89149999999999996</v>
      </c>
      <c r="M64" s="105">
        <f t="shared" si="12"/>
        <v>0.89149999999999996</v>
      </c>
      <c r="N64" s="105">
        <f t="shared" si="12"/>
        <v>0.89149999999999996</v>
      </c>
      <c r="O64" s="105">
        <f t="shared" si="12"/>
        <v>0.89149999999999996</v>
      </c>
      <c r="P64" s="105">
        <f t="shared" si="12"/>
        <v>0.89149999999999996</v>
      </c>
      <c r="Q64" s="105">
        <f t="shared" si="12"/>
        <v>0.89149999999999996</v>
      </c>
      <c r="R64" s="105">
        <f t="shared" si="12"/>
        <v>0.89149999999999996</v>
      </c>
      <c r="S64" s="105">
        <f t="shared" si="12"/>
        <v>0.89149999999999996</v>
      </c>
      <c r="T64" s="105">
        <f t="shared" si="12"/>
        <v>0.89149999999999996</v>
      </c>
      <c r="U64" s="105">
        <f t="shared" si="12"/>
        <v>0.89149999999999996</v>
      </c>
      <c r="V64" s="105">
        <f t="shared" si="12"/>
        <v>0.89149999999999996</v>
      </c>
      <c r="W64" s="105">
        <f t="shared" si="12"/>
        <v>0.89149999999999996</v>
      </c>
      <c r="X64" s="105">
        <f t="shared" si="12"/>
        <v>0.89149999999999996</v>
      </c>
      <c r="Y64" s="105">
        <f t="shared" si="12"/>
        <v>0.89149999999999996</v>
      </c>
      <c r="Z64" s="105">
        <f t="shared" si="12"/>
        <v>0.89149999999999996</v>
      </c>
      <c r="AA64" s="105">
        <f t="shared" si="12"/>
        <v>0.89149999999999996</v>
      </c>
      <c r="AB64" s="105">
        <f t="shared" si="12"/>
        <v>0.89149999999999996</v>
      </c>
      <c r="AC64" s="105">
        <f t="shared" si="12"/>
        <v>0.89149999999999996</v>
      </c>
      <c r="AD64" s="105">
        <f t="shared" si="12"/>
        <v>0.89149999999999996</v>
      </c>
      <c r="AE64" s="105">
        <f t="shared" si="12"/>
        <v>0.89149999999999996</v>
      </c>
      <c r="AF64" s="105">
        <f t="shared" si="12"/>
        <v>0.89149999999999996</v>
      </c>
      <c r="AG64" s="105">
        <f t="shared" si="12"/>
        <v>0.89149999999999996</v>
      </c>
      <c r="AH64" s="105">
        <f t="shared" si="12"/>
        <v>0.89149999999999996</v>
      </c>
      <c r="AI64" s="105">
        <f t="shared" si="12"/>
        <v>0.89149999999999996</v>
      </c>
      <c r="AJ64" s="105">
        <f t="shared" si="12"/>
        <v>0.89149999999999996</v>
      </c>
      <c r="AK64" s="105">
        <f t="shared" si="12"/>
        <v>0.89149999999999996</v>
      </c>
    </row>
    <row r="65" spans="1:42" x14ac:dyDescent="0.25">
      <c r="A65" s="118" t="str">
        <f t="shared" si="10"/>
        <v>csir_mtsao_low</v>
      </c>
      <c r="B65" s="16" t="s">
        <v>569</v>
      </c>
      <c r="C65" s="121" t="s">
        <v>565</v>
      </c>
      <c r="E65" s="105">
        <v>0.61315376443582204</v>
      </c>
      <c r="F65" s="105">
        <v>0.55207729872869504</v>
      </c>
      <c r="G65" s="105">
        <v>0.47543624570854098</v>
      </c>
      <c r="H65" s="105">
        <v>0.54385592714700903</v>
      </c>
      <c r="I65" s="94">
        <f t="shared" ref="I65:AK65" si="13">H65</f>
        <v>0.54385592714700903</v>
      </c>
      <c r="J65" s="94">
        <f t="shared" si="13"/>
        <v>0.54385592714700903</v>
      </c>
      <c r="K65" s="94">
        <f t="shared" si="13"/>
        <v>0.54385592714700903</v>
      </c>
      <c r="L65" s="94">
        <f t="shared" si="13"/>
        <v>0.54385592714700903</v>
      </c>
      <c r="M65" s="94">
        <f t="shared" si="13"/>
        <v>0.54385592714700903</v>
      </c>
      <c r="N65" s="94">
        <f t="shared" si="13"/>
        <v>0.54385592714700903</v>
      </c>
      <c r="O65" s="94">
        <f t="shared" si="13"/>
        <v>0.54385592714700903</v>
      </c>
      <c r="P65" s="94">
        <f t="shared" si="13"/>
        <v>0.54385592714700903</v>
      </c>
      <c r="Q65" s="94">
        <f t="shared" si="13"/>
        <v>0.54385592714700903</v>
      </c>
      <c r="R65" s="94">
        <f t="shared" si="13"/>
        <v>0.54385592714700903</v>
      </c>
      <c r="S65" s="94">
        <f t="shared" si="13"/>
        <v>0.54385592714700903</v>
      </c>
      <c r="T65" s="94">
        <f t="shared" si="13"/>
        <v>0.54385592714700903</v>
      </c>
      <c r="U65" s="94">
        <f t="shared" si="13"/>
        <v>0.54385592714700903</v>
      </c>
      <c r="V65" s="94">
        <f t="shared" si="13"/>
        <v>0.54385592714700903</v>
      </c>
      <c r="W65" s="94">
        <f t="shared" si="13"/>
        <v>0.54385592714700903</v>
      </c>
      <c r="X65" s="94">
        <f t="shared" si="13"/>
        <v>0.54385592714700903</v>
      </c>
      <c r="Y65" s="94">
        <f t="shared" si="13"/>
        <v>0.54385592714700903</v>
      </c>
      <c r="Z65" s="94">
        <f t="shared" si="13"/>
        <v>0.54385592714700903</v>
      </c>
      <c r="AA65" s="94">
        <f t="shared" si="13"/>
        <v>0.54385592714700903</v>
      </c>
      <c r="AB65" s="94">
        <f t="shared" si="13"/>
        <v>0.54385592714700903</v>
      </c>
      <c r="AC65" s="94">
        <f t="shared" si="13"/>
        <v>0.54385592714700903</v>
      </c>
      <c r="AD65" s="94">
        <f t="shared" si="13"/>
        <v>0.54385592714700903</v>
      </c>
      <c r="AE65" s="94">
        <f t="shared" si="13"/>
        <v>0.54385592714700903</v>
      </c>
      <c r="AF65" s="94">
        <f t="shared" si="13"/>
        <v>0.54385592714700903</v>
      </c>
      <c r="AG65" s="94">
        <f t="shared" si="13"/>
        <v>0.54385592714700903</v>
      </c>
      <c r="AH65" s="94">
        <f t="shared" si="13"/>
        <v>0.54385592714700903</v>
      </c>
      <c r="AI65" s="94">
        <f t="shared" si="13"/>
        <v>0.54385592714700903</v>
      </c>
      <c r="AJ65" s="94">
        <f t="shared" si="13"/>
        <v>0.54385592714700903</v>
      </c>
      <c r="AK65" s="94">
        <f t="shared" si="13"/>
        <v>0.54385592714700903</v>
      </c>
    </row>
    <row r="66" spans="1:42" x14ac:dyDescent="0.25">
      <c r="A66" s="118" t="str">
        <f t="shared" si="10"/>
        <v>csir_mtsao_low</v>
      </c>
      <c r="B66" s="16" t="s">
        <v>570</v>
      </c>
      <c r="C66" s="121" t="s">
        <v>565</v>
      </c>
      <c r="E66" s="105">
        <v>0.69537050915009502</v>
      </c>
      <c r="F66" s="105">
        <v>0.62610440410557699</v>
      </c>
      <c r="G66" s="105">
        <v>0.606104749264606</v>
      </c>
      <c r="H66" s="105">
        <v>0.51342822711340597</v>
      </c>
      <c r="I66" s="94">
        <v>0.54181074246084404</v>
      </c>
      <c r="J66" s="94">
        <v>0.51450316702315202</v>
      </c>
      <c r="K66" s="94">
        <v>0.53238320513993198</v>
      </c>
      <c r="L66" s="94">
        <v>0.53238320513993198</v>
      </c>
      <c r="M66" s="94">
        <v>0.53238320513993198</v>
      </c>
      <c r="N66" s="94">
        <v>0.53238320513993198</v>
      </c>
      <c r="O66" s="94">
        <v>0.53238320513993198</v>
      </c>
      <c r="P66" s="94">
        <v>0.53238320513993198</v>
      </c>
      <c r="Q66" s="94">
        <v>0.53238320513993198</v>
      </c>
      <c r="R66" s="94">
        <v>0.53238320513993198</v>
      </c>
      <c r="S66" s="94">
        <v>0.53238320513993198</v>
      </c>
      <c r="T66" s="94">
        <v>0.53238320513993198</v>
      </c>
      <c r="U66" s="94">
        <v>0.53238320513993198</v>
      </c>
      <c r="V66" s="94">
        <v>0.53238320513993198</v>
      </c>
      <c r="W66" s="94">
        <v>0.53238320513993198</v>
      </c>
      <c r="X66" s="94">
        <v>0.53238320513993198</v>
      </c>
      <c r="Y66" s="94">
        <v>0.53238320513993198</v>
      </c>
      <c r="Z66" s="94">
        <v>0.53238320513993198</v>
      </c>
      <c r="AA66" s="94">
        <v>0.53238320513993198</v>
      </c>
      <c r="AB66" s="94">
        <v>0.53238320513993198</v>
      </c>
      <c r="AC66" s="94">
        <v>0.53238320513993198</v>
      </c>
      <c r="AD66" s="94">
        <v>0.53238320513993198</v>
      </c>
      <c r="AE66" s="94">
        <v>0.53238320513993198</v>
      </c>
      <c r="AF66" s="94">
        <v>0.53238320513993198</v>
      </c>
      <c r="AG66" s="94">
        <v>0.53238320513993198</v>
      </c>
      <c r="AH66" s="94">
        <v>0.53238320513993198</v>
      </c>
      <c r="AI66" s="94">
        <v>0.53238320513993198</v>
      </c>
      <c r="AJ66" s="94">
        <v>0.53238320513993198</v>
      </c>
      <c r="AK66" s="94">
        <v>0.53238320513993198</v>
      </c>
    </row>
    <row r="67" spans="1:42" x14ac:dyDescent="0.25">
      <c r="A67" s="118" t="str">
        <f t="shared" si="10"/>
        <v>csir_mtsao_low</v>
      </c>
      <c r="B67" s="16" t="s">
        <v>571</v>
      </c>
      <c r="C67" s="121" t="s">
        <v>565</v>
      </c>
      <c r="E67" s="105">
        <v>0.87390000000000001</v>
      </c>
      <c r="F67" s="105">
        <v>0.87390000000000001</v>
      </c>
      <c r="G67" s="105">
        <f t="shared" ref="G67:AK67" si="14">F67</f>
        <v>0.87390000000000001</v>
      </c>
      <c r="H67" s="105">
        <f t="shared" si="14"/>
        <v>0.87390000000000001</v>
      </c>
      <c r="I67" s="105">
        <f t="shared" si="14"/>
        <v>0.87390000000000001</v>
      </c>
      <c r="J67" s="105">
        <f t="shared" si="14"/>
        <v>0.87390000000000001</v>
      </c>
      <c r="K67" s="105">
        <f t="shared" si="14"/>
        <v>0.87390000000000001</v>
      </c>
      <c r="L67" s="105">
        <f t="shared" si="14"/>
        <v>0.87390000000000001</v>
      </c>
      <c r="M67" s="105">
        <f t="shared" si="14"/>
        <v>0.87390000000000001</v>
      </c>
      <c r="N67" s="105">
        <f t="shared" si="14"/>
        <v>0.87390000000000001</v>
      </c>
      <c r="O67" s="105">
        <f t="shared" si="14"/>
        <v>0.87390000000000001</v>
      </c>
      <c r="P67" s="105">
        <f t="shared" si="14"/>
        <v>0.87390000000000001</v>
      </c>
      <c r="Q67" s="105">
        <f t="shared" si="14"/>
        <v>0.87390000000000001</v>
      </c>
      <c r="R67" s="105">
        <f t="shared" si="14"/>
        <v>0.87390000000000001</v>
      </c>
      <c r="S67" s="105">
        <f t="shared" si="14"/>
        <v>0.87390000000000001</v>
      </c>
      <c r="T67" s="105">
        <f t="shared" si="14"/>
        <v>0.87390000000000001</v>
      </c>
      <c r="U67" s="105">
        <f t="shared" si="14"/>
        <v>0.87390000000000001</v>
      </c>
      <c r="V67" s="105">
        <f t="shared" si="14"/>
        <v>0.87390000000000001</v>
      </c>
      <c r="W67" s="105">
        <f t="shared" si="14"/>
        <v>0.87390000000000001</v>
      </c>
      <c r="X67" s="105">
        <f t="shared" si="14"/>
        <v>0.87390000000000001</v>
      </c>
      <c r="Y67" s="105">
        <f t="shared" si="14"/>
        <v>0.87390000000000001</v>
      </c>
      <c r="Z67" s="105">
        <f t="shared" si="14"/>
        <v>0.87390000000000001</v>
      </c>
      <c r="AA67" s="105">
        <f t="shared" si="14"/>
        <v>0.87390000000000001</v>
      </c>
      <c r="AB67" s="105">
        <f t="shared" si="14"/>
        <v>0.87390000000000001</v>
      </c>
      <c r="AC67" s="105">
        <f t="shared" si="14"/>
        <v>0.87390000000000001</v>
      </c>
      <c r="AD67" s="105">
        <f t="shared" si="14"/>
        <v>0.87390000000000001</v>
      </c>
      <c r="AE67" s="105">
        <f t="shared" si="14"/>
        <v>0.87390000000000001</v>
      </c>
      <c r="AF67" s="105">
        <f t="shared" si="14"/>
        <v>0.87390000000000001</v>
      </c>
      <c r="AG67" s="105">
        <f t="shared" si="14"/>
        <v>0.87390000000000001</v>
      </c>
      <c r="AH67" s="105">
        <f t="shared" si="14"/>
        <v>0.87390000000000001</v>
      </c>
      <c r="AI67" s="105">
        <f t="shared" si="14"/>
        <v>0.87390000000000001</v>
      </c>
      <c r="AJ67" s="105">
        <f t="shared" si="14"/>
        <v>0.87390000000000001</v>
      </c>
      <c r="AK67" s="105">
        <f t="shared" si="14"/>
        <v>0.87390000000000001</v>
      </c>
    </row>
    <row r="68" spans="1:42" x14ac:dyDescent="0.25">
      <c r="A68" s="118" t="str">
        <f t="shared" si="10"/>
        <v>csir_mtsao_low</v>
      </c>
      <c r="B68" s="16" t="s">
        <v>572</v>
      </c>
      <c r="C68" s="121" t="s">
        <v>565</v>
      </c>
      <c r="E68" s="105">
        <v>0.54442177344457499</v>
      </c>
      <c r="F68" s="105">
        <v>0.49019172593504701</v>
      </c>
      <c r="G68" s="105">
        <v>0.53881641713430495</v>
      </c>
      <c r="H68" s="105">
        <v>0.42841887959684399</v>
      </c>
      <c r="I68" s="94">
        <v>0.38053374408996499</v>
      </c>
      <c r="J68" s="94">
        <v>0.48595692437939297</v>
      </c>
      <c r="K68" s="94">
        <v>0.46272961612108499</v>
      </c>
      <c r="L68" s="94">
        <v>0.46272961612108499</v>
      </c>
      <c r="M68" s="94">
        <v>0.46272961612108499</v>
      </c>
      <c r="N68" s="94">
        <v>0.46272961612108499</v>
      </c>
      <c r="O68" s="94">
        <v>0.46272961612108499</v>
      </c>
      <c r="P68" s="94">
        <v>0.46272961612108499</v>
      </c>
      <c r="Q68" s="94">
        <v>0.46272961612108499</v>
      </c>
      <c r="R68" s="94">
        <v>0.46272961612108499</v>
      </c>
      <c r="S68" s="94">
        <v>0.46272961612108499</v>
      </c>
      <c r="T68" s="94">
        <v>0.46272961612108499</v>
      </c>
      <c r="U68" s="94">
        <v>0.46272961612108499</v>
      </c>
      <c r="V68" s="94">
        <v>0.46272961612108499</v>
      </c>
      <c r="W68" s="94">
        <v>0.46272961612108499</v>
      </c>
      <c r="X68" s="94">
        <v>0.46272961612108499</v>
      </c>
      <c r="Y68" s="94">
        <v>0.46272961612108499</v>
      </c>
      <c r="Z68" s="94">
        <v>0.46272961612108499</v>
      </c>
      <c r="AA68" s="94">
        <v>0.46272961612108499</v>
      </c>
      <c r="AB68" s="94">
        <v>0.46272961612108499</v>
      </c>
      <c r="AC68" s="94">
        <v>0.46272961612108499</v>
      </c>
      <c r="AD68" s="94">
        <v>0.46272961612108499</v>
      </c>
      <c r="AE68" s="94">
        <v>0.46272961612108499</v>
      </c>
      <c r="AF68" s="94">
        <v>0.46272961612108499</v>
      </c>
      <c r="AG68" s="94">
        <v>0.46272961612108499</v>
      </c>
      <c r="AH68" s="94">
        <v>0.46272961612108499</v>
      </c>
      <c r="AI68" s="94">
        <v>0.46272961612108499</v>
      </c>
      <c r="AJ68" s="94">
        <v>0.46272961612108499</v>
      </c>
      <c r="AK68" s="94">
        <v>0.46272961612108499</v>
      </c>
    </row>
    <row r="69" spans="1:42" x14ac:dyDescent="0.25">
      <c r="A69" s="118" t="str">
        <f t="shared" si="10"/>
        <v>csir_mtsao_low</v>
      </c>
      <c r="B69" s="16" t="s">
        <v>573</v>
      </c>
      <c r="C69" s="121" t="s">
        <v>565</v>
      </c>
      <c r="E69" s="105">
        <v>0.72</v>
      </c>
      <c r="F69" s="105">
        <v>0.72</v>
      </c>
      <c r="G69" s="105">
        <v>0.76500000000000001</v>
      </c>
      <c r="H69" s="105">
        <v>0.83699999999999997</v>
      </c>
      <c r="I69" s="94">
        <v>0.81399999999999995</v>
      </c>
      <c r="J69" s="94">
        <v>0.81599999999999995</v>
      </c>
      <c r="K69" s="94">
        <v>0.83199999999999996</v>
      </c>
      <c r="L69" s="94">
        <v>0.78200000000000003</v>
      </c>
      <c r="M69" s="94">
        <v>0.82399999999999995</v>
      </c>
      <c r="N69" s="94">
        <v>0.81699999999999995</v>
      </c>
      <c r="O69" s="94">
        <v>0.80100000000000005</v>
      </c>
      <c r="P69" s="94">
        <v>0.79400000000000004</v>
      </c>
      <c r="Q69" s="94">
        <v>0.78900000000000003</v>
      </c>
      <c r="R69" s="94">
        <v>0.80500000000000005</v>
      </c>
      <c r="S69" s="94">
        <v>0.80100000000000005</v>
      </c>
      <c r="T69" s="94">
        <v>0.79800000000000004</v>
      </c>
      <c r="U69" s="94">
        <v>0.79800000000000004</v>
      </c>
      <c r="V69" s="94">
        <v>0.79800000000000004</v>
      </c>
      <c r="W69" s="94">
        <v>0.8</v>
      </c>
      <c r="X69" s="94">
        <v>0.79900000000000004</v>
      </c>
      <c r="Y69" s="94">
        <v>0.79900000000000004</v>
      </c>
      <c r="Z69" s="94">
        <v>0.79900000000000004</v>
      </c>
      <c r="AA69" s="94">
        <v>0.79900000000000004</v>
      </c>
      <c r="AB69" s="94">
        <v>0.79900000000000004</v>
      </c>
      <c r="AC69" s="94">
        <v>0.79900000000000004</v>
      </c>
      <c r="AD69" s="94">
        <v>0.79900000000000004</v>
      </c>
      <c r="AE69" s="94">
        <v>0.79900000000000004</v>
      </c>
      <c r="AF69" s="94">
        <v>0.79900000000000004</v>
      </c>
      <c r="AG69" s="94">
        <v>0.79900000000000004</v>
      </c>
      <c r="AH69" s="94">
        <v>0.79900000000000004</v>
      </c>
      <c r="AI69" s="94">
        <v>0.79900000000000004</v>
      </c>
      <c r="AJ69" s="94">
        <v>0.79900000000000004</v>
      </c>
      <c r="AK69" s="94">
        <v>0.79900000000000004</v>
      </c>
      <c r="AL69" s="105"/>
      <c r="AM69" s="105"/>
      <c r="AN69" s="105"/>
      <c r="AO69" s="105"/>
      <c r="AP69" s="105"/>
    </row>
    <row r="70" spans="1:42" x14ac:dyDescent="0.25">
      <c r="A70" s="118" t="str">
        <f t="shared" si="10"/>
        <v>csir_mtsao_low</v>
      </c>
      <c r="B70" s="16" t="s">
        <v>574</v>
      </c>
      <c r="C70" s="121" t="s">
        <v>565</v>
      </c>
      <c r="E70" s="105">
        <v>0.72455393138649504</v>
      </c>
      <c r="F70" s="105">
        <v>0.65238085521854605</v>
      </c>
      <c r="G70" s="105">
        <v>0.65036891724426105</v>
      </c>
      <c r="H70" s="105">
        <v>0.65654820794156599</v>
      </c>
      <c r="I70" s="94">
        <v>0.60304861098826201</v>
      </c>
      <c r="J70" s="94">
        <v>0.60834055472156601</v>
      </c>
      <c r="K70" s="94">
        <v>0.59715386214508703</v>
      </c>
      <c r="L70" s="94">
        <v>0.59715386214508703</v>
      </c>
      <c r="M70" s="94">
        <v>0.59715386214508703</v>
      </c>
      <c r="N70" s="94">
        <v>0.59715386214508703</v>
      </c>
      <c r="O70" s="94">
        <v>0.59715386214508703</v>
      </c>
      <c r="P70" s="94">
        <v>0.59715386214508703</v>
      </c>
      <c r="Q70" s="94">
        <v>0.59715386214508703</v>
      </c>
      <c r="R70" s="94">
        <v>0.59715386214508703</v>
      </c>
      <c r="S70" s="94">
        <v>0.59715386214508703</v>
      </c>
      <c r="T70" s="94">
        <v>0.59715386214508703</v>
      </c>
      <c r="U70" s="94">
        <v>0.59715386214508703</v>
      </c>
      <c r="V70" s="94">
        <v>0.59715386214508703</v>
      </c>
      <c r="W70" s="94">
        <v>0.59715386214508703</v>
      </c>
      <c r="X70" s="94">
        <v>0.59715386214508703</v>
      </c>
      <c r="Y70" s="94">
        <v>0.59715386214508703</v>
      </c>
      <c r="Z70" s="94">
        <v>0.59715386214508703</v>
      </c>
      <c r="AA70" s="94">
        <v>0.59715386214508703</v>
      </c>
      <c r="AB70" s="94">
        <v>0.59715386214508703</v>
      </c>
      <c r="AC70" s="94">
        <v>0.59715386214508703</v>
      </c>
      <c r="AD70" s="94">
        <v>0.59715386214508703</v>
      </c>
      <c r="AE70" s="94">
        <v>0.59715386214508703</v>
      </c>
      <c r="AF70" s="94">
        <v>0.59715386214508703</v>
      </c>
      <c r="AG70" s="94">
        <v>0.59715386214508703</v>
      </c>
      <c r="AH70" s="94">
        <v>0.59715386214508703</v>
      </c>
      <c r="AI70" s="94">
        <v>0.59715386214508703</v>
      </c>
      <c r="AJ70" s="94">
        <v>0.59715386214508703</v>
      </c>
      <c r="AK70" s="94">
        <v>0.59715386214508703</v>
      </c>
    </row>
    <row r="71" spans="1:42" x14ac:dyDescent="0.25">
      <c r="A71" s="118" t="str">
        <f t="shared" si="10"/>
        <v>csir_mtsao_low</v>
      </c>
      <c r="B71" s="16" t="s">
        <v>575</v>
      </c>
      <c r="C71" s="121" t="s">
        <v>565</v>
      </c>
      <c r="E71" s="105">
        <v>0.73512034288588202</v>
      </c>
      <c r="F71" s="105">
        <v>0.66189474269048298</v>
      </c>
      <c r="G71" s="105">
        <v>0.63397163428826597</v>
      </c>
      <c r="H71" s="105">
        <v>0.59067380580696105</v>
      </c>
      <c r="I71" s="94">
        <v>0.53773809098683201</v>
      </c>
      <c r="J71" s="94">
        <v>0.55527286604700599</v>
      </c>
      <c r="K71" s="94">
        <v>0.55320747402185599</v>
      </c>
      <c r="L71" s="94">
        <v>0.55320747402185599</v>
      </c>
      <c r="M71" s="94">
        <v>0.55320747402185599</v>
      </c>
      <c r="N71" s="94">
        <v>0.55320747402185599</v>
      </c>
      <c r="O71" s="94">
        <v>0.55320747402185599</v>
      </c>
      <c r="P71" s="94">
        <v>0.55320747402185599</v>
      </c>
      <c r="Q71" s="94">
        <v>0.55320747402185599</v>
      </c>
      <c r="R71" s="94">
        <v>0.55320747402185599</v>
      </c>
      <c r="S71" s="94">
        <v>0.55320747402185599</v>
      </c>
      <c r="T71" s="94">
        <v>0.55320747402185599</v>
      </c>
      <c r="U71" s="94">
        <v>0.55320747402185599</v>
      </c>
      <c r="V71" s="94">
        <v>0.55320747402185599</v>
      </c>
      <c r="W71" s="94">
        <v>0.55320747402185599</v>
      </c>
      <c r="X71" s="94">
        <v>0.55320747402185599</v>
      </c>
      <c r="Y71" s="94">
        <v>0.55320747402185599</v>
      </c>
      <c r="Z71" s="94">
        <v>0.55320747402185599</v>
      </c>
      <c r="AA71" s="94">
        <v>0.55320747402185599</v>
      </c>
      <c r="AB71" s="94">
        <v>0.55320747402185599</v>
      </c>
      <c r="AC71" s="94">
        <v>0.55320747402185599</v>
      </c>
      <c r="AD71" s="94">
        <v>0.55320747402185599</v>
      </c>
      <c r="AE71" s="94">
        <v>0.55320747402185599</v>
      </c>
      <c r="AF71" s="94">
        <v>0.55320747402185599</v>
      </c>
      <c r="AG71" s="94">
        <v>0.55320747402185599</v>
      </c>
      <c r="AH71" s="94">
        <v>0.55320747402185599</v>
      </c>
      <c r="AI71" s="94">
        <v>0.55320747402185599</v>
      </c>
      <c r="AJ71" s="94">
        <v>0.55320747402185599</v>
      </c>
      <c r="AK71" s="94">
        <v>0.55320747402185599</v>
      </c>
    </row>
    <row r="72" spans="1:42" x14ac:dyDescent="0.25">
      <c r="A72" s="118" t="str">
        <f t="shared" si="10"/>
        <v>csir_mtsao_low</v>
      </c>
      <c r="B72" s="16" t="s">
        <v>576</v>
      </c>
      <c r="C72" s="121" t="s">
        <v>565</v>
      </c>
      <c r="E72" s="105">
        <v>0.83273385864211802</v>
      </c>
      <c r="F72" s="105">
        <v>0.74978494124076001</v>
      </c>
      <c r="G72" s="105">
        <v>0.68086956274271804</v>
      </c>
      <c r="H72" s="105">
        <v>0.64023645122252104</v>
      </c>
      <c r="I72" s="94">
        <v>0.60067906831247297</v>
      </c>
      <c r="J72" s="94">
        <v>0.60521015735593198</v>
      </c>
      <c r="K72" s="94">
        <v>0.56275791457804802</v>
      </c>
      <c r="L72" s="94">
        <v>0.56275791457804802</v>
      </c>
      <c r="M72" s="94">
        <v>0.56275791457804802</v>
      </c>
      <c r="N72" s="94">
        <v>0.56275791457804802</v>
      </c>
      <c r="O72" s="94">
        <v>0.56275791457804802</v>
      </c>
      <c r="P72" s="94">
        <v>0.56275791457804802</v>
      </c>
      <c r="Q72" s="94">
        <v>0.56275791457804802</v>
      </c>
      <c r="R72" s="94">
        <v>0.56275791457804802</v>
      </c>
      <c r="S72" s="94">
        <v>0.56275791457804802</v>
      </c>
      <c r="T72" s="94">
        <v>0.56275791457804802</v>
      </c>
      <c r="U72" s="94">
        <v>0.56275791457804802</v>
      </c>
      <c r="V72" s="94">
        <v>0.56275791457804802</v>
      </c>
      <c r="W72" s="94">
        <v>0.56275791457804802</v>
      </c>
      <c r="X72" s="94">
        <v>0.56275791457804802</v>
      </c>
      <c r="Y72" s="94">
        <v>0.56275791457804802</v>
      </c>
      <c r="Z72" s="94">
        <v>0.56275791457804802</v>
      </c>
      <c r="AA72" s="94">
        <v>0.56275791457804802</v>
      </c>
      <c r="AB72" s="94">
        <v>0.56275791457804802</v>
      </c>
      <c r="AC72" s="94">
        <v>0.56275791457804802</v>
      </c>
      <c r="AD72" s="94">
        <v>0.56275791457804802</v>
      </c>
      <c r="AE72" s="94">
        <v>0.56275791457804802</v>
      </c>
      <c r="AF72" s="94">
        <v>0.56275791457804802</v>
      </c>
      <c r="AG72" s="94">
        <v>0.56275791457804802</v>
      </c>
      <c r="AH72" s="94">
        <v>0.56275791457804802</v>
      </c>
      <c r="AI72" s="94">
        <v>0.56275791457804802</v>
      </c>
      <c r="AJ72" s="94">
        <v>0.56275791457804802</v>
      </c>
      <c r="AK72" s="94">
        <v>0.56275791457804802</v>
      </c>
    </row>
    <row r="73" spans="1:42" x14ac:dyDescent="0.25">
      <c r="A73" s="118" t="str">
        <f t="shared" si="10"/>
        <v>csir_mtsao_low</v>
      </c>
      <c r="B73" s="16" t="s">
        <v>577</v>
      </c>
      <c r="C73" s="121" t="s">
        <v>565</v>
      </c>
      <c r="E73" s="105">
        <v>0.67725666086543301</v>
      </c>
      <c r="F73" s="105">
        <v>0.60979488272511295</v>
      </c>
      <c r="G73" s="105">
        <v>0.58418506531306802</v>
      </c>
      <c r="H73" s="105">
        <v>0.55475657226214103</v>
      </c>
      <c r="I73" s="94">
        <v>0.52552013656479502</v>
      </c>
      <c r="J73" s="94">
        <v>0.51793169747122803</v>
      </c>
      <c r="K73" s="94">
        <v>0.50646058077312395</v>
      </c>
      <c r="L73" s="94">
        <v>0.50646058077312395</v>
      </c>
      <c r="M73" s="94">
        <v>0.50646058077312395</v>
      </c>
      <c r="N73" s="94">
        <v>0.50646058077312395</v>
      </c>
      <c r="O73" s="94">
        <v>0.50646058077312395</v>
      </c>
      <c r="P73" s="94">
        <v>0.50646058077312395</v>
      </c>
      <c r="Q73" s="94">
        <v>0.50646058077312395</v>
      </c>
      <c r="R73" s="94">
        <v>0.50646058077312395</v>
      </c>
      <c r="S73" s="94">
        <v>0.50646058077312395</v>
      </c>
      <c r="T73" s="94">
        <v>0.50646058077312395</v>
      </c>
      <c r="U73" s="94">
        <v>0.50646058077312395</v>
      </c>
      <c r="V73" s="94">
        <v>0.50646058077312395</v>
      </c>
      <c r="W73" s="94">
        <v>0.50646058077312395</v>
      </c>
      <c r="X73" s="94">
        <v>0.50646058077312395</v>
      </c>
      <c r="Y73" s="94">
        <v>0.50646058077312395</v>
      </c>
      <c r="Z73" s="94">
        <v>0.50646058077312395</v>
      </c>
      <c r="AA73" s="94">
        <v>0.50646058077312395</v>
      </c>
      <c r="AB73" s="94">
        <v>0.50646058077312395</v>
      </c>
      <c r="AC73" s="94">
        <v>0.50646058077312395</v>
      </c>
      <c r="AD73" s="94">
        <v>0.50646058077312395</v>
      </c>
      <c r="AE73" s="94">
        <v>0.50646058077312395</v>
      </c>
      <c r="AF73" s="94">
        <v>0.50646058077312395</v>
      </c>
      <c r="AG73" s="94">
        <v>0.50646058077312395</v>
      </c>
      <c r="AH73" s="94">
        <v>0.50646058077312395</v>
      </c>
      <c r="AI73" s="94">
        <v>0.50646058077312395</v>
      </c>
      <c r="AJ73" s="94">
        <v>0.50646058077312395</v>
      </c>
      <c r="AK73" s="94">
        <v>0.50646058077312395</v>
      </c>
    </row>
    <row r="74" spans="1:42" x14ac:dyDescent="0.25">
      <c r="A74" s="118" t="str">
        <f t="shared" si="10"/>
        <v>csir_mtsao_low</v>
      </c>
      <c r="B74" s="16" t="s">
        <v>578</v>
      </c>
      <c r="C74" s="121" t="s">
        <v>565</v>
      </c>
      <c r="E74" s="105">
        <v>0.76600000000000001</v>
      </c>
      <c r="F74" s="105">
        <v>0.76600000000000001</v>
      </c>
      <c r="G74" s="105">
        <v>0.79200000000000004</v>
      </c>
      <c r="H74" s="105">
        <v>0.84199999999999997</v>
      </c>
      <c r="I74" s="94">
        <v>0.83599999999999997</v>
      </c>
      <c r="J74" s="94">
        <v>0.85199999999999998</v>
      </c>
      <c r="K74" s="94">
        <v>0.81899999999999995</v>
      </c>
      <c r="L74" s="94">
        <v>0.86</v>
      </c>
      <c r="M74" s="94">
        <v>0.86699999999999999</v>
      </c>
      <c r="N74" s="94">
        <v>0.79500000000000004</v>
      </c>
      <c r="O74" s="94">
        <v>0.81799999999999995</v>
      </c>
      <c r="P74" s="94">
        <v>0.81100000000000005</v>
      </c>
      <c r="Q74" s="94">
        <v>0.80600000000000005</v>
      </c>
      <c r="R74" s="94">
        <v>0.81899999999999995</v>
      </c>
      <c r="S74" s="94">
        <v>0.81</v>
      </c>
      <c r="T74" s="94">
        <v>0.81299999999999994</v>
      </c>
      <c r="U74" s="94">
        <v>0.81200000000000006</v>
      </c>
      <c r="V74" s="94">
        <v>0.81200000000000006</v>
      </c>
      <c r="W74" s="94">
        <v>0.81299999999999994</v>
      </c>
      <c r="X74" s="94">
        <v>0.81200000000000006</v>
      </c>
      <c r="Y74" s="94">
        <v>0.81200000000000006</v>
      </c>
      <c r="Z74" s="94">
        <v>0.81200000000000006</v>
      </c>
      <c r="AA74" s="94">
        <v>0.81200000000000006</v>
      </c>
      <c r="AB74" s="94">
        <v>0.81200000000000006</v>
      </c>
      <c r="AC74" s="94">
        <v>0.81200000000000006</v>
      </c>
      <c r="AD74" s="94">
        <v>0.81200000000000006</v>
      </c>
      <c r="AE74" s="94">
        <v>0.81200000000000006</v>
      </c>
      <c r="AF74" s="94">
        <v>0.81200000000000006</v>
      </c>
      <c r="AG74" s="94">
        <v>0.81200000000000006</v>
      </c>
      <c r="AH74" s="94">
        <v>0.81200000000000006</v>
      </c>
      <c r="AI74" s="94">
        <v>0.81200000000000006</v>
      </c>
      <c r="AJ74" s="94">
        <v>0.81200000000000006</v>
      </c>
      <c r="AK74" s="94">
        <v>0.81200000000000006</v>
      </c>
    </row>
    <row r="75" spans="1:42" x14ac:dyDescent="0.25">
      <c r="A75" s="118" t="str">
        <f t="shared" si="10"/>
        <v>csir_mtsao_low</v>
      </c>
      <c r="B75" s="16" t="s">
        <v>579</v>
      </c>
      <c r="C75" s="121" t="s">
        <v>565</v>
      </c>
      <c r="E75" s="105">
        <v>0.564145741576763</v>
      </c>
      <c r="F75" s="105">
        <v>0.50795098254932902</v>
      </c>
      <c r="G75" s="105">
        <v>0.48308264708698501</v>
      </c>
      <c r="H75" s="105">
        <v>0.423870408973264</v>
      </c>
      <c r="I75" s="94">
        <v>0.437995153977845</v>
      </c>
      <c r="J75" s="94">
        <v>0.40933672219196698</v>
      </c>
      <c r="K75" s="94">
        <v>0.43910484211366102</v>
      </c>
      <c r="L75" s="94">
        <v>0.43910484211366102</v>
      </c>
      <c r="M75" s="94">
        <v>0.43910484211366102</v>
      </c>
      <c r="N75" s="94">
        <v>0.43910484211366102</v>
      </c>
      <c r="O75" s="94">
        <v>0.43910484211366102</v>
      </c>
      <c r="P75" s="94">
        <v>0.43910484211366102</v>
      </c>
      <c r="Q75" s="94">
        <v>0.43910484211366102</v>
      </c>
      <c r="R75" s="94">
        <v>0.43910484211366102</v>
      </c>
      <c r="S75" s="94">
        <v>0.43910484211366102</v>
      </c>
      <c r="T75" s="94">
        <v>0.43910484211366102</v>
      </c>
      <c r="U75" s="94">
        <v>0.43910484211366102</v>
      </c>
      <c r="V75" s="94">
        <v>0.43910484211366102</v>
      </c>
      <c r="W75" s="94">
        <v>0.43910484211366102</v>
      </c>
      <c r="X75" s="94">
        <v>0.43910484211366102</v>
      </c>
      <c r="Y75" s="94">
        <v>0.43910484211366102</v>
      </c>
      <c r="Z75" s="94">
        <v>0.43910484211366102</v>
      </c>
      <c r="AA75" s="94">
        <v>0.43910484211366102</v>
      </c>
      <c r="AB75" s="94">
        <v>0.43910484211366102</v>
      </c>
      <c r="AC75" s="94">
        <v>0.43910484211366102</v>
      </c>
      <c r="AD75" s="94">
        <v>0.43910484211366102</v>
      </c>
      <c r="AE75" s="94">
        <v>0.43910484211366102</v>
      </c>
      <c r="AF75" s="94">
        <v>0.43910484211366102</v>
      </c>
      <c r="AG75" s="94">
        <v>0.43910484211366102</v>
      </c>
      <c r="AH75" s="94">
        <v>0.43910484211366102</v>
      </c>
      <c r="AI75" s="94">
        <v>0.43910484211366102</v>
      </c>
      <c r="AJ75" s="94">
        <v>0.43910484211366102</v>
      </c>
      <c r="AK75" s="94">
        <v>0.43910484211366102</v>
      </c>
    </row>
    <row r="76" spans="1:42" x14ac:dyDescent="0.25">
      <c r="A76" s="118" t="str">
        <f t="shared" si="10"/>
        <v>csir_mtsao_low</v>
      </c>
      <c r="B76" s="16" t="s">
        <v>596</v>
      </c>
      <c r="C76" s="121" t="s">
        <v>565</v>
      </c>
      <c r="E76" s="105">
        <v>0.98399999999999999</v>
      </c>
      <c r="F76" s="105">
        <v>0.98399999999999999</v>
      </c>
      <c r="G76" s="105">
        <v>0.9839</v>
      </c>
      <c r="H76" s="105">
        <v>0.82340000000000002</v>
      </c>
      <c r="I76" s="94">
        <v>0.9839</v>
      </c>
      <c r="J76" s="94">
        <v>0.89659999999999995</v>
      </c>
      <c r="K76" s="94">
        <v>0.96819999999999995</v>
      </c>
      <c r="L76" s="94">
        <v>0.96819999999999995</v>
      </c>
      <c r="M76" s="94">
        <v>0.96819999999999995</v>
      </c>
      <c r="N76" s="94">
        <v>0.96819999999999995</v>
      </c>
      <c r="O76" s="94">
        <v>0.96819999999999995</v>
      </c>
      <c r="P76" s="94">
        <v>0.96819999999999995</v>
      </c>
      <c r="Q76" s="94">
        <v>0.96819999999999995</v>
      </c>
      <c r="R76" s="94">
        <v>0.96819999999999995</v>
      </c>
      <c r="S76" s="94">
        <v>0.96819999999999995</v>
      </c>
      <c r="T76" s="94">
        <v>0.96819999999999995</v>
      </c>
      <c r="U76" s="94">
        <v>0.96819999999999995</v>
      </c>
      <c r="V76" s="94">
        <v>0.96819999999999995</v>
      </c>
      <c r="W76" s="94">
        <v>0.96819999999999995</v>
      </c>
      <c r="X76" s="94">
        <v>0.96819999999999995</v>
      </c>
      <c r="Y76" s="94">
        <v>0.96819999999999995</v>
      </c>
      <c r="Z76" s="94">
        <v>0.96819999999999995</v>
      </c>
      <c r="AA76" s="94">
        <v>0.96819999999999995</v>
      </c>
      <c r="AB76" s="94">
        <v>0.96819999999999995</v>
      </c>
      <c r="AC76" s="94">
        <v>0.96819999999999995</v>
      </c>
      <c r="AD76" s="94">
        <v>0.96819999999999995</v>
      </c>
      <c r="AE76" s="94">
        <v>0.96819999999999995</v>
      </c>
      <c r="AF76" s="94">
        <v>0.96819999999999995</v>
      </c>
      <c r="AG76" s="94">
        <v>0.96819999999999995</v>
      </c>
      <c r="AH76" s="94">
        <v>0.96819999999999995</v>
      </c>
      <c r="AI76" s="94">
        <v>0.96819999999999995</v>
      </c>
      <c r="AJ76" s="94">
        <v>0.96819999999999995</v>
      </c>
      <c r="AK76" s="94">
        <v>0.96819999999999995</v>
      </c>
    </row>
    <row r="77" spans="1:42" x14ac:dyDescent="0.25">
      <c r="A77" s="118" t="str">
        <f t="shared" si="10"/>
        <v>csir_mtsao_low</v>
      </c>
      <c r="B77" s="16" t="s">
        <v>597</v>
      </c>
      <c r="C77" s="121" t="s">
        <v>565</v>
      </c>
      <c r="E77" s="105">
        <v>0.98119999999999996</v>
      </c>
      <c r="F77" s="105">
        <v>0.98119999999999996</v>
      </c>
      <c r="G77" s="105">
        <v>0.94199999999999995</v>
      </c>
      <c r="H77" s="105">
        <v>0.98129999999999995</v>
      </c>
      <c r="I77" s="105">
        <v>0.96809999999999996</v>
      </c>
      <c r="J77" s="105">
        <v>0.97809999999999997</v>
      </c>
      <c r="K77" s="105">
        <v>0.9516</v>
      </c>
      <c r="L77" s="105">
        <v>0.9516</v>
      </c>
      <c r="M77" s="105">
        <v>0.9516</v>
      </c>
      <c r="N77" s="105">
        <v>0.9516</v>
      </c>
      <c r="O77" s="105">
        <v>0.9516</v>
      </c>
      <c r="P77" s="105">
        <v>0.9516</v>
      </c>
      <c r="Q77" s="105">
        <v>0.9516</v>
      </c>
      <c r="R77" s="105">
        <v>0.9516</v>
      </c>
      <c r="S77" s="105">
        <v>0.9516</v>
      </c>
      <c r="T77" s="105">
        <v>0.9516</v>
      </c>
      <c r="U77" s="105">
        <v>0.9516</v>
      </c>
      <c r="V77" s="105">
        <v>0.9516</v>
      </c>
      <c r="W77" s="105">
        <v>0.9516</v>
      </c>
      <c r="X77" s="105">
        <v>0.9516</v>
      </c>
      <c r="Y77" s="105">
        <v>0.9516</v>
      </c>
      <c r="Z77" s="105">
        <v>0.9516</v>
      </c>
      <c r="AA77" s="105">
        <v>0.9516</v>
      </c>
      <c r="AB77" s="105">
        <v>0.9516</v>
      </c>
      <c r="AC77" s="105">
        <v>0.9516</v>
      </c>
      <c r="AD77" s="105">
        <v>0.9516</v>
      </c>
      <c r="AE77" s="105">
        <v>0.9516</v>
      </c>
      <c r="AF77" s="105">
        <v>0.9516</v>
      </c>
      <c r="AG77" s="105">
        <v>0.9516</v>
      </c>
      <c r="AH77" s="105">
        <v>0.9516</v>
      </c>
      <c r="AI77" s="105">
        <v>0.9516</v>
      </c>
      <c r="AJ77" s="105">
        <v>0.9516</v>
      </c>
      <c r="AK77" s="105">
        <v>0.9516</v>
      </c>
    </row>
    <row r="78" spans="1:42" x14ac:dyDescent="0.25">
      <c r="A78" s="118" t="str">
        <f t="shared" si="10"/>
        <v>csir_mtsao_low</v>
      </c>
      <c r="B78" s="16" t="s">
        <v>598</v>
      </c>
      <c r="C78" s="121" t="s">
        <v>565</v>
      </c>
      <c r="E78" s="105">
        <v>0.98</v>
      </c>
      <c r="F78" s="105">
        <f t="shared" ref="F78:AK78" si="15">E78</f>
        <v>0.98</v>
      </c>
      <c r="G78" s="105">
        <f t="shared" si="15"/>
        <v>0.98</v>
      </c>
      <c r="H78" s="105">
        <f t="shared" si="15"/>
        <v>0.98</v>
      </c>
      <c r="I78" s="105">
        <f t="shared" si="15"/>
        <v>0.98</v>
      </c>
      <c r="J78" s="105">
        <f t="shared" si="15"/>
        <v>0.98</v>
      </c>
      <c r="K78" s="105">
        <f t="shared" si="15"/>
        <v>0.98</v>
      </c>
      <c r="L78" s="105">
        <f t="shared" si="15"/>
        <v>0.98</v>
      </c>
      <c r="M78" s="105">
        <f t="shared" si="15"/>
        <v>0.98</v>
      </c>
      <c r="N78" s="105">
        <f t="shared" si="15"/>
        <v>0.98</v>
      </c>
      <c r="O78" s="105">
        <f t="shared" si="15"/>
        <v>0.98</v>
      </c>
      <c r="P78" s="105">
        <f t="shared" si="15"/>
        <v>0.98</v>
      </c>
      <c r="Q78" s="105">
        <f t="shared" si="15"/>
        <v>0.98</v>
      </c>
      <c r="R78" s="105">
        <f t="shared" si="15"/>
        <v>0.98</v>
      </c>
      <c r="S78" s="105">
        <f t="shared" si="15"/>
        <v>0.98</v>
      </c>
      <c r="T78" s="105">
        <f t="shared" si="15"/>
        <v>0.98</v>
      </c>
      <c r="U78" s="105">
        <f t="shared" si="15"/>
        <v>0.98</v>
      </c>
      <c r="V78" s="105">
        <f t="shared" si="15"/>
        <v>0.98</v>
      </c>
      <c r="W78" s="105">
        <f t="shared" si="15"/>
        <v>0.98</v>
      </c>
      <c r="X78" s="105">
        <f t="shared" si="15"/>
        <v>0.98</v>
      </c>
      <c r="Y78" s="105">
        <f t="shared" si="15"/>
        <v>0.98</v>
      </c>
      <c r="Z78" s="105">
        <f t="shared" si="15"/>
        <v>0.98</v>
      </c>
      <c r="AA78" s="105">
        <f t="shared" si="15"/>
        <v>0.98</v>
      </c>
      <c r="AB78" s="105">
        <f t="shared" si="15"/>
        <v>0.98</v>
      </c>
      <c r="AC78" s="105">
        <f t="shared" si="15"/>
        <v>0.98</v>
      </c>
      <c r="AD78" s="105">
        <f t="shared" si="15"/>
        <v>0.98</v>
      </c>
      <c r="AE78" s="105">
        <f t="shared" si="15"/>
        <v>0.98</v>
      </c>
      <c r="AF78" s="105">
        <f t="shared" si="15"/>
        <v>0.98</v>
      </c>
      <c r="AG78" s="105">
        <f t="shared" si="15"/>
        <v>0.98</v>
      </c>
      <c r="AH78" s="105">
        <f t="shared" si="15"/>
        <v>0.98</v>
      </c>
      <c r="AI78" s="105">
        <f t="shared" si="15"/>
        <v>0.98</v>
      </c>
      <c r="AJ78" s="105">
        <f t="shared" si="15"/>
        <v>0.98</v>
      </c>
      <c r="AK78" s="105">
        <f t="shared" si="15"/>
        <v>0.98</v>
      </c>
    </row>
    <row r="79" spans="1:42" x14ac:dyDescent="0.25">
      <c r="A79" s="118" t="str">
        <f t="shared" si="10"/>
        <v>csir_mtsao_low</v>
      </c>
      <c r="B79" s="16" t="s">
        <v>599</v>
      </c>
      <c r="C79" s="121" t="s">
        <v>565</v>
      </c>
      <c r="E79" s="105">
        <v>0.98</v>
      </c>
      <c r="F79" s="105">
        <f t="shared" ref="F79:AK79" si="16">E79</f>
        <v>0.98</v>
      </c>
      <c r="G79" s="105">
        <f t="shared" si="16"/>
        <v>0.98</v>
      </c>
      <c r="H79" s="105">
        <f t="shared" si="16"/>
        <v>0.98</v>
      </c>
      <c r="I79" s="105">
        <f t="shared" si="16"/>
        <v>0.98</v>
      </c>
      <c r="J79" s="105">
        <f t="shared" si="16"/>
        <v>0.98</v>
      </c>
      <c r="K79" s="105">
        <f t="shared" si="16"/>
        <v>0.98</v>
      </c>
      <c r="L79" s="105">
        <f t="shared" si="16"/>
        <v>0.98</v>
      </c>
      <c r="M79" s="105">
        <f t="shared" si="16"/>
        <v>0.98</v>
      </c>
      <c r="N79" s="105">
        <f t="shared" si="16"/>
        <v>0.98</v>
      </c>
      <c r="O79" s="105">
        <f t="shared" si="16"/>
        <v>0.98</v>
      </c>
      <c r="P79" s="105">
        <f t="shared" si="16"/>
        <v>0.98</v>
      </c>
      <c r="Q79" s="105">
        <f t="shared" si="16"/>
        <v>0.98</v>
      </c>
      <c r="R79" s="105">
        <f t="shared" si="16"/>
        <v>0.98</v>
      </c>
      <c r="S79" s="105">
        <f t="shared" si="16"/>
        <v>0.98</v>
      </c>
      <c r="T79" s="105">
        <f t="shared" si="16"/>
        <v>0.98</v>
      </c>
      <c r="U79" s="105">
        <f t="shared" si="16"/>
        <v>0.98</v>
      </c>
      <c r="V79" s="105">
        <f t="shared" si="16"/>
        <v>0.98</v>
      </c>
      <c r="W79" s="105">
        <f t="shared" si="16"/>
        <v>0.98</v>
      </c>
      <c r="X79" s="105">
        <f t="shared" si="16"/>
        <v>0.98</v>
      </c>
      <c r="Y79" s="105">
        <f t="shared" si="16"/>
        <v>0.98</v>
      </c>
      <c r="Z79" s="105">
        <f t="shared" si="16"/>
        <v>0.98</v>
      </c>
      <c r="AA79" s="105">
        <f t="shared" si="16"/>
        <v>0.98</v>
      </c>
      <c r="AB79" s="105">
        <f t="shared" si="16"/>
        <v>0.98</v>
      </c>
      <c r="AC79" s="105">
        <f t="shared" si="16"/>
        <v>0.98</v>
      </c>
      <c r="AD79" s="105">
        <f t="shared" si="16"/>
        <v>0.98</v>
      </c>
      <c r="AE79" s="105">
        <f t="shared" si="16"/>
        <v>0.98</v>
      </c>
      <c r="AF79" s="105">
        <f t="shared" si="16"/>
        <v>0.98</v>
      </c>
      <c r="AG79" s="105">
        <f t="shared" si="16"/>
        <v>0.98</v>
      </c>
      <c r="AH79" s="105">
        <f t="shared" si="16"/>
        <v>0.98</v>
      </c>
      <c r="AI79" s="105">
        <f t="shared" si="16"/>
        <v>0.98</v>
      </c>
      <c r="AJ79" s="105">
        <f t="shared" si="16"/>
        <v>0.98</v>
      </c>
      <c r="AK79" s="105">
        <f t="shared" si="16"/>
        <v>0.98</v>
      </c>
    </row>
    <row r="80" spans="1:42" x14ac:dyDescent="0.25">
      <c r="A80" s="118" t="str">
        <f t="shared" si="10"/>
        <v>csir_mtsao_low</v>
      </c>
      <c r="B80" s="16" t="s">
        <v>600</v>
      </c>
      <c r="C80" s="121" t="s">
        <v>565</v>
      </c>
      <c r="E80" s="105">
        <v>0.97709999999999997</v>
      </c>
      <c r="F80" s="105">
        <v>0.97709999999999997</v>
      </c>
      <c r="G80" s="105">
        <v>0.93069999999999997</v>
      </c>
      <c r="H80" s="105">
        <v>0.92459999999999998</v>
      </c>
      <c r="I80" s="94">
        <v>0.92620000000000002</v>
      </c>
      <c r="J80" s="94">
        <v>0.98140000000000005</v>
      </c>
      <c r="K80" s="94">
        <v>0.96160000000000001</v>
      </c>
      <c r="L80" s="94">
        <v>0.96160000000000001</v>
      </c>
      <c r="M80" s="94">
        <v>0.96160000000000001</v>
      </c>
      <c r="N80" s="94">
        <v>0.96160000000000001</v>
      </c>
      <c r="O80" s="94">
        <v>0.96160000000000001</v>
      </c>
      <c r="P80" s="94">
        <v>0.96160000000000001</v>
      </c>
      <c r="Q80" s="94">
        <v>0.96160000000000001</v>
      </c>
      <c r="R80" s="94">
        <v>0.96160000000000001</v>
      </c>
      <c r="S80" s="94">
        <v>0.96160000000000001</v>
      </c>
      <c r="T80" s="94">
        <v>0.96160000000000001</v>
      </c>
      <c r="U80" s="94">
        <v>0.96160000000000001</v>
      </c>
      <c r="V80" s="94">
        <v>0.96160000000000001</v>
      </c>
      <c r="W80" s="94">
        <v>0.96160000000000001</v>
      </c>
      <c r="X80" s="94">
        <v>0.96160000000000001</v>
      </c>
      <c r="Y80" s="94">
        <v>0.96160000000000001</v>
      </c>
      <c r="Z80" s="94">
        <v>0.96160000000000001</v>
      </c>
      <c r="AA80" s="94">
        <v>0.96160000000000001</v>
      </c>
      <c r="AB80" s="94">
        <v>0.96160000000000001</v>
      </c>
      <c r="AC80" s="94">
        <v>0.96160000000000001</v>
      </c>
      <c r="AD80" s="94">
        <v>0.96160000000000001</v>
      </c>
      <c r="AE80" s="94">
        <v>0.96160000000000001</v>
      </c>
      <c r="AF80" s="94">
        <v>0.96160000000000001</v>
      </c>
      <c r="AG80" s="94">
        <v>0.96160000000000001</v>
      </c>
      <c r="AH80" s="94">
        <v>0.96160000000000001</v>
      </c>
      <c r="AI80" s="94">
        <v>0.96160000000000001</v>
      </c>
      <c r="AJ80" s="94">
        <v>0.96160000000000001</v>
      </c>
      <c r="AK80" s="94">
        <v>0.96160000000000001</v>
      </c>
    </row>
    <row r="81" spans="1:37" x14ac:dyDescent="0.25">
      <c r="A81" s="118" t="str">
        <f t="shared" si="10"/>
        <v>csir_mtsao_low</v>
      </c>
      <c r="B81" s="16" t="s">
        <v>601</v>
      </c>
      <c r="C81" s="121" t="s">
        <v>565</v>
      </c>
      <c r="E81" s="105">
        <v>0.95879999999999999</v>
      </c>
      <c r="F81" s="105">
        <v>0.95879999999999999</v>
      </c>
      <c r="G81" s="105">
        <v>0.94030000000000002</v>
      </c>
      <c r="H81" s="105">
        <v>0.97699999999999998</v>
      </c>
      <c r="I81" s="94">
        <v>0.97440000000000004</v>
      </c>
      <c r="J81" s="94">
        <v>0.98</v>
      </c>
      <c r="K81" s="94">
        <v>0.91559999999999997</v>
      </c>
      <c r="L81" s="94">
        <v>0.91559999999999997</v>
      </c>
      <c r="M81" s="94">
        <v>0.91559999999999997</v>
      </c>
      <c r="N81" s="94">
        <v>0.91559999999999997</v>
      </c>
      <c r="O81" s="94">
        <v>0.91559999999999997</v>
      </c>
      <c r="P81" s="94">
        <v>0.91559999999999997</v>
      </c>
      <c r="Q81" s="94">
        <v>0.91559999999999997</v>
      </c>
      <c r="R81" s="94">
        <v>0.91559999999999997</v>
      </c>
      <c r="S81" s="94">
        <v>0.91559999999999997</v>
      </c>
      <c r="T81" s="94">
        <v>0.91559999999999997</v>
      </c>
      <c r="U81" s="94">
        <v>0.91559999999999997</v>
      </c>
      <c r="V81" s="94">
        <v>0.91559999999999997</v>
      </c>
      <c r="W81" s="94">
        <v>0.91559999999999997</v>
      </c>
      <c r="X81" s="94">
        <v>0.91559999999999997</v>
      </c>
      <c r="Y81" s="94">
        <v>0.91559999999999997</v>
      </c>
      <c r="Z81" s="94">
        <v>0.91559999999999997</v>
      </c>
      <c r="AA81" s="94">
        <v>0.91559999999999997</v>
      </c>
      <c r="AB81" s="94">
        <v>0.91559999999999997</v>
      </c>
      <c r="AC81" s="94">
        <v>0.91559999999999997</v>
      </c>
      <c r="AD81" s="94">
        <v>0.91559999999999997</v>
      </c>
      <c r="AE81" s="94">
        <v>0.91559999999999997</v>
      </c>
      <c r="AF81" s="94">
        <v>0.91559999999999997</v>
      </c>
      <c r="AG81" s="94">
        <v>0.91559999999999997</v>
      </c>
      <c r="AH81" s="94">
        <v>0.91559999999999997</v>
      </c>
      <c r="AI81" s="94">
        <v>0.91559999999999997</v>
      </c>
      <c r="AJ81" s="94">
        <v>0.91559999999999997</v>
      </c>
      <c r="AK81" s="94">
        <v>0.91559999999999997</v>
      </c>
    </row>
    <row r="82" spans="1:37" x14ac:dyDescent="0.25">
      <c r="A82" s="118" t="str">
        <f t="shared" si="10"/>
        <v>csir_mtsao_low</v>
      </c>
      <c r="B82" s="16" t="s">
        <v>602</v>
      </c>
      <c r="C82" s="121" t="s">
        <v>565</v>
      </c>
      <c r="E82" s="105">
        <v>0.75360000000000005</v>
      </c>
      <c r="F82" s="105">
        <v>0.75360000000000005</v>
      </c>
      <c r="G82" s="105">
        <v>0.84719999999999995</v>
      </c>
      <c r="H82" s="105">
        <v>0.81289999999999996</v>
      </c>
      <c r="I82" s="94">
        <v>0.91090000000000004</v>
      </c>
      <c r="J82" s="94">
        <v>0.90049999999999997</v>
      </c>
      <c r="K82" s="94">
        <v>0.83220000000000005</v>
      </c>
      <c r="L82" s="94">
        <v>0.83220000000000005</v>
      </c>
      <c r="M82" s="94">
        <v>0.83220000000000005</v>
      </c>
      <c r="N82" s="94">
        <v>0.83220000000000005</v>
      </c>
      <c r="O82" s="94">
        <v>0.83220000000000005</v>
      </c>
      <c r="P82" s="94">
        <v>0.83220000000000005</v>
      </c>
      <c r="Q82" s="94">
        <v>0.83220000000000005</v>
      </c>
      <c r="R82" s="94">
        <v>0.83220000000000005</v>
      </c>
      <c r="S82" s="94">
        <v>0.83220000000000005</v>
      </c>
      <c r="T82" s="94">
        <v>0.83220000000000005</v>
      </c>
      <c r="U82" s="94">
        <v>0.83220000000000005</v>
      </c>
      <c r="V82" s="94">
        <v>0.83220000000000005</v>
      </c>
      <c r="W82" s="94">
        <v>0.83220000000000005</v>
      </c>
      <c r="X82" s="94">
        <v>0.83220000000000005</v>
      </c>
      <c r="Y82" s="94">
        <v>0.83220000000000005</v>
      </c>
      <c r="Z82" s="94">
        <v>0.83220000000000005</v>
      </c>
      <c r="AA82" s="94">
        <v>0.83220000000000005</v>
      </c>
      <c r="AB82" s="94">
        <v>0.83220000000000005</v>
      </c>
      <c r="AC82" s="94">
        <v>0.83220000000000005</v>
      </c>
      <c r="AD82" s="94">
        <v>0.83220000000000005</v>
      </c>
      <c r="AE82" s="94">
        <v>0.83220000000000005</v>
      </c>
      <c r="AF82" s="94">
        <v>0.83220000000000005</v>
      </c>
      <c r="AG82" s="94">
        <v>0.83220000000000005</v>
      </c>
      <c r="AH82" s="94">
        <v>0.83220000000000005</v>
      </c>
      <c r="AI82" s="94">
        <v>0.83220000000000005</v>
      </c>
      <c r="AJ82" s="94">
        <v>0.83220000000000005</v>
      </c>
      <c r="AK82" s="94">
        <v>0.83220000000000005</v>
      </c>
    </row>
    <row r="83" spans="1:37" x14ac:dyDescent="0.25">
      <c r="A83" s="118" t="str">
        <f t="shared" si="10"/>
        <v>csir_mtsao_low</v>
      </c>
      <c r="B83" s="16" t="s">
        <v>603</v>
      </c>
      <c r="C83" s="121" t="s">
        <v>565</v>
      </c>
      <c r="E83" s="105">
        <v>0.93279999999999996</v>
      </c>
      <c r="F83" s="105">
        <v>0.93279999999999996</v>
      </c>
      <c r="G83" s="105">
        <v>0.98919999999999997</v>
      </c>
      <c r="H83" s="105">
        <v>0.94369999999999998</v>
      </c>
      <c r="I83" s="94">
        <v>0.94710000000000005</v>
      </c>
      <c r="J83" s="94">
        <v>0.97350000000000003</v>
      </c>
      <c r="K83" s="94">
        <v>0.90849999999999997</v>
      </c>
      <c r="L83" s="94">
        <v>0.90849999999999997</v>
      </c>
      <c r="M83" s="94">
        <v>0.90849999999999997</v>
      </c>
      <c r="N83" s="94">
        <v>0.90849999999999997</v>
      </c>
      <c r="O83" s="94">
        <v>0.90849999999999997</v>
      </c>
      <c r="P83" s="94">
        <v>0.90849999999999997</v>
      </c>
      <c r="Q83" s="94">
        <v>0.90849999999999997</v>
      </c>
      <c r="R83" s="94">
        <v>0.90849999999999997</v>
      </c>
      <c r="S83" s="94">
        <v>0.90849999999999997</v>
      </c>
      <c r="T83" s="94">
        <v>0.90849999999999997</v>
      </c>
      <c r="U83" s="94">
        <v>0.90849999999999997</v>
      </c>
      <c r="V83" s="94">
        <v>0.90849999999999997</v>
      </c>
      <c r="W83" s="94">
        <v>0.90849999999999997</v>
      </c>
      <c r="X83" s="94">
        <v>0.90849999999999997</v>
      </c>
      <c r="Y83" s="94">
        <v>0.90849999999999997</v>
      </c>
      <c r="Z83" s="94">
        <v>0.90849999999999997</v>
      </c>
      <c r="AA83" s="94">
        <v>0.90849999999999997</v>
      </c>
      <c r="AB83" s="94">
        <v>0.90849999999999997</v>
      </c>
      <c r="AC83" s="94">
        <v>0.90849999999999997</v>
      </c>
      <c r="AD83" s="94">
        <v>0.90849999999999997</v>
      </c>
      <c r="AE83" s="94">
        <v>0.90849999999999997</v>
      </c>
      <c r="AF83" s="94">
        <v>0.90849999999999997</v>
      </c>
      <c r="AG83" s="94">
        <v>0.90849999999999997</v>
      </c>
      <c r="AH83" s="94">
        <v>0.90849999999999997</v>
      </c>
      <c r="AI83" s="94">
        <v>0.90849999999999997</v>
      </c>
      <c r="AJ83" s="94">
        <v>0.90849999999999997</v>
      </c>
      <c r="AK83" s="94">
        <v>0.90849999999999997</v>
      </c>
    </row>
    <row r="84" spans="1:37" x14ac:dyDescent="0.25">
      <c r="A84" s="118" t="str">
        <f t="shared" si="10"/>
        <v>csir_mtsao_low</v>
      </c>
      <c r="B84" s="16" t="s">
        <v>604</v>
      </c>
      <c r="C84" s="121" t="s">
        <v>565</v>
      </c>
      <c r="E84" s="105">
        <v>0.86050000000000004</v>
      </c>
      <c r="F84" s="105">
        <v>0.86050000000000004</v>
      </c>
      <c r="G84" s="105">
        <v>0.98829999999999996</v>
      </c>
      <c r="H84" s="105">
        <v>0.94450000000000001</v>
      </c>
      <c r="I84" s="94">
        <v>0.87890000000000001</v>
      </c>
      <c r="J84" s="94">
        <v>0.98799999999999999</v>
      </c>
      <c r="K84" s="94">
        <v>0.88919999999999999</v>
      </c>
      <c r="L84" s="94">
        <v>0.88919999999999999</v>
      </c>
      <c r="M84" s="94">
        <v>0.88919999999999999</v>
      </c>
      <c r="N84" s="94">
        <v>0.88919999999999999</v>
      </c>
      <c r="O84" s="94">
        <v>0.88919999999999999</v>
      </c>
      <c r="P84" s="94">
        <v>0.88919999999999999</v>
      </c>
      <c r="Q84" s="94">
        <v>0.88919999999999999</v>
      </c>
      <c r="R84" s="94">
        <v>0.88919999999999999</v>
      </c>
      <c r="S84" s="94">
        <v>0.88919999999999999</v>
      </c>
      <c r="T84" s="94">
        <v>0.88919999999999999</v>
      </c>
      <c r="U84" s="94">
        <v>0.88919999999999999</v>
      </c>
      <c r="V84" s="94">
        <v>0.88919999999999999</v>
      </c>
      <c r="W84" s="94">
        <v>0.88919999999999999</v>
      </c>
      <c r="X84" s="94">
        <v>0.88919999999999999</v>
      </c>
      <c r="Y84" s="94">
        <v>0.88919999999999999</v>
      </c>
      <c r="Z84" s="94">
        <v>0.88919999999999999</v>
      </c>
      <c r="AA84" s="94">
        <v>0.88919999999999999</v>
      </c>
      <c r="AB84" s="94">
        <v>0.88919999999999999</v>
      </c>
      <c r="AC84" s="94">
        <v>0.88919999999999999</v>
      </c>
      <c r="AD84" s="94">
        <v>0.88919999999999999</v>
      </c>
      <c r="AE84" s="94">
        <v>0.88919999999999999</v>
      </c>
      <c r="AF84" s="94">
        <v>0.88919999999999999</v>
      </c>
      <c r="AG84" s="94">
        <v>0.88919999999999999</v>
      </c>
      <c r="AH84" s="94">
        <v>0.88919999999999999</v>
      </c>
      <c r="AI84" s="94">
        <v>0.88919999999999999</v>
      </c>
      <c r="AJ84" s="94">
        <v>0.88919999999999999</v>
      </c>
      <c r="AK84" s="94">
        <v>0.88919999999999999</v>
      </c>
    </row>
    <row r="85" spans="1:37" x14ac:dyDescent="0.25">
      <c r="A85" s="118" t="str">
        <f t="shared" si="10"/>
        <v>csir_mtsao_low</v>
      </c>
      <c r="B85" s="16" t="s">
        <v>605</v>
      </c>
      <c r="C85" s="121" t="s">
        <v>565</v>
      </c>
      <c r="E85" s="105">
        <v>0.98770000000000002</v>
      </c>
      <c r="F85" s="105">
        <v>0.98770000000000002</v>
      </c>
      <c r="G85" s="105">
        <v>0.95960000000000001</v>
      </c>
      <c r="H85" s="105">
        <v>0.89939999999999998</v>
      </c>
      <c r="I85" s="94">
        <v>0.98750000000000004</v>
      </c>
      <c r="J85" s="94">
        <v>0.96950000000000003</v>
      </c>
      <c r="K85" s="94">
        <v>0.91949999999999998</v>
      </c>
      <c r="L85" s="94">
        <v>0.91949999999999998</v>
      </c>
      <c r="M85" s="94">
        <v>0.91949999999999998</v>
      </c>
      <c r="N85" s="94">
        <v>0.91949999999999998</v>
      </c>
      <c r="O85" s="94">
        <v>0.91949999999999998</v>
      </c>
      <c r="P85" s="94">
        <v>0.91949999999999998</v>
      </c>
      <c r="Q85" s="94">
        <v>0.91949999999999998</v>
      </c>
      <c r="R85" s="94">
        <v>0.91949999999999998</v>
      </c>
      <c r="S85" s="94">
        <v>0.91949999999999998</v>
      </c>
      <c r="T85" s="94">
        <v>0.91949999999999998</v>
      </c>
      <c r="U85" s="94">
        <v>0.91949999999999998</v>
      </c>
      <c r="V85" s="94">
        <v>0.91949999999999998</v>
      </c>
      <c r="W85" s="94">
        <v>0.91949999999999998</v>
      </c>
      <c r="X85" s="94">
        <v>0.91949999999999998</v>
      </c>
      <c r="Y85" s="94">
        <v>0.91949999999999998</v>
      </c>
      <c r="Z85" s="94">
        <v>0.91949999999999998</v>
      </c>
      <c r="AA85" s="94">
        <v>0.91949999999999998</v>
      </c>
      <c r="AB85" s="94">
        <v>0.91949999999999998</v>
      </c>
      <c r="AC85" s="94">
        <v>0.91949999999999998</v>
      </c>
      <c r="AD85" s="94">
        <v>0.91949999999999998</v>
      </c>
      <c r="AE85" s="94">
        <v>0.91949999999999998</v>
      </c>
      <c r="AF85" s="94">
        <v>0.91949999999999998</v>
      </c>
      <c r="AG85" s="94">
        <v>0.91949999999999998</v>
      </c>
      <c r="AH85" s="94">
        <v>0.91949999999999998</v>
      </c>
      <c r="AI85" s="94">
        <v>0.91949999999999998</v>
      </c>
      <c r="AJ85" s="94">
        <v>0.91949999999999998</v>
      </c>
      <c r="AK85" s="94">
        <v>0.91949999999999998</v>
      </c>
    </row>
    <row r="86" spans="1:37" x14ac:dyDescent="0.25">
      <c r="A86" s="118" t="str">
        <f t="shared" si="10"/>
        <v>csir_mtsao_low</v>
      </c>
      <c r="B86" s="16" t="s">
        <v>606</v>
      </c>
      <c r="C86" s="121" t="s">
        <v>565</v>
      </c>
      <c r="E86" s="105">
        <v>0.94730000000000003</v>
      </c>
      <c r="F86" s="105">
        <v>0.94730000000000003</v>
      </c>
      <c r="G86" s="105">
        <v>0.98870000000000002</v>
      </c>
      <c r="H86" s="105">
        <v>0.88949999999999996</v>
      </c>
      <c r="I86" s="94">
        <v>0.84440000000000004</v>
      </c>
      <c r="J86" s="94">
        <v>0.98850000000000005</v>
      </c>
      <c r="K86" s="94">
        <v>0.97609999999999997</v>
      </c>
      <c r="L86" s="94">
        <v>0.97609999999999997</v>
      </c>
      <c r="M86" s="94">
        <v>0.97609999999999997</v>
      </c>
      <c r="N86" s="94">
        <v>0.97609999999999997</v>
      </c>
      <c r="O86" s="94">
        <v>0.97609999999999997</v>
      </c>
      <c r="P86" s="94">
        <v>0.97609999999999997</v>
      </c>
      <c r="Q86" s="94">
        <v>0.97609999999999997</v>
      </c>
      <c r="R86" s="94">
        <v>0.97609999999999997</v>
      </c>
      <c r="S86" s="94">
        <v>0.97609999999999997</v>
      </c>
      <c r="T86" s="94">
        <v>0.97609999999999997</v>
      </c>
      <c r="U86" s="94">
        <v>0.97609999999999997</v>
      </c>
      <c r="V86" s="94">
        <v>0.97609999999999997</v>
      </c>
      <c r="W86" s="94">
        <v>0.97609999999999997</v>
      </c>
      <c r="X86" s="94">
        <v>0.97609999999999997</v>
      </c>
      <c r="Y86" s="94">
        <v>0.97609999999999997</v>
      </c>
      <c r="Z86" s="94">
        <v>0.97609999999999997</v>
      </c>
      <c r="AA86" s="94">
        <v>0.97609999999999997</v>
      </c>
      <c r="AB86" s="94">
        <v>0.97609999999999997</v>
      </c>
      <c r="AC86" s="94">
        <v>0.97609999999999997</v>
      </c>
      <c r="AD86" s="94">
        <v>0.97609999999999997</v>
      </c>
      <c r="AE86" s="94">
        <v>0.97609999999999997</v>
      </c>
      <c r="AF86" s="94">
        <v>0.97609999999999997</v>
      </c>
      <c r="AG86" s="94">
        <v>0.97609999999999997</v>
      </c>
      <c r="AH86" s="94">
        <v>0.97609999999999997</v>
      </c>
      <c r="AI86" s="94">
        <v>0.97609999999999997</v>
      </c>
      <c r="AJ86" s="94">
        <v>0.97609999999999997</v>
      </c>
      <c r="AK86" s="94">
        <v>0.97609999999999997</v>
      </c>
    </row>
    <row r="87" spans="1:37" x14ac:dyDescent="0.25">
      <c r="A87" s="118" t="str">
        <f t="shared" si="10"/>
        <v>csir_mtsao_low</v>
      </c>
      <c r="B87" s="16" t="s">
        <v>580</v>
      </c>
      <c r="C87" s="121" t="s">
        <v>565</v>
      </c>
      <c r="E87" s="105">
        <v>0.84160000000000001</v>
      </c>
      <c r="F87" s="105">
        <v>0.84160000000000001</v>
      </c>
      <c r="G87" s="105">
        <v>0.8296</v>
      </c>
      <c r="H87" s="105">
        <v>0.70320000000000005</v>
      </c>
      <c r="I87" s="94">
        <v>0.90080000000000005</v>
      </c>
      <c r="J87" s="94">
        <v>0.86460000000000004</v>
      </c>
      <c r="K87" s="94">
        <v>0.74929999999999997</v>
      </c>
      <c r="L87" s="94">
        <v>0.74929999999999997</v>
      </c>
      <c r="M87" s="94">
        <v>0.74929999999999997</v>
      </c>
      <c r="N87" s="94">
        <v>0.74929999999999997</v>
      </c>
      <c r="O87" s="94">
        <v>0.74929999999999997</v>
      </c>
      <c r="P87" s="94">
        <v>0.74929999999999997</v>
      </c>
      <c r="Q87" s="94">
        <v>0.74929999999999997</v>
      </c>
      <c r="R87" s="94">
        <v>0.74929999999999997</v>
      </c>
      <c r="S87" s="94">
        <v>0.74929999999999997</v>
      </c>
      <c r="T87" s="94">
        <v>0.74929999999999997</v>
      </c>
      <c r="U87" s="94">
        <v>0.74929999999999997</v>
      </c>
      <c r="V87" s="94">
        <v>0.74929999999999997</v>
      </c>
      <c r="W87" s="94">
        <v>0.74929999999999997</v>
      </c>
      <c r="X87" s="94">
        <v>0.74929999999999997</v>
      </c>
      <c r="Y87" s="94">
        <v>0.74929999999999997</v>
      </c>
      <c r="Z87" s="94">
        <v>0.74929999999999997</v>
      </c>
      <c r="AA87" s="94">
        <v>0.74929999999999997</v>
      </c>
      <c r="AB87" s="94">
        <v>0.74929999999999997</v>
      </c>
      <c r="AC87" s="94">
        <v>0.74929999999999997</v>
      </c>
      <c r="AD87" s="94">
        <v>0.74929999999999997</v>
      </c>
      <c r="AE87" s="94">
        <v>0.74929999999999997</v>
      </c>
      <c r="AF87" s="94">
        <v>0.74929999999999997</v>
      </c>
      <c r="AG87" s="94">
        <v>0.74929999999999997</v>
      </c>
      <c r="AH87" s="94">
        <v>0.74929999999999997</v>
      </c>
      <c r="AI87" s="94">
        <v>0.74929999999999997</v>
      </c>
      <c r="AJ87" s="94">
        <v>0.74929999999999997</v>
      </c>
      <c r="AK87" s="94">
        <v>0.74929999999999997</v>
      </c>
    </row>
    <row r="88" spans="1:37" x14ac:dyDescent="0.25">
      <c r="A88" s="118" t="str">
        <f t="shared" si="10"/>
        <v>csir_mtsao_low</v>
      </c>
      <c r="B88" s="16" t="s">
        <v>607</v>
      </c>
      <c r="C88" s="121" t="s">
        <v>565</v>
      </c>
      <c r="E88" s="105">
        <v>0.71873269230769199</v>
      </c>
      <c r="F88" s="105">
        <v>0.67030000000000001</v>
      </c>
      <c r="G88" s="105">
        <v>0.65857155013322399</v>
      </c>
      <c r="H88" s="105">
        <v>0.64100351541517497</v>
      </c>
      <c r="I88" s="94">
        <v>0.63511532795473002</v>
      </c>
      <c r="J88" s="94">
        <v>0.645285833568226</v>
      </c>
      <c r="K88" s="94">
        <v>0.62844853719372995</v>
      </c>
      <c r="L88" s="94">
        <v>0.62790904805458103</v>
      </c>
      <c r="M88" s="94">
        <v>0.63601018888206196</v>
      </c>
      <c r="N88" s="94">
        <v>0.63025637269968204</v>
      </c>
      <c r="O88" s="94">
        <v>0.63088841892290604</v>
      </c>
      <c r="P88" s="94">
        <v>0.63519274450810104</v>
      </c>
      <c r="Q88" s="94">
        <v>0.64667952583549404</v>
      </c>
      <c r="R88" s="94">
        <v>0.65514358471745904</v>
      </c>
      <c r="S88" s="94">
        <v>0.66203915613067399</v>
      </c>
      <c r="T88" s="94">
        <v>0.668392362824063</v>
      </c>
      <c r="U88" s="94">
        <v>0.67213550976533898</v>
      </c>
      <c r="V88" s="94">
        <v>0.67682237993497896</v>
      </c>
      <c r="W88" s="94">
        <v>0.68317958768557696</v>
      </c>
      <c r="X88" s="94">
        <v>0.69683547244212996</v>
      </c>
      <c r="Y88" s="94">
        <v>0.70378285225935799</v>
      </c>
      <c r="Z88" s="94">
        <v>0.70275506764981599</v>
      </c>
      <c r="AA88" s="94">
        <v>0.70675639352508801</v>
      </c>
      <c r="AB88" s="94">
        <v>0.73650380225029299</v>
      </c>
      <c r="AC88" s="94">
        <v>0.750016167949208</v>
      </c>
      <c r="AD88" s="94">
        <v>0.75002258120184195</v>
      </c>
      <c r="AE88" s="94">
        <v>0.75830577683397904</v>
      </c>
      <c r="AF88" s="94">
        <v>0.75884434579066595</v>
      </c>
      <c r="AG88" s="94">
        <v>0.76825298186048796</v>
      </c>
      <c r="AH88" s="94">
        <v>0.77784443562507899</v>
      </c>
      <c r="AI88" s="94">
        <v>0.78835067826782301</v>
      </c>
      <c r="AJ88" s="94">
        <v>0.80093529010461595</v>
      </c>
      <c r="AK88" s="94">
        <v>0.81494070399394403</v>
      </c>
    </row>
  </sheetData>
  <conditionalFormatting sqref="A2:A32">
    <cfRule type="containsText" dxfId="3"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model_setup</vt:lpstr>
      <vt:lpstr>fixed_conventional</vt:lpstr>
      <vt:lpstr>fixed_renewables</vt:lpstr>
      <vt:lpstr>extendable_max_build</vt:lpstr>
      <vt:lpstr>extendable_min_build</vt:lpstr>
      <vt:lpstr>extendable_parameters</vt:lpstr>
      <vt:lpstr>operational_limits</vt:lpstr>
      <vt:lpstr>outage_profiles</vt:lpstr>
      <vt:lpstr>projected_parameters</vt:lpstr>
      <vt:lpstr>projected_exports</vt:lpstr>
      <vt:lpstr>carriers</vt:lpstr>
      <vt:lpstr>archive</vt:lpstr>
    </vt:vector>
  </TitlesOfParts>
  <Company>CSIR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JRCalitz</dc:creator>
  <dc:description/>
  <cp:lastModifiedBy>Jansen, Lukas</cp:lastModifiedBy>
  <cp:revision>433</cp:revision>
  <dcterms:created xsi:type="dcterms:W3CDTF">2017-06-07T09:49:00Z</dcterms:created>
  <dcterms:modified xsi:type="dcterms:W3CDTF">2025-04-15T11:14:58Z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