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jiaming/Desktop/Diamond Simulation/Polarization/"/>
    </mc:Choice>
  </mc:AlternateContent>
  <xr:revisionPtr revIDLastSave="0" documentId="13_ncr:1_{C68F53A7-65E4-4E44-BBEF-6AB0D341DD82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500" sheetId="1" r:id="rId1"/>
    <sheet name="1000" sheetId="3" r:id="rId2"/>
    <sheet name="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C31" i="4"/>
  <c r="B31" i="4"/>
  <c r="B30" i="3"/>
  <c r="H30" i="3" s="1"/>
  <c r="B29" i="3"/>
  <c r="G29" i="3" s="1"/>
  <c r="B28" i="3"/>
  <c r="G28" i="3" s="1"/>
  <c r="B27" i="3"/>
  <c r="H27" i="3" s="1"/>
  <c r="B26" i="3"/>
  <c r="H26" i="3" s="1"/>
  <c r="B25" i="3"/>
  <c r="H25" i="3" s="1"/>
  <c r="H24" i="3"/>
  <c r="B24" i="3"/>
  <c r="G24" i="3" s="1"/>
  <c r="B23" i="3"/>
  <c r="H23" i="3" s="1"/>
  <c r="B22" i="3"/>
  <c r="H22" i="3" s="1"/>
  <c r="B21" i="3"/>
  <c r="H21" i="3" s="1"/>
  <c r="B20" i="3"/>
  <c r="G20" i="3" s="1"/>
  <c r="B19" i="3"/>
  <c r="H19" i="3" s="1"/>
  <c r="F18" i="3"/>
  <c r="B18" i="3"/>
  <c r="H18" i="3" s="1"/>
  <c r="F17" i="3"/>
  <c r="G17" i="3" s="1"/>
  <c r="B17" i="3"/>
  <c r="H17" i="3" s="1"/>
  <c r="F16" i="3"/>
  <c r="B16" i="3"/>
  <c r="H16" i="3" s="1"/>
  <c r="F15" i="3"/>
  <c r="B15" i="3"/>
  <c r="H15" i="3" s="1"/>
  <c r="F14" i="3"/>
  <c r="B14" i="3"/>
  <c r="H14" i="3" s="1"/>
  <c r="F13" i="3"/>
  <c r="B13" i="3"/>
  <c r="H13" i="3" s="1"/>
  <c r="F12" i="3"/>
  <c r="B12" i="3"/>
  <c r="H12" i="3" s="1"/>
  <c r="F11" i="3"/>
  <c r="B11" i="3"/>
  <c r="H11" i="3" s="1"/>
  <c r="F10" i="3"/>
  <c r="B10" i="3"/>
  <c r="H10" i="3" s="1"/>
  <c r="F9" i="3"/>
  <c r="B9" i="3"/>
  <c r="H9" i="3" s="1"/>
  <c r="F8" i="3"/>
  <c r="B8" i="3"/>
  <c r="H8" i="3" s="1"/>
  <c r="F7" i="3"/>
  <c r="B7" i="3"/>
  <c r="H7" i="3" s="1"/>
  <c r="F6" i="3"/>
  <c r="B6" i="3"/>
  <c r="H6" i="3" s="1"/>
  <c r="F5" i="3"/>
  <c r="B5" i="3"/>
  <c r="H5" i="3" s="1"/>
  <c r="F4" i="3"/>
  <c r="B4" i="3"/>
  <c r="H4" i="3" s="1"/>
  <c r="F3" i="3"/>
  <c r="B3" i="3"/>
  <c r="H3" i="3" s="1"/>
  <c r="F2" i="3"/>
  <c r="B2" i="3"/>
  <c r="H2" i="3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5" i="1"/>
  <c r="B3" i="1"/>
  <c r="H3" i="1" s="1"/>
  <c r="B4" i="1"/>
  <c r="H4" i="1" s="1"/>
  <c r="B5" i="1"/>
  <c r="H5" i="1" s="1"/>
  <c r="B6" i="1"/>
  <c r="H6" i="1" s="1"/>
  <c r="B7" i="1"/>
  <c r="H7" i="1" s="1"/>
  <c r="B8" i="1"/>
  <c r="H8" i="1" s="1"/>
  <c r="B9" i="1"/>
  <c r="H9" i="1" s="1"/>
  <c r="B10" i="1"/>
  <c r="H10" i="1" s="1"/>
  <c r="B11" i="1"/>
  <c r="H11" i="1" s="1"/>
  <c r="B12" i="1"/>
  <c r="H12" i="1" s="1"/>
  <c r="B13" i="1"/>
  <c r="H13" i="1" s="1"/>
  <c r="B14" i="1"/>
  <c r="H14" i="1" s="1"/>
  <c r="B15" i="1"/>
  <c r="H15" i="1" s="1"/>
  <c r="B16" i="1"/>
  <c r="H16" i="1" s="1"/>
  <c r="B17" i="1"/>
  <c r="H17" i="1" s="1"/>
  <c r="B18" i="1"/>
  <c r="H18" i="1" s="1"/>
  <c r="B19" i="1"/>
  <c r="G19" i="1" s="1"/>
  <c r="B20" i="1"/>
  <c r="G20" i="1" s="1"/>
  <c r="B21" i="1"/>
  <c r="G21" i="1" s="1"/>
  <c r="B22" i="1"/>
  <c r="H22" i="1" s="1"/>
  <c r="B23" i="1"/>
  <c r="H23" i="1" s="1"/>
  <c r="B24" i="1"/>
  <c r="H24" i="1" s="1"/>
  <c r="B25" i="1"/>
  <c r="H25" i="1" s="1"/>
  <c r="B26" i="1"/>
  <c r="H26" i="1" s="1"/>
  <c r="B27" i="1"/>
  <c r="G27" i="1" s="1"/>
  <c r="B28" i="1"/>
  <c r="G28" i="1" s="1"/>
  <c r="B29" i="1"/>
  <c r="H29" i="1" s="1"/>
  <c r="B30" i="1"/>
  <c r="G30" i="1" s="1"/>
  <c r="B2" i="1"/>
  <c r="H2" i="1" s="1"/>
  <c r="F3" i="1"/>
  <c r="F4" i="1"/>
  <c r="F5" i="1"/>
  <c r="F6" i="1"/>
  <c r="G6" i="1" s="1"/>
  <c r="F7" i="1"/>
  <c r="F8" i="1"/>
  <c r="F9" i="1"/>
  <c r="F10" i="1"/>
  <c r="F11" i="1"/>
  <c r="F2" i="1"/>
  <c r="F13" i="1"/>
  <c r="F14" i="1"/>
  <c r="F15" i="1"/>
  <c r="F16" i="1"/>
  <c r="F17" i="1"/>
  <c r="F18" i="1"/>
  <c r="G18" i="1" s="1"/>
  <c r="F12" i="1"/>
  <c r="G12" i="1" s="1"/>
  <c r="G11" i="3" l="1"/>
  <c r="G14" i="3"/>
  <c r="G18" i="3"/>
  <c r="I18" i="3" s="1"/>
  <c r="G4" i="3"/>
  <c r="I4" i="3" s="1"/>
  <c r="G12" i="3"/>
  <c r="I12" i="3" s="1"/>
  <c r="G8" i="3"/>
  <c r="I8" i="3" s="1"/>
  <c r="L8" i="3" s="1"/>
  <c r="H20" i="3"/>
  <c r="I20" i="3" s="1"/>
  <c r="L20" i="3" s="1"/>
  <c r="I28" i="3"/>
  <c r="M28" i="3" s="1"/>
  <c r="G5" i="3"/>
  <c r="I5" i="3" s="1"/>
  <c r="L5" i="3" s="1"/>
  <c r="G2" i="3"/>
  <c r="I2" i="3" s="1"/>
  <c r="G6" i="3"/>
  <c r="I6" i="3" s="1"/>
  <c r="L6" i="3" s="1"/>
  <c r="G13" i="3"/>
  <c r="I13" i="3" s="1"/>
  <c r="G10" i="3"/>
  <c r="I10" i="3" s="1"/>
  <c r="H28" i="3"/>
  <c r="G15" i="3"/>
  <c r="I15" i="3" s="1"/>
  <c r="G9" i="3"/>
  <c r="G3" i="3"/>
  <c r="I3" i="3" s="1"/>
  <c r="G16" i="3"/>
  <c r="I16" i="3" s="1"/>
  <c r="G7" i="3"/>
  <c r="I7" i="3" s="1"/>
  <c r="L7" i="3" s="1"/>
  <c r="I14" i="3"/>
  <c r="I24" i="3"/>
  <c r="L24" i="3" s="1"/>
  <c r="L12" i="3"/>
  <c r="M12" i="3"/>
  <c r="I9" i="3"/>
  <c r="M18" i="3"/>
  <c r="L18" i="3"/>
  <c r="L13" i="3"/>
  <c r="M13" i="3"/>
  <c r="M8" i="3"/>
  <c r="I11" i="3"/>
  <c r="I17" i="3"/>
  <c r="M14" i="3"/>
  <c r="L14" i="3"/>
  <c r="G19" i="3"/>
  <c r="I19" i="3" s="1"/>
  <c r="G23" i="3"/>
  <c r="I23" i="3" s="1"/>
  <c r="G27" i="3"/>
  <c r="I27" i="3" s="1"/>
  <c r="G26" i="3"/>
  <c r="I26" i="3" s="1"/>
  <c r="G30" i="3"/>
  <c r="I30" i="3" s="1"/>
  <c r="G21" i="3"/>
  <c r="I21" i="3" s="1"/>
  <c r="G25" i="3"/>
  <c r="I25" i="3" s="1"/>
  <c r="H29" i="3"/>
  <c r="I29" i="3" s="1"/>
  <c r="G22" i="3"/>
  <c r="I22" i="3" s="1"/>
  <c r="G17" i="1"/>
  <c r="I17" i="1" s="1"/>
  <c r="G5" i="1"/>
  <c r="I5" i="1" s="1"/>
  <c r="G15" i="1"/>
  <c r="I15" i="1" s="1"/>
  <c r="G3" i="1"/>
  <c r="I3" i="1" s="1"/>
  <c r="G14" i="1"/>
  <c r="I14" i="1" s="1"/>
  <c r="G9" i="1"/>
  <c r="G29" i="1"/>
  <c r="I29" i="1" s="1"/>
  <c r="G10" i="1"/>
  <c r="I10" i="1" s="1"/>
  <c r="G8" i="1"/>
  <c r="I8" i="1" s="1"/>
  <c r="H30" i="1"/>
  <c r="I30" i="1" s="1"/>
  <c r="H21" i="1"/>
  <c r="I21" i="1" s="1"/>
  <c r="G24" i="1"/>
  <c r="I24" i="1" s="1"/>
  <c r="G7" i="1"/>
  <c r="I7" i="1" s="1"/>
  <c r="G26" i="1"/>
  <c r="I26" i="1" s="1"/>
  <c r="I9" i="1"/>
  <c r="G16" i="1"/>
  <c r="G4" i="1"/>
  <c r="G13" i="1"/>
  <c r="I13" i="1" s="1"/>
  <c r="H28" i="1"/>
  <c r="I28" i="1" s="1"/>
  <c r="G2" i="1"/>
  <c r="I2" i="1" s="1"/>
  <c r="H27" i="1"/>
  <c r="I27" i="1" s="1"/>
  <c r="I18" i="1"/>
  <c r="I6" i="1"/>
  <c r="I16" i="1"/>
  <c r="I4" i="1"/>
  <c r="I12" i="1"/>
  <c r="H20" i="1"/>
  <c r="I20" i="1" s="1"/>
  <c r="H19" i="1"/>
  <c r="I19" i="1" s="1"/>
  <c r="G25" i="1"/>
  <c r="I25" i="1" s="1"/>
  <c r="G11" i="1"/>
  <c r="I11" i="1" s="1"/>
  <c r="G22" i="1"/>
  <c r="I22" i="1" s="1"/>
  <c r="G23" i="1"/>
  <c r="I23" i="1" s="1"/>
  <c r="M24" i="3" l="1"/>
  <c r="L28" i="3"/>
  <c r="M20" i="3"/>
  <c r="L25" i="3"/>
  <c r="M25" i="3"/>
  <c r="M10" i="3"/>
  <c r="L10" i="3"/>
  <c r="L21" i="3"/>
  <c r="M21" i="3"/>
  <c r="M30" i="3"/>
  <c r="L30" i="3"/>
  <c r="M26" i="3"/>
  <c r="L26" i="3"/>
  <c r="M29" i="3"/>
  <c r="L29" i="3"/>
  <c r="M27" i="3"/>
  <c r="L27" i="3"/>
  <c r="L17" i="3"/>
  <c r="M17" i="3"/>
  <c r="L9" i="3"/>
  <c r="M9" i="3"/>
  <c r="M23" i="3"/>
  <c r="L23" i="3"/>
  <c r="M11" i="3"/>
  <c r="L11" i="3"/>
  <c r="M22" i="3"/>
  <c r="L22" i="3"/>
  <c r="M19" i="3"/>
  <c r="L19" i="3"/>
  <c r="L16" i="3"/>
  <c r="M16" i="3"/>
  <c r="M15" i="3"/>
  <c r="L15" i="3"/>
</calcChain>
</file>

<file path=xl/sharedStrings.xml><?xml version="1.0" encoding="utf-8"?>
<sst xmlns="http://schemas.openxmlformats.org/spreadsheetml/2006/main" count="27" uniqueCount="13">
  <si>
    <t>MIR freq</t>
  </si>
  <si>
    <t>THz freq</t>
  </si>
  <si>
    <t>Resolution: 1 mm</t>
  </si>
  <si>
    <t>Resolution: 0.5 mm</t>
  </si>
  <si>
    <t>Resolution: 0.25 mm</t>
  </si>
  <si>
    <t>Normalized to 0.25 mm</t>
  </si>
  <si>
    <t>THz power (flat MIR)</t>
  </si>
  <si>
    <t>MIR spec (Gaussian)</t>
  </si>
  <si>
    <t>THz power (Gaussian MIR)</t>
  </si>
  <si>
    <t>alpha (tilted)</t>
  </si>
  <si>
    <t>alpha (normal)</t>
  </si>
  <si>
    <t>THz power (tilted)</t>
  </si>
  <si>
    <t>THz power (normal)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</si>
</sst>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Comparison!$A$2:$A$30</c:f>
              <c:numCache>
                <c:formatCode>General</c:formatCode>
                <c:ptCount val="2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</c:numCache>
            </c:numRef>
          </c:cat>
          <c:val>
            <c:numRef>
              <c:f>Comparison!$B$2:$B$30</c:f>
              <c:numCache>
                <c:formatCode>General</c:formatCode>
                <c:ptCount val="29"/>
                <c:pt idx="3">
                  <c:v>1684.4932806958359</c:v>
                </c:pt>
                <c:pt idx="4">
                  <c:v>7580.7630992818567</c:v>
                </c:pt>
                <c:pt idx="5">
                  <c:v>20417.377043516877</c:v>
                </c:pt>
                <c:pt idx="6">
                  <c:v>40449.258326202194</c:v>
                </c:pt>
                <c:pt idx="7">
                  <c:v>64572.239883572343</c:v>
                </c:pt>
                <c:pt idx="8">
                  <c:v>88495.287917545225</c:v>
                </c:pt>
                <c:pt idx="9">
                  <c:v>108523.3036650693</c:v>
                </c:pt>
                <c:pt idx="10">
                  <c:v>122303.71341477764</c:v>
                </c:pt>
                <c:pt idx="11">
                  <c:v>128891.82025243205</c:v>
                </c:pt>
                <c:pt idx="12">
                  <c:v>128494.50670997585</c:v>
                </c:pt>
                <c:pt idx="13">
                  <c:v>122126.02266573737</c:v>
                </c:pt>
                <c:pt idx="14">
                  <c:v>111260.0233271178</c:v>
                </c:pt>
                <c:pt idx="15">
                  <c:v>97527.037627823374</c:v>
                </c:pt>
                <c:pt idx="16">
                  <c:v>82480.959968094336</c:v>
                </c:pt>
                <c:pt idx="17">
                  <c:v>67433.939750576668</c:v>
                </c:pt>
                <c:pt idx="18">
                  <c:v>53375.275569456608</c:v>
                </c:pt>
                <c:pt idx="19">
                  <c:v>40946.352708674152</c:v>
                </c:pt>
                <c:pt idx="20">
                  <c:v>30469.048328729474</c:v>
                </c:pt>
                <c:pt idx="21">
                  <c:v>22006.563506700662</c:v>
                </c:pt>
                <c:pt idx="22">
                  <c:v>15434.886233181651</c:v>
                </c:pt>
                <c:pt idx="23">
                  <c:v>10516.717161314704</c:v>
                </c:pt>
                <c:pt idx="24">
                  <c:v>6963.2650324213391</c:v>
                </c:pt>
                <c:pt idx="25">
                  <c:v>4481.2658605139059</c:v>
                </c:pt>
                <c:pt idx="26">
                  <c:v>2803.6800036014147</c:v>
                </c:pt>
                <c:pt idx="27">
                  <c:v>1705.5128210831811</c:v>
                </c:pt>
                <c:pt idx="28">
                  <c:v>1008.8670115898677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A-DF40-8C14-D5635F8FDE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Comparison!$A$2:$A$30</c:f>
              <c:numCache>
                <c:formatCode>General</c:formatCode>
                <c:ptCount val="2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</c:numCache>
            </c:numRef>
          </c:cat>
          <c:val>
            <c:numRef>
              <c:f>Comparison!$C$2:$C$30</c:f>
              <c:numCache>
                <c:formatCode>General</c:formatCode>
                <c:ptCount val="29"/>
                <c:pt idx="3">
                  <c:v>2576.8142105101942</c:v>
                </c:pt>
                <c:pt idx="4">
                  <c:v>12940.051072264572</c:v>
                </c:pt>
                <c:pt idx="5">
                  <c:v>41904.205647875409</c:v>
                </c:pt>
                <c:pt idx="6">
                  <c:v>97299.368999071012</c:v>
                </c:pt>
                <c:pt idx="7">
                  <c:v>173902.59962257862</c:v>
                </c:pt>
                <c:pt idx="8">
                  <c:v>252710.12946024528</c:v>
                </c:pt>
                <c:pt idx="9">
                  <c:v>311488.86025237525</c:v>
                </c:pt>
                <c:pt idx="10">
                  <c:v>336368.74470235663</c:v>
                </c:pt>
                <c:pt idx="11">
                  <c:v>326111.09483120439</c:v>
                </c:pt>
                <c:pt idx="12">
                  <c:v>289118.18084171618</c:v>
                </c:pt>
                <c:pt idx="13">
                  <c:v>237665.79015438326</c:v>
                </c:pt>
                <c:pt idx="14">
                  <c:v>183084.60378706609</c:v>
                </c:pt>
                <c:pt idx="15">
                  <c:v>133293.22231103285</c:v>
                </c:pt>
                <c:pt idx="16">
                  <c:v>92379.005443155344</c:v>
                </c:pt>
                <c:pt idx="17">
                  <c:v>61366.252238597648</c:v>
                </c:pt>
                <c:pt idx="18">
                  <c:v>39360.305937094905</c:v>
                </c:pt>
                <c:pt idx="19">
                  <c:v>24585.824181223779</c:v>
                </c:pt>
                <c:pt idx="20">
                  <c:v>15109.513866726256</c:v>
                </c:pt>
                <c:pt idx="21">
                  <c:v>9243.2807587441457</c:v>
                </c:pt>
                <c:pt idx="22">
                  <c:v>5694.2601603077292</c:v>
                </c:pt>
                <c:pt idx="23">
                  <c:v>3563.2194843036013</c:v>
                </c:pt>
                <c:pt idx="24">
                  <c:v>2271.6038064641834</c:v>
                </c:pt>
                <c:pt idx="25">
                  <c:v>1470.2683218858492</c:v>
                </c:pt>
                <c:pt idx="26">
                  <c:v>957.95088328900295</c:v>
                </c:pt>
                <c:pt idx="27">
                  <c:v>621.9266603289683</c:v>
                </c:pt>
                <c:pt idx="28">
                  <c:v>398.56284329822097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A-DF40-8C14-D5635F8FD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18336"/>
        <c:axId val="188019984"/>
      </c:lineChart>
      <c:catAx>
        <c:axId val="1880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9984"/>
        <c:crosses val="autoZero"/>
        <c:auto val="1"/>
        <c:lblAlgn val="ctr"/>
        <c:lblOffset val="100"/>
        <c:noMultiLvlLbl val="0"/>
      </c:catAx>
      <c:valAx>
        <c:axId val="1880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1</xdr:row>
      <xdr:rowOff>30480</xdr:rowOff>
    </xdr:from>
    <xdr:to>
      <xdr:col>16</xdr:col>
      <xdr:colOff>618066</xdr:colOff>
      <xdr:row>33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FADEA1F-DBB6-CB45-1CCF-2EB676336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topLeftCell="C1" workbookViewId="0">
      <selection activeCell="M5" sqref="M5:M30"/>
    </sheetView>
  </sheetViews>
  <sheetFormatPr baseColWidth="10" defaultColWidth="8.83203125" defaultRowHeight="15"/>
  <cols>
    <col min="3" max="3" width="22.5" customWidth="1"/>
    <col min="4" max="4" width="18.5" customWidth="1"/>
    <col min="5" max="5" width="23.1640625" customWidth="1"/>
    <col min="6" max="6" width="30.5" customWidth="1"/>
    <col min="7" max="7" width="24" customWidth="1"/>
    <col min="8" max="8" width="22.1640625" customWidth="1"/>
    <col min="9" max="9" width="32.83203125" customWidth="1"/>
    <col min="10" max="10" width="14" customWidth="1"/>
    <col min="11" max="11" width="18" customWidth="1"/>
    <col min="12" max="13" width="18.332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41</v>
      </c>
      <c r="B2">
        <f>A2-40</f>
        <v>1</v>
      </c>
      <c r="C2">
        <v>0.03</v>
      </c>
      <c r="F2">
        <f>C2*4*4</f>
        <v>0.48</v>
      </c>
      <c r="G2">
        <f>F2*(B2)^4</f>
        <v>0.48</v>
      </c>
      <c r="H2">
        <f>EXP(-2*((B2-5)^2/6^2))</f>
        <v>0.41111229050718745</v>
      </c>
      <c r="I2">
        <f>G2*H2</f>
        <v>0.19733389944344998</v>
      </c>
    </row>
    <row r="3" spans="1:13">
      <c r="A3">
        <v>41.5</v>
      </c>
      <c r="B3">
        <f t="shared" ref="B3:B30" si="0">A3-40</f>
        <v>1.5</v>
      </c>
      <c r="C3">
        <v>0.53</v>
      </c>
      <c r="F3">
        <f t="shared" ref="F3:F11" si="1">C3*4*4</f>
        <v>8.48</v>
      </c>
      <c r="G3">
        <f>F3*(B3)^4</f>
        <v>42.93</v>
      </c>
      <c r="H3">
        <f t="shared" ref="H3:H30" si="2">EXP(-2*((B3-5)^2/6^2))</f>
        <v>0.50633561664810056</v>
      </c>
      <c r="I3">
        <f t="shared" ref="I3:I30" si="3">G3*H3</f>
        <v>21.736988022702956</v>
      </c>
    </row>
    <row r="4" spans="1:13">
      <c r="A4">
        <v>42</v>
      </c>
      <c r="B4">
        <f t="shared" si="0"/>
        <v>2</v>
      </c>
      <c r="C4">
        <v>2.7410000000000001</v>
      </c>
      <c r="F4">
        <f t="shared" si="1"/>
        <v>43.856000000000002</v>
      </c>
      <c r="G4">
        <f t="shared" ref="G4:G30" si="4">F4*(B4)^4</f>
        <v>701.69600000000003</v>
      </c>
      <c r="H4">
        <f t="shared" si="2"/>
        <v>0.60653065971263342</v>
      </c>
      <c r="I4">
        <f t="shared" si="3"/>
        <v>425.60013779771606</v>
      </c>
    </row>
    <row r="5" spans="1:13">
      <c r="A5">
        <v>42.5</v>
      </c>
      <c r="B5">
        <f t="shared" si="0"/>
        <v>2.5</v>
      </c>
      <c r="C5">
        <v>6.95</v>
      </c>
      <c r="F5">
        <f t="shared" si="1"/>
        <v>111.2</v>
      </c>
      <c r="G5">
        <f t="shared" si="4"/>
        <v>4343.75</v>
      </c>
      <c r="H5">
        <f t="shared" si="2"/>
        <v>0.70664827785771622</v>
      </c>
      <c r="I5">
        <f t="shared" si="3"/>
        <v>3069.5034569444547</v>
      </c>
      <c r="J5">
        <v>35.043450844252803</v>
      </c>
      <c r="K5">
        <v>37.0580470454275</v>
      </c>
      <c r="L5">
        <f>I5*COS(J5*PI()/180)^3</f>
        <v>1684.4932806958359</v>
      </c>
      <c r="M5">
        <f>I5*COS(K5*PI()/180)^3</f>
        <v>1559.9772362935591</v>
      </c>
    </row>
    <row r="6" spans="1:13">
      <c r="A6">
        <v>43</v>
      </c>
      <c r="B6">
        <f t="shared" si="0"/>
        <v>3</v>
      </c>
      <c r="C6">
        <v>10.95</v>
      </c>
      <c r="F6">
        <f t="shared" si="1"/>
        <v>175.2</v>
      </c>
      <c r="G6">
        <f t="shared" si="4"/>
        <v>14191.199999999999</v>
      </c>
      <c r="H6">
        <f t="shared" si="2"/>
        <v>0.80073740291680806</v>
      </c>
      <c r="I6">
        <f t="shared" si="3"/>
        <v>11363.424632273005</v>
      </c>
      <c r="J6">
        <v>29.0992900333958</v>
      </c>
      <c r="K6">
        <v>30.1447593124274</v>
      </c>
      <c r="L6">
        <f t="shared" ref="L6:L30" si="5">I6*COS(J6*PI()/180)^3</f>
        <v>7580.7630992818567</v>
      </c>
      <c r="M6">
        <f>I6*COS(K6*PI()/180)^3</f>
        <v>7348.438720610121</v>
      </c>
    </row>
    <row r="7" spans="1:13">
      <c r="A7">
        <v>43.5</v>
      </c>
      <c r="B7">
        <f t="shared" si="0"/>
        <v>3.5</v>
      </c>
      <c r="C7">
        <v>12.923</v>
      </c>
      <c r="F7">
        <f t="shared" si="1"/>
        <v>206.768</v>
      </c>
      <c r="G7">
        <f t="shared" si="4"/>
        <v>31028.123</v>
      </c>
      <c r="H7">
        <f t="shared" si="2"/>
        <v>0.88249690258459546</v>
      </c>
      <c r="I7">
        <f t="shared" si="3"/>
        <v>27382.222440513844</v>
      </c>
      <c r="J7">
        <v>24.933495707128198</v>
      </c>
      <c r="K7">
        <v>25.495832046002899</v>
      </c>
      <c r="L7">
        <f t="shared" si="5"/>
        <v>20417.377043516877</v>
      </c>
      <c r="M7">
        <f>I7*COS(K7*PI()/180)^3</f>
        <v>20136.252209799575</v>
      </c>
    </row>
    <row r="8" spans="1:13">
      <c r="A8">
        <v>44</v>
      </c>
      <c r="B8">
        <f t="shared" si="0"/>
        <v>4</v>
      </c>
      <c r="C8">
        <v>13.052099999999999</v>
      </c>
      <c r="F8">
        <f t="shared" si="1"/>
        <v>208.83359999999999</v>
      </c>
      <c r="G8">
        <f t="shared" si="4"/>
        <v>53461.401599999997</v>
      </c>
      <c r="H8">
        <f t="shared" si="2"/>
        <v>0.94595946890676541</v>
      </c>
      <c r="I8">
        <f t="shared" si="3"/>
        <v>50572.319064547293</v>
      </c>
      <c r="J8">
        <v>21.8360457939295</v>
      </c>
      <c r="K8">
        <v>22.102956562555601</v>
      </c>
      <c r="L8">
        <f t="shared" si="5"/>
        <v>40449.258326202194</v>
      </c>
      <c r="M8">
        <f t="shared" ref="M8:M30" si="6">I8*COS(K8*PI()/180)^3</f>
        <v>40221.855351026818</v>
      </c>
    </row>
    <row r="9" spans="1:13">
      <c r="A9">
        <v>44.5</v>
      </c>
      <c r="B9">
        <f t="shared" si="0"/>
        <v>4.5</v>
      </c>
      <c r="C9">
        <v>11.9002</v>
      </c>
      <c r="F9">
        <f t="shared" si="1"/>
        <v>190.4032</v>
      </c>
      <c r="G9">
        <f t="shared" si="4"/>
        <v>78077.212199999994</v>
      </c>
      <c r="H9">
        <f t="shared" si="2"/>
        <v>0.98620711674391626</v>
      </c>
      <c r="I9">
        <f t="shared" si="3"/>
        <v>77000.302327164914</v>
      </c>
      <c r="J9">
        <v>19.436084795291801</v>
      </c>
      <c r="K9">
        <v>19.5399463255448</v>
      </c>
      <c r="L9">
        <f t="shared" si="5"/>
        <v>64572.239883572343</v>
      </c>
      <c r="M9">
        <f t="shared" si="6"/>
        <v>64448.091396187498</v>
      </c>
    </row>
    <row r="10" spans="1:13">
      <c r="A10">
        <v>45</v>
      </c>
      <c r="B10">
        <f t="shared" si="0"/>
        <v>5</v>
      </c>
      <c r="C10">
        <v>10.204599999999999</v>
      </c>
      <c r="F10">
        <f t="shared" si="1"/>
        <v>163.27359999999999</v>
      </c>
      <c r="G10">
        <f t="shared" si="4"/>
        <v>102045.99999999999</v>
      </c>
      <c r="H10">
        <f t="shared" si="2"/>
        <v>1</v>
      </c>
      <c r="I10">
        <f t="shared" si="3"/>
        <v>102045.99999999999</v>
      </c>
      <c r="J10">
        <v>17.518726896441802</v>
      </c>
      <c r="K10">
        <v>17.518726896440999</v>
      </c>
      <c r="L10">
        <f t="shared" si="5"/>
        <v>88495.287917545225</v>
      </c>
      <c r="M10">
        <f t="shared" si="6"/>
        <v>88495.287917546404</v>
      </c>
    </row>
    <row r="11" spans="1:13">
      <c r="A11">
        <v>45.5</v>
      </c>
      <c r="B11">
        <f t="shared" si="0"/>
        <v>5.5</v>
      </c>
      <c r="C11">
        <v>8.4553999999999991</v>
      </c>
      <c r="F11">
        <f t="shared" si="1"/>
        <v>135.28639999999999</v>
      </c>
      <c r="G11">
        <f t="shared" si="4"/>
        <v>123795.51139999999</v>
      </c>
      <c r="H11">
        <f t="shared" si="2"/>
        <v>0.98620711674391626</v>
      </c>
      <c r="I11">
        <f t="shared" si="3"/>
        <v>122088.01436363261</v>
      </c>
      <c r="J11">
        <v>15.950065006750499</v>
      </c>
      <c r="K11">
        <v>15.8817096767885</v>
      </c>
      <c r="L11">
        <f t="shared" si="5"/>
        <v>108523.3036650693</v>
      </c>
      <c r="M11">
        <f t="shared" si="6"/>
        <v>108634.11908762112</v>
      </c>
    </row>
    <row r="12" spans="1:13">
      <c r="A12">
        <v>46</v>
      </c>
      <c r="B12">
        <f t="shared" si="0"/>
        <v>6</v>
      </c>
      <c r="C12">
        <v>6.8841999999999999</v>
      </c>
      <c r="D12">
        <v>27.536999999999999</v>
      </c>
      <c r="F12">
        <f>D12*4</f>
        <v>110.148</v>
      </c>
      <c r="G12">
        <f t="shared" si="4"/>
        <v>142751.80799999999</v>
      </c>
      <c r="H12">
        <f t="shared" si="2"/>
        <v>0.94595946890676541</v>
      </c>
      <c r="I12">
        <f t="shared" si="3"/>
        <v>135037.42448116053</v>
      </c>
      <c r="J12">
        <v>14.6419871328119</v>
      </c>
      <c r="K12">
        <v>14.527683852433</v>
      </c>
      <c r="L12">
        <f t="shared" si="5"/>
        <v>122303.71341477764</v>
      </c>
      <c r="M12">
        <f t="shared" si="6"/>
        <v>122494.32051167991</v>
      </c>
    </row>
    <row r="13" spans="1:13">
      <c r="A13">
        <v>46.5</v>
      </c>
      <c r="B13">
        <f t="shared" si="0"/>
        <v>6.5</v>
      </c>
      <c r="D13">
        <v>22.258199999999999</v>
      </c>
      <c r="F13">
        <f t="shared" ref="F13:F18" si="7">D13*4</f>
        <v>89.032799999999995</v>
      </c>
      <c r="G13">
        <f t="shared" si="4"/>
        <v>158929.11254999999</v>
      </c>
      <c r="H13">
        <f t="shared" si="2"/>
        <v>0.88249690258459546</v>
      </c>
      <c r="I13">
        <f t="shared" si="3"/>
        <v>140254.44955589355</v>
      </c>
      <c r="J13">
        <v>13.5339962934159</v>
      </c>
      <c r="K13">
        <v>13.388443676562201</v>
      </c>
      <c r="L13">
        <f t="shared" si="5"/>
        <v>128891.82025243205</v>
      </c>
      <c r="M13">
        <f t="shared" si="6"/>
        <v>129127.16119684327</v>
      </c>
    </row>
    <row r="14" spans="1:13">
      <c r="A14">
        <v>47</v>
      </c>
      <c r="B14">
        <f t="shared" si="0"/>
        <v>7</v>
      </c>
      <c r="D14">
        <v>17.972899999999999</v>
      </c>
      <c r="F14">
        <f t="shared" si="7"/>
        <v>71.891599999999997</v>
      </c>
      <c r="G14">
        <f t="shared" si="4"/>
        <v>172611.7316</v>
      </c>
      <c r="H14">
        <f t="shared" si="2"/>
        <v>0.80073740291680806</v>
      </c>
      <c r="I14">
        <f t="shared" si="3"/>
        <v>138216.66967435714</v>
      </c>
      <c r="J14">
        <v>12.5831071974672</v>
      </c>
      <c r="K14">
        <v>12.4162432485012</v>
      </c>
      <c r="L14">
        <f t="shared" si="5"/>
        <v>128494.50670997585</v>
      </c>
      <c r="M14">
        <f t="shared" si="6"/>
        <v>128743.62766990556</v>
      </c>
    </row>
    <row r="15" spans="1:13">
      <c r="A15">
        <v>47.5</v>
      </c>
      <c r="B15">
        <f t="shared" si="0"/>
        <v>7.5</v>
      </c>
      <c r="D15">
        <v>14.552199999999999</v>
      </c>
      <c r="F15">
        <f t="shared" si="7"/>
        <v>58.208799999999997</v>
      </c>
      <c r="G15">
        <f t="shared" si="4"/>
        <v>184176.28125</v>
      </c>
      <c r="H15">
        <f t="shared" si="2"/>
        <v>0.70664827785771622</v>
      </c>
      <c r="I15">
        <f t="shared" si="3"/>
        <v>130147.85196755089</v>
      </c>
      <c r="J15">
        <v>11.757900570862599</v>
      </c>
      <c r="K15">
        <v>11.5766078045457</v>
      </c>
      <c r="L15">
        <f t="shared" si="5"/>
        <v>122126.02266573737</v>
      </c>
      <c r="M15">
        <f t="shared" si="6"/>
        <v>122365.64153137493</v>
      </c>
    </row>
    <row r="16" spans="1:13">
      <c r="A16">
        <v>48</v>
      </c>
      <c r="B16">
        <f t="shared" si="0"/>
        <v>8</v>
      </c>
      <c r="D16">
        <v>11.8408</v>
      </c>
      <c r="F16">
        <f t="shared" si="7"/>
        <v>47.363199999999999</v>
      </c>
      <c r="G16">
        <f t="shared" si="4"/>
        <v>193999.6672</v>
      </c>
      <c r="H16">
        <f t="shared" si="2"/>
        <v>0.60653065971263342</v>
      </c>
      <c r="I16">
        <f t="shared" si="3"/>
        <v>117666.74613084733</v>
      </c>
      <c r="J16">
        <v>11.0348578892039</v>
      </c>
      <c r="K16">
        <v>10.8439949351545</v>
      </c>
      <c r="L16">
        <f t="shared" si="5"/>
        <v>111260.0233271178</v>
      </c>
      <c r="M16">
        <f t="shared" si="6"/>
        <v>111475.13988816949</v>
      </c>
    </row>
    <row r="17" spans="1:13">
      <c r="A17">
        <v>48.5</v>
      </c>
      <c r="B17">
        <f t="shared" si="0"/>
        <v>8.5</v>
      </c>
      <c r="D17">
        <v>9.6943000000000001</v>
      </c>
      <c r="F17">
        <f t="shared" si="7"/>
        <v>38.777200000000001</v>
      </c>
      <c r="G17">
        <f t="shared" si="4"/>
        <v>202419.40757499999</v>
      </c>
      <c r="H17">
        <f t="shared" si="2"/>
        <v>0.50633561664810056</v>
      </c>
      <c r="I17">
        <f t="shared" si="3"/>
        <v>102492.15555603082</v>
      </c>
      <c r="J17">
        <v>10.396013109402601</v>
      </c>
      <c r="K17">
        <v>10.199062446392601</v>
      </c>
      <c r="L17">
        <f t="shared" si="5"/>
        <v>97527.037627823374</v>
      </c>
      <c r="M17">
        <f t="shared" si="6"/>
        <v>97709.936443637693</v>
      </c>
    </row>
    <row r="18" spans="1:13">
      <c r="A18">
        <v>49</v>
      </c>
      <c r="B18">
        <f t="shared" si="0"/>
        <v>9</v>
      </c>
      <c r="D18">
        <v>7.9913999999999996</v>
      </c>
      <c r="E18">
        <v>31.965499999999999</v>
      </c>
      <c r="F18">
        <f t="shared" si="7"/>
        <v>31.965599999999998</v>
      </c>
      <c r="G18">
        <f t="shared" si="4"/>
        <v>209726.30159999998</v>
      </c>
      <c r="H18">
        <f t="shared" si="2"/>
        <v>0.41111229050718745</v>
      </c>
      <c r="I18">
        <f t="shared" si="3"/>
        <v>86221.060230377203</v>
      </c>
      <c r="J18">
        <v>9.8273983687604005</v>
      </c>
      <c r="K18">
        <v>9.6268859041926795</v>
      </c>
      <c r="L18">
        <f t="shared" si="5"/>
        <v>82480.959968094336</v>
      </c>
      <c r="M18">
        <f t="shared" si="6"/>
        <v>82629.535866298131</v>
      </c>
    </row>
    <row r="19" spans="1:13">
      <c r="A19">
        <v>49.5</v>
      </c>
      <c r="B19">
        <f t="shared" si="0"/>
        <v>9.5</v>
      </c>
      <c r="E19">
        <v>26.5382</v>
      </c>
      <c r="F19">
        <v>26.5382</v>
      </c>
      <c r="G19">
        <f t="shared" si="4"/>
        <v>216155.29763749999</v>
      </c>
      <c r="H19">
        <f t="shared" si="2"/>
        <v>0.32465246735834974</v>
      </c>
      <c r="I19">
        <f t="shared" si="3"/>
        <v>70175.350710592829</v>
      </c>
      <c r="J19">
        <v>9.3179860612951693</v>
      </c>
      <c r="K19">
        <v>9.1157602253178496</v>
      </c>
      <c r="L19">
        <f t="shared" si="5"/>
        <v>67433.939750576668</v>
      </c>
      <c r="M19">
        <f t="shared" si="6"/>
        <v>67549.902183588551</v>
      </c>
    </row>
    <row r="20" spans="1:13">
      <c r="A20">
        <v>50</v>
      </c>
      <c r="B20">
        <f t="shared" si="0"/>
        <v>10</v>
      </c>
      <c r="E20">
        <v>22.190300000000001</v>
      </c>
      <c r="F20">
        <v>22.190300000000001</v>
      </c>
      <c r="G20">
        <f t="shared" si="4"/>
        <v>221903</v>
      </c>
      <c r="H20">
        <f t="shared" si="2"/>
        <v>0.24935220877729622</v>
      </c>
      <c r="I20">
        <f t="shared" si="3"/>
        <v>55332.003184308363</v>
      </c>
      <c r="J20">
        <v>8.8589510926952695</v>
      </c>
      <c r="K20">
        <v>8.6563727725970896</v>
      </c>
      <c r="L20">
        <f t="shared" si="5"/>
        <v>53375.275569456608</v>
      </c>
      <c r="M20">
        <f t="shared" si="6"/>
        <v>53462.563322994036</v>
      </c>
    </row>
    <row r="21" spans="1:13">
      <c r="A21">
        <v>50.5</v>
      </c>
      <c r="B21">
        <f t="shared" si="0"/>
        <v>10.5</v>
      </c>
      <c r="E21">
        <v>18.6858</v>
      </c>
      <c r="F21">
        <v>18.6858</v>
      </c>
      <c r="G21">
        <f t="shared" si="4"/>
        <v>227127.06686250001</v>
      </c>
      <c r="H21">
        <f t="shared" si="2"/>
        <v>0.18627046369770089</v>
      </c>
      <c r="I21">
        <f t="shared" si="3"/>
        <v>42307.06406277659</v>
      </c>
      <c r="J21">
        <v>8.4431453506187992</v>
      </c>
      <c r="K21">
        <v>8.2412197385822505</v>
      </c>
      <c r="L21">
        <f t="shared" si="5"/>
        <v>40946.352708674152</v>
      </c>
      <c r="M21">
        <f t="shared" si="6"/>
        <v>41009.883402711035</v>
      </c>
    </row>
    <row r="22" spans="1:13">
      <c r="A22">
        <v>51</v>
      </c>
      <c r="B22">
        <f t="shared" si="0"/>
        <v>11</v>
      </c>
      <c r="E22">
        <v>15.842599999999999</v>
      </c>
      <c r="F22">
        <v>15.842599999999999</v>
      </c>
      <c r="G22">
        <f t="shared" si="4"/>
        <v>231951.50659999999</v>
      </c>
      <c r="H22">
        <f t="shared" si="2"/>
        <v>0.1353352832366127</v>
      </c>
      <c r="I22">
        <f t="shared" si="3"/>
        <v>31391.22284287004</v>
      </c>
      <c r="J22">
        <v>8.0647162313778296</v>
      </c>
      <c r="K22">
        <v>7.8641859534165697</v>
      </c>
      <c r="L22">
        <f t="shared" si="5"/>
        <v>30469.048328729474</v>
      </c>
      <c r="M22">
        <f t="shared" si="6"/>
        <v>30513.840290598389</v>
      </c>
    </row>
    <row r="23" spans="1:13">
      <c r="A23">
        <v>51.5</v>
      </c>
      <c r="B23">
        <f t="shared" si="0"/>
        <v>11.5</v>
      </c>
      <c r="E23">
        <v>13.520899999999999</v>
      </c>
      <c r="F23">
        <v>13.520899999999999</v>
      </c>
      <c r="G23">
        <f t="shared" si="4"/>
        <v>236481.38605624999</v>
      </c>
      <c r="H23">
        <f t="shared" si="2"/>
        <v>9.5634444832538607E-2</v>
      </c>
      <c r="I23">
        <f t="shared" si="3"/>
        <v>22615.766068718705</v>
      </c>
      <c r="J23">
        <v>7.7188250469950503</v>
      </c>
      <c r="K23">
        <v>7.5202369572841397</v>
      </c>
      <c r="L23">
        <f t="shared" si="5"/>
        <v>22006.563506700662</v>
      </c>
      <c r="M23">
        <f t="shared" si="6"/>
        <v>22037.196046633318</v>
      </c>
    </row>
    <row r="24" spans="1:13">
      <c r="A24">
        <v>52</v>
      </c>
      <c r="B24">
        <f t="shared" si="0"/>
        <v>12</v>
      </c>
      <c r="E24">
        <v>11.612500000000001</v>
      </c>
      <c r="F24">
        <v>11.612500000000001</v>
      </c>
      <c r="G24">
        <f t="shared" si="4"/>
        <v>240796.80000000002</v>
      </c>
      <c r="H24">
        <f t="shared" si="2"/>
        <v>6.5728528616530474E-2</v>
      </c>
      <c r="I24">
        <f t="shared" si="3"/>
        <v>15827.219359568966</v>
      </c>
      <c r="J24">
        <v>7.4014360048332799</v>
      </c>
      <c r="K24">
        <v>7.2051897450403999</v>
      </c>
      <c r="L24">
        <f t="shared" si="5"/>
        <v>15434.886233181651</v>
      </c>
      <c r="M24">
        <f t="shared" si="6"/>
        <v>15455.226105081654</v>
      </c>
    </row>
    <row r="25" spans="1:13">
      <c r="A25">
        <v>52.5</v>
      </c>
      <c r="B25">
        <f t="shared" si="0"/>
        <v>12.5</v>
      </c>
      <c r="E25">
        <v>10.033799999999999</v>
      </c>
      <c r="F25">
        <v>10.033799999999999</v>
      </c>
      <c r="G25">
        <f t="shared" si="4"/>
        <v>244965.82031249997</v>
      </c>
      <c r="H25">
        <f t="shared" si="2"/>
        <v>4.393693362340742E-2</v>
      </c>
      <c r="I25">
        <f t="shared" si="3"/>
        <v>10763.04698707386</v>
      </c>
      <c r="J25">
        <v>7.1091559061301099</v>
      </c>
      <c r="K25">
        <v>6.9155396347688001</v>
      </c>
      <c r="L25">
        <f t="shared" si="5"/>
        <v>10516.717161314704</v>
      </c>
      <c r="M25">
        <f t="shared" si="6"/>
        <v>10529.839424526526</v>
      </c>
    </row>
    <row r="26" spans="1:13">
      <c r="A26">
        <v>53</v>
      </c>
      <c r="B26">
        <f t="shared" si="0"/>
        <v>13</v>
      </c>
      <c r="E26">
        <v>8.7196999999999996</v>
      </c>
      <c r="F26">
        <v>8.7196999999999996</v>
      </c>
      <c r="G26">
        <f t="shared" si="4"/>
        <v>249043.3517</v>
      </c>
      <c r="H26">
        <f t="shared" si="2"/>
        <v>2.8565500784550377E-2</v>
      </c>
      <c r="I26">
        <f t="shared" si="3"/>
        <v>7114.0480583734052</v>
      </c>
      <c r="J26">
        <v>6.8391108592678798</v>
      </c>
      <c r="K26">
        <v>6.6483278235813303</v>
      </c>
      <c r="L26">
        <f t="shared" si="5"/>
        <v>6963.2650324213391</v>
      </c>
      <c r="M26">
        <f t="shared" si="6"/>
        <v>6971.4949799708802</v>
      </c>
    </row>
    <row r="27" spans="1:13">
      <c r="A27">
        <v>53.5</v>
      </c>
      <c r="B27">
        <f t="shared" si="0"/>
        <v>13.5</v>
      </c>
      <c r="E27">
        <v>7.6192000000000002</v>
      </c>
      <c r="F27">
        <v>7.6192000000000002</v>
      </c>
      <c r="G27">
        <f t="shared" si="4"/>
        <v>253072.20420000001</v>
      </c>
      <c r="H27">
        <f t="shared" si="2"/>
        <v>1.8063013419781275E-2</v>
      </c>
      <c r="I27">
        <f t="shared" si="3"/>
        <v>4571.2466206382269</v>
      </c>
      <c r="J27">
        <v>6.5888503862014902</v>
      </c>
      <c r="K27">
        <v>6.4010388728052998</v>
      </c>
      <c r="L27">
        <f t="shared" si="5"/>
        <v>4481.2658605139059</v>
      </c>
      <c r="M27">
        <f t="shared" si="6"/>
        <v>4486.2856294156136</v>
      </c>
    </row>
    <row r="28" spans="1:13">
      <c r="A28">
        <v>54</v>
      </c>
      <c r="B28">
        <f t="shared" si="0"/>
        <v>14</v>
      </c>
      <c r="E28">
        <v>6.6923000000000004</v>
      </c>
      <c r="F28">
        <v>6.6923000000000004</v>
      </c>
      <c r="G28">
        <f t="shared" si="4"/>
        <v>257091.39680000002</v>
      </c>
      <c r="H28">
        <f t="shared" si="2"/>
        <v>1.1108996538242306E-2</v>
      </c>
      <c r="I28">
        <f t="shared" si="3"/>
        <v>2856.0274370630791</v>
      </c>
      <c r="J28">
        <v>6.3562720615547104</v>
      </c>
      <c r="K28">
        <v>6.1715205033279501</v>
      </c>
      <c r="L28">
        <f t="shared" si="5"/>
        <v>2803.6800036014147</v>
      </c>
      <c r="M28">
        <f t="shared" si="6"/>
        <v>2806.6585416681251</v>
      </c>
    </row>
    <row r="29" spans="1:13">
      <c r="A29">
        <v>54.5</v>
      </c>
      <c r="B29">
        <f t="shared" si="0"/>
        <v>14.5</v>
      </c>
      <c r="E29">
        <v>5.9071999999999996</v>
      </c>
      <c r="F29">
        <v>5.9071999999999996</v>
      </c>
      <c r="G29">
        <f t="shared" si="4"/>
        <v>261128.14519999997</v>
      </c>
      <c r="H29">
        <f t="shared" si="2"/>
        <v>6.6450112827413981E-3</v>
      </c>
      <c r="I29">
        <f t="shared" si="3"/>
        <v>1735.1994710953338</v>
      </c>
      <c r="J29">
        <v>6.1395617230090496</v>
      </c>
      <c r="K29">
        <v>5.9579202247602296</v>
      </c>
      <c r="L29">
        <f t="shared" si="5"/>
        <v>1705.5128210831811</v>
      </c>
      <c r="M29">
        <f t="shared" si="6"/>
        <v>1707.2325021037741</v>
      </c>
    </row>
    <row r="30" spans="1:13">
      <c r="A30">
        <v>55</v>
      </c>
      <c r="B30">
        <f t="shared" si="0"/>
        <v>15</v>
      </c>
      <c r="E30">
        <v>5.2386999999999997</v>
      </c>
      <c r="F30">
        <v>5.2386999999999997</v>
      </c>
      <c r="G30">
        <f t="shared" si="4"/>
        <v>265209.1875</v>
      </c>
      <c r="H30">
        <f t="shared" si="2"/>
        <v>3.8659201394728076E-3</v>
      </c>
      <c r="I30">
        <f t="shared" si="3"/>
        <v>1025.2775391294699</v>
      </c>
      <c r="J30">
        <v>5.93714561816694</v>
      </c>
      <c r="K30">
        <v>5.7586348088587602</v>
      </c>
      <c r="L30">
        <f t="shared" si="5"/>
        <v>1008.8670115898677</v>
      </c>
      <c r="M30">
        <f t="shared" si="6"/>
        <v>1009.833270735413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7123-09CB-BC41-A612-BCBEB7CDA621}">
  <dimension ref="A1:M30"/>
  <sheetViews>
    <sheetView topLeftCell="D1" workbookViewId="0">
      <selection activeCell="L1" sqref="L1:L1048576"/>
    </sheetView>
  </sheetViews>
  <sheetFormatPr baseColWidth="10" defaultColWidth="8.83203125" defaultRowHeight="15"/>
  <cols>
    <col min="3" max="3" width="22.5" customWidth="1"/>
    <col min="4" max="4" width="18.5" customWidth="1"/>
    <col min="5" max="5" width="23.1640625" customWidth="1"/>
    <col min="6" max="6" width="30.5" customWidth="1"/>
    <col min="7" max="7" width="24" customWidth="1"/>
    <col min="8" max="8" width="22.1640625" customWidth="1"/>
    <col min="9" max="9" width="32.83203125" customWidth="1"/>
    <col min="10" max="10" width="14" customWidth="1"/>
    <col min="11" max="11" width="18" customWidth="1"/>
    <col min="12" max="13" width="18.332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41</v>
      </c>
      <c r="B2">
        <f>A2-40</f>
        <v>1</v>
      </c>
      <c r="C2" s="2">
        <v>2.3599999999999999E-2</v>
      </c>
      <c r="F2">
        <f>C2*4*4</f>
        <v>0.37759999999999999</v>
      </c>
      <c r="G2">
        <f>F2*(B2)^4</f>
        <v>0.37759999999999999</v>
      </c>
      <c r="H2">
        <f>EXP(-2*((B2-5)^2/6^2))</f>
        <v>0.41111229050718745</v>
      </c>
      <c r="I2">
        <f>G2*H2</f>
        <v>0.15523600089551398</v>
      </c>
    </row>
    <row r="3" spans="1:13">
      <c r="A3">
        <v>41.5</v>
      </c>
      <c r="B3">
        <f t="shared" ref="B3:B30" si="0">A3-40</f>
        <v>1.5</v>
      </c>
      <c r="C3" s="2">
        <v>0.68140000000000001</v>
      </c>
      <c r="F3">
        <f t="shared" ref="F3:F11" si="1">C3*4*4</f>
        <v>10.9024</v>
      </c>
      <c r="G3">
        <f>F3*(B3)^4</f>
        <v>55.193399999999997</v>
      </c>
      <c r="H3">
        <f t="shared" ref="H3:H27" si="2">EXP(-2*((B3-5)^2/6^2))</f>
        <v>0.50633561664810056</v>
      </c>
      <c r="I3">
        <f t="shared" ref="I3:I30" si="3">G3*H3</f>
        <v>27.946384223905273</v>
      </c>
    </row>
    <row r="4" spans="1:13">
      <c r="A4">
        <v>42</v>
      </c>
      <c r="B4">
        <f t="shared" si="0"/>
        <v>2</v>
      </c>
      <c r="C4" s="2">
        <v>3.7429000000000001</v>
      </c>
      <c r="F4">
        <f t="shared" si="1"/>
        <v>59.886400000000002</v>
      </c>
      <c r="G4">
        <f t="shared" ref="G4:G27" si="4">F4*(B4)^4</f>
        <v>958.18240000000003</v>
      </c>
      <c r="H4">
        <f t="shared" si="2"/>
        <v>0.60653065971263342</v>
      </c>
      <c r="I4">
        <f t="shared" si="3"/>
        <v>581.16700319703443</v>
      </c>
    </row>
    <row r="5" spans="1:13">
      <c r="A5">
        <v>42.5</v>
      </c>
      <c r="B5">
        <f t="shared" si="0"/>
        <v>2.5</v>
      </c>
      <c r="C5" s="2">
        <v>10.631600000000001</v>
      </c>
      <c r="F5">
        <f t="shared" si="1"/>
        <v>170.10560000000001</v>
      </c>
      <c r="G5">
        <f t="shared" si="4"/>
        <v>6644.75</v>
      </c>
      <c r="H5">
        <f t="shared" si="2"/>
        <v>0.70664827785771622</v>
      </c>
      <c r="I5">
        <f t="shared" si="3"/>
        <v>4695.5011442950599</v>
      </c>
      <c r="J5">
        <v>35.043450844252803</v>
      </c>
      <c r="L5">
        <f>I5*COS(J5*PI()/180)^3</f>
        <v>2576.8142105101942</v>
      </c>
    </row>
    <row r="6" spans="1:13">
      <c r="A6">
        <v>43</v>
      </c>
      <c r="B6">
        <f t="shared" si="0"/>
        <v>3</v>
      </c>
      <c r="C6" s="2">
        <v>18.691199999999998</v>
      </c>
      <c r="F6">
        <f t="shared" si="1"/>
        <v>299.05919999999998</v>
      </c>
      <c r="G6">
        <f t="shared" si="4"/>
        <v>24223.795199999997</v>
      </c>
      <c r="H6">
        <f t="shared" si="2"/>
        <v>0.80073740291680806</v>
      </c>
      <c r="I6">
        <f t="shared" si="3"/>
        <v>19396.89885723664</v>
      </c>
      <c r="J6">
        <v>29.0992900333958</v>
      </c>
      <c r="L6">
        <f t="shared" ref="L6:L30" si="5">I6*COS(J6*PI()/180)^3</f>
        <v>12940.051072264572</v>
      </c>
    </row>
    <row r="7" spans="1:13">
      <c r="A7">
        <v>43.5</v>
      </c>
      <c r="B7">
        <f t="shared" si="0"/>
        <v>3.5</v>
      </c>
      <c r="C7" s="2">
        <v>26.5229</v>
      </c>
      <c r="F7">
        <f t="shared" si="1"/>
        <v>424.3664</v>
      </c>
      <c r="G7">
        <f t="shared" si="4"/>
        <v>63681.482900000003</v>
      </c>
      <c r="H7">
        <f t="shared" si="2"/>
        <v>0.88249690258459546</v>
      </c>
      <c r="I7">
        <f t="shared" si="3"/>
        <v>56198.711411243887</v>
      </c>
      <c r="J7">
        <v>24.933495707128198</v>
      </c>
      <c r="L7">
        <f t="shared" si="5"/>
        <v>41904.205647875409</v>
      </c>
    </row>
    <row r="8" spans="1:13">
      <c r="A8">
        <v>44</v>
      </c>
      <c r="B8">
        <f t="shared" si="0"/>
        <v>4</v>
      </c>
      <c r="C8" s="1">
        <v>31.3964</v>
      </c>
      <c r="F8">
        <f t="shared" si="1"/>
        <v>502.3424</v>
      </c>
      <c r="G8">
        <f t="shared" si="4"/>
        <v>128599.6544</v>
      </c>
      <c r="H8">
        <f t="shared" si="2"/>
        <v>0.94595946890676541</v>
      </c>
      <c r="I8">
        <f t="shared" si="3"/>
        <v>121650.06077781758</v>
      </c>
      <c r="J8">
        <v>21.8360457939295</v>
      </c>
      <c r="K8">
        <v>22.102956562555601</v>
      </c>
      <c r="L8">
        <f t="shared" si="5"/>
        <v>97299.368999071012</v>
      </c>
      <c r="M8">
        <f t="shared" ref="M8:M30" si="6">I8*COS(K8*PI()/180)^3</f>
        <v>96752.358573944308</v>
      </c>
    </row>
    <row r="9" spans="1:13">
      <c r="A9">
        <v>44.5</v>
      </c>
      <c r="B9">
        <f t="shared" si="0"/>
        <v>4.5</v>
      </c>
      <c r="C9" s="1">
        <v>32.048999999999999</v>
      </c>
      <c r="F9">
        <f t="shared" si="1"/>
        <v>512.78399999999999</v>
      </c>
      <c r="G9">
        <f t="shared" si="4"/>
        <v>210273.489</v>
      </c>
      <c r="H9">
        <f t="shared" si="2"/>
        <v>0.98620711674391626</v>
      </c>
      <c r="I9">
        <f t="shared" si="3"/>
        <v>207373.21131437359</v>
      </c>
      <c r="J9">
        <v>19.436084795291801</v>
      </c>
      <c r="K9">
        <v>19.5399463255448</v>
      </c>
      <c r="L9">
        <f t="shared" si="5"/>
        <v>173902.59962257862</v>
      </c>
      <c r="M9">
        <f t="shared" si="6"/>
        <v>173568.24937029742</v>
      </c>
    </row>
    <row r="10" spans="1:13">
      <c r="A10">
        <v>45</v>
      </c>
      <c r="B10">
        <f t="shared" si="0"/>
        <v>5</v>
      </c>
      <c r="C10" s="1">
        <v>29.140599999999999</v>
      </c>
      <c r="F10">
        <f t="shared" si="1"/>
        <v>466.24959999999999</v>
      </c>
      <c r="G10">
        <f t="shared" si="4"/>
        <v>291406</v>
      </c>
      <c r="H10">
        <f t="shared" si="2"/>
        <v>1</v>
      </c>
      <c r="I10">
        <f t="shared" si="3"/>
        <v>291406</v>
      </c>
      <c r="J10">
        <v>17.518726896441802</v>
      </c>
      <c r="K10">
        <v>17.518726896440999</v>
      </c>
      <c r="L10">
        <f t="shared" si="5"/>
        <v>252710.12946024528</v>
      </c>
      <c r="M10">
        <f t="shared" si="6"/>
        <v>252710.12946024863</v>
      </c>
    </row>
    <row r="11" spans="1:13">
      <c r="A11">
        <v>45.5</v>
      </c>
      <c r="B11">
        <f t="shared" si="0"/>
        <v>5.5</v>
      </c>
      <c r="C11" s="2">
        <v>24.269100000000002</v>
      </c>
      <c r="F11">
        <f t="shared" si="1"/>
        <v>388.30560000000003</v>
      </c>
      <c r="G11">
        <f t="shared" si="4"/>
        <v>355323.89310000004</v>
      </c>
      <c r="H11">
        <f t="shared" si="2"/>
        <v>0.98620711674391626</v>
      </c>
      <c r="I11">
        <f t="shared" si="3"/>
        <v>350422.95212437457</v>
      </c>
      <c r="J11">
        <v>15.950065006750499</v>
      </c>
      <c r="K11">
        <v>15.8817096767885</v>
      </c>
      <c r="L11">
        <f t="shared" si="5"/>
        <v>311488.86025237525</v>
      </c>
      <c r="M11">
        <f t="shared" si="6"/>
        <v>311806.92806364986</v>
      </c>
    </row>
    <row r="12" spans="1:13">
      <c r="A12">
        <v>46</v>
      </c>
      <c r="B12">
        <f t="shared" si="0"/>
        <v>6</v>
      </c>
      <c r="C12" s="2">
        <v>18.933599999999998</v>
      </c>
      <c r="D12" s="2">
        <v>75.734300000000005</v>
      </c>
      <c r="F12">
        <f>D12*4</f>
        <v>302.93720000000002</v>
      </c>
      <c r="G12">
        <f t="shared" si="4"/>
        <v>392606.61120000004</v>
      </c>
      <c r="H12">
        <f t="shared" si="2"/>
        <v>0.94595946890676541</v>
      </c>
      <c r="I12">
        <f t="shared" si="3"/>
        <v>371389.94142003695</v>
      </c>
      <c r="J12">
        <v>14.6419871328119</v>
      </c>
      <c r="K12">
        <v>14.527683852433</v>
      </c>
      <c r="L12">
        <f t="shared" si="5"/>
        <v>336368.74470235663</v>
      </c>
      <c r="M12">
        <f t="shared" si="6"/>
        <v>336892.96647883649</v>
      </c>
    </row>
    <row r="13" spans="1:13">
      <c r="A13">
        <v>46.5</v>
      </c>
      <c r="B13">
        <f t="shared" si="0"/>
        <v>6.5</v>
      </c>
      <c r="D13" s="2">
        <v>56.315800000000003</v>
      </c>
      <c r="F13">
        <f t="shared" ref="F13:F18" si="7">D13*4</f>
        <v>225.26320000000001</v>
      </c>
      <c r="G13">
        <f t="shared" si="4"/>
        <v>402108.89095000003</v>
      </c>
      <c r="H13">
        <f t="shared" si="2"/>
        <v>0.88249690258459546</v>
      </c>
      <c r="I13">
        <f t="shared" si="3"/>
        <v>354859.8507651019</v>
      </c>
      <c r="J13">
        <v>13.5339962934159</v>
      </c>
      <c r="K13">
        <v>13.388443676562201</v>
      </c>
      <c r="L13">
        <f t="shared" si="5"/>
        <v>326111.09483120439</v>
      </c>
      <c r="M13">
        <f t="shared" si="6"/>
        <v>326706.53442458005</v>
      </c>
    </row>
    <row r="14" spans="1:13">
      <c r="A14">
        <v>47</v>
      </c>
      <c r="B14">
        <f t="shared" si="0"/>
        <v>7</v>
      </c>
      <c r="D14" s="2">
        <v>40.439799999999998</v>
      </c>
      <c r="F14">
        <f t="shared" si="7"/>
        <v>161.75919999999999</v>
      </c>
      <c r="G14">
        <f t="shared" si="4"/>
        <v>388383.83919999999</v>
      </c>
      <c r="H14">
        <f t="shared" si="2"/>
        <v>0.80073740291680806</v>
      </c>
      <c r="I14">
        <f t="shared" si="3"/>
        <v>310993.4667358672</v>
      </c>
      <c r="J14">
        <v>12.5831071974672</v>
      </c>
      <c r="K14">
        <v>12.4162432485012</v>
      </c>
      <c r="L14">
        <f t="shared" si="5"/>
        <v>289118.18084171618</v>
      </c>
      <c r="M14">
        <f t="shared" si="6"/>
        <v>289678.71374377236</v>
      </c>
    </row>
    <row r="15" spans="1:13">
      <c r="A15">
        <v>47.5</v>
      </c>
      <c r="B15">
        <f t="shared" si="0"/>
        <v>7.5</v>
      </c>
      <c r="D15" s="2">
        <v>28.319600000000001</v>
      </c>
      <c r="F15">
        <f t="shared" si="7"/>
        <v>113.2784</v>
      </c>
      <c r="G15">
        <f t="shared" si="4"/>
        <v>358419.9375</v>
      </c>
      <c r="H15">
        <f t="shared" si="2"/>
        <v>0.70664827785771622</v>
      </c>
      <c r="I15">
        <f t="shared" si="3"/>
        <v>253276.83158424529</v>
      </c>
      <c r="J15">
        <v>11.757900570862599</v>
      </c>
      <c r="K15">
        <v>11.5766078045457</v>
      </c>
      <c r="L15">
        <f t="shared" si="5"/>
        <v>237665.79015438326</v>
      </c>
      <c r="M15">
        <f t="shared" si="6"/>
        <v>238132.10524263862</v>
      </c>
    </row>
    <row r="16" spans="1:13">
      <c r="A16">
        <v>48</v>
      </c>
      <c r="B16">
        <f t="shared" si="0"/>
        <v>8</v>
      </c>
      <c r="D16" s="2">
        <v>19.4847</v>
      </c>
      <c r="F16">
        <f t="shared" si="7"/>
        <v>77.938800000000001</v>
      </c>
      <c r="G16">
        <f t="shared" si="4"/>
        <v>319237.3248</v>
      </c>
      <c r="H16">
        <f t="shared" si="2"/>
        <v>0.60653065971263342</v>
      </c>
      <c r="I16">
        <f t="shared" si="3"/>
        <v>193627.22521584024</v>
      </c>
      <c r="J16">
        <v>11.0348578892039</v>
      </c>
      <c r="K16">
        <v>10.8439949351545</v>
      </c>
      <c r="L16">
        <f t="shared" si="5"/>
        <v>183084.60378706609</v>
      </c>
      <c r="M16">
        <f t="shared" si="6"/>
        <v>183438.59014416393</v>
      </c>
    </row>
    <row r="17" spans="1:13">
      <c r="A17">
        <v>48.5</v>
      </c>
      <c r="B17">
        <f t="shared" si="0"/>
        <v>8.5</v>
      </c>
      <c r="D17" s="2">
        <v>13.249499999999999</v>
      </c>
      <c r="F17">
        <f t="shared" si="7"/>
        <v>52.997999999999998</v>
      </c>
      <c r="G17">
        <f t="shared" si="4"/>
        <v>276652.87237499998</v>
      </c>
      <c r="H17">
        <f t="shared" si="2"/>
        <v>0.50633561664810056</v>
      </c>
      <c r="I17">
        <f t="shared" si="3"/>
        <v>140079.20273146388</v>
      </c>
      <c r="J17">
        <v>10.396013109402601</v>
      </c>
      <c r="K17">
        <v>10.199062446392601</v>
      </c>
      <c r="L17">
        <f t="shared" si="5"/>
        <v>133293.22231103285</v>
      </c>
      <c r="M17">
        <f t="shared" si="6"/>
        <v>133543.19578618131</v>
      </c>
    </row>
    <row r="18" spans="1:13">
      <c r="A18">
        <v>49</v>
      </c>
      <c r="B18">
        <f t="shared" si="0"/>
        <v>9</v>
      </c>
      <c r="D18" s="2">
        <v>8.9504000000000001</v>
      </c>
      <c r="E18" s="2">
        <v>35.801499999999997</v>
      </c>
      <c r="F18">
        <f t="shared" si="7"/>
        <v>35.801600000000001</v>
      </c>
      <c r="G18">
        <f t="shared" si="4"/>
        <v>234894.29759999999</v>
      </c>
      <c r="H18">
        <f t="shared" si="2"/>
        <v>0.41111229050718745</v>
      </c>
      <c r="I18">
        <f t="shared" si="3"/>
        <v>96567.932713412942</v>
      </c>
      <c r="J18">
        <v>9.8273983687604005</v>
      </c>
      <c r="K18">
        <v>9.6268859041926795</v>
      </c>
      <c r="L18">
        <f t="shared" si="5"/>
        <v>92379.005443155344</v>
      </c>
      <c r="M18">
        <f t="shared" si="6"/>
        <v>92545.411044086737</v>
      </c>
    </row>
    <row r="19" spans="1:13">
      <c r="A19">
        <v>49.5</v>
      </c>
      <c r="B19">
        <f t="shared" si="0"/>
        <v>9.5</v>
      </c>
      <c r="E19" s="2">
        <v>24.150300000000001</v>
      </c>
      <c r="F19" s="3">
        <v>24.150300000000001</v>
      </c>
      <c r="G19">
        <f t="shared" si="4"/>
        <v>196705.70289375001</v>
      </c>
      <c r="H19">
        <f t="shared" si="2"/>
        <v>0.32465246735834974</v>
      </c>
      <c r="I19">
        <f t="shared" si="3"/>
        <v>63860.99178791442</v>
      </c>
      <c r="J19">
        <v>9.3179860612951693</v>
      </c>
      <c r="K19">
        <v>9.1157602253178496</v>
      </c>
      <c r="L19">
        <f t="shared" si="5"/>
        <v>61366.252238597648</v>
      </c>
      <c r="M19">
        <f t="shared" si="6"/>
        <v>61471.780403505829</v>
      </c>
    </row>
    <row r="20" spans="1:13">
      <c r="A20">
        <v>50</v>
      </c>
      <c r="B20">
        <f t="shared" si="0"/>
        <v>10</v>
      </c>
      <c r="E20" s="2">
        <v>16.363700000000001</v>
      </c>
      <c r="F20" s="3">
        <v>16.363700000000001</v>
      </c>
      <c r="G20">
        <f t="shared" si="4"/>
        <v>163637.00000000003</v>
      </c>
      <c r="H20">
        <f t="shared" si="2"/>
        <v>0.24935220877729622</v>
      </c>
      <c r="I20">
        <f t="shared" si="3"/>
        <v>40803.247387690426</v>
      </c>
      <c r="J20">
        <v>8.8589510926952695</v>
      </c>
      <c r="K20">
        <v>8.6563727725970896</v>
      </c>
      <c r="L20">
        <f t="shared" si="5"/>
        <v>39360.305937094905</v>
      </c>
      <c r="M20">
        <f t="shared" si="6"/>
        <v>39424.67417964054</v>
      </c>
    </row>
    <row r="21" spans="1:13">
      <c r="A21">
        <v>50.5</v>
      </c>
      <c r="B21">
        <f t="shared" si="0"/>
        <v>10.5</v>
      </c>
      <c r="E21" s="2">
        <v>11.2197</v>
      </c>
      <c r="F21" s="3">
        <v>11.2197</v>
      </c>
      <c r="G21">
        <f t="shared" si="4"/>
        <v>136376.15473124999</v>
      </c>
      <c r="H21">
        <f t="shared" si="2"/>
        <v>0.18627046369770089</v>
      </c>
      <c r="I21">
        <f t="shared" si="3"/>
        <v>25402.84957909934</v>
      </c>
      <c r="J21">
        <v>8.4431453506187992</v>
      </c>
      <c r="K21">
        <v>8.2412197385822505</v>
      </c>
      <c r="L21">
        <f t="shared" si="5"/>
        <v>24585.824181223779</v>
      </c>
      <c r="M21">
        <f t="shared" si="6"/>
        <v>24623.970545194581</v>
      </c>
    </row>
    <row r="22" spans="1:13">
      <c r="A22">
        <v>51</v>
      </c>
      <c r="B22">
        <f t="shared" si="0"/>
        <v>11</v>
      </c>
      <c r="E22" s="2">
        <v>7.8563000000000001</v>
      </c>
      <c r="F22" s="3">
        <v>7.8563000000000001</v>
      </c>
      <c r="G22">
        <f t="shared" si="4"/>
        <v>115024.0883</v>
      </c>
      <c r="H22">
        <f t="shared" si="2"/>
        <v>0.1353352832366127</v>
      </c>
      <c r="I22">
        <f t="shared" si="3"/>
        <v>15566.817569113649</v>
      </c>
      <c r="J22">
        <v>8.0647162313778296</v>
      </c>
      <c r="K22">
        <v>7.8641859534165697</v>
      </c>
      <c r="L22">
        <f t="shared" si="5"/>
        <v>15109.513866726256</v>
      </c>
      <c r="M22">
        <f t="shared" si="6"/>
        <v>15131.726072426756</v>
      </c>
    </row>
    <row r="23" spans="1:13">
      <c r="A23">
        <v>51.5</v>
      </c>
      <c r="B23">
        <f t="shared" si="0"/>
        <v>11.5</v>
      </c>
      <c r="E23" s="2">
        <v>5.6791</v>
      </c>
      <c r="F23" s="3">
        <v>5.6791</v>
      </c>
      <c r="G23">
        <f t="shared" si="4"/>
        <v>99327.813943750007</v>
      </c>
      <c r="H23">
        <f t="shared" si="2"/>
        <v>9.5634444832538607E-2</v>
      </c>
      <c r="I23">
        <f t="shared" si="3"/>
        <v>9499.1603429402185</v>
      </c>
      <c r="J23">
        <v>7.7188250469950503</v>
      </c>
      <c r="K23">
        <v>7.5202369572841397</v>
      </c>
      <c r="L23">
        <f t="shared" si="5"/>
        <v>9243.2807587441457</v>
      </c>
      <c r="M23">
        <f t="shared" si="6"/>
        <v>9256.1471550292717</v>
      </c>
    </row>
    <row r="24" spans="1:13">
      <c r="A24">
        <v>52</v>
      </c>
      <c r="B24">
        <f t="shared" si="0"/>
        <v>12</v>
      </c>
      <c r="E24" s="2">
        <v>4.2840999999999996</v>
      </c>
      <c r="F24" s="3">
        <v>4.2840999999999996</v>
      </c>
      <c r="G24">
        <f t="shared" si="4"/>
        <v>88835.097599999994</v>
      </c>
      <c r="H24">
        <f t="shared" si="2"/>
        <v>6.5728528616530474E-2</v>
      </c>
      <c r="I24">
        <f t="shared" si="3"/>
        <v>5839.000254753877</v>
      </c>
      <c r="J24">
        <v>7.4014360048332799</v>
      </c>
      <c r="K24">
        <v>7.2051897450403999</v>
      </c>
      <c r="L24">
        <f t="shared" si="5"/>
        <v>5694.2601603077292</v>
      </c>
      <c r="M24">
        <f t="shared" si="6"/>
        <v>5701.7639747496496</v>
      </c>
    </row>
    <row r="25" spans="1:13">
      <c r="A25">
        <v>52.5</v>
      </c>
      <c r="B25">
        <f t="shared" si="0"/>
        <v>12.5</v>
      </c>
      <c r="E25" s="2">
        <v>3.3996</v>
      </c>
      <c r="F25" s="3">
        <v>3.3996</v>
      </c>
      <c r="G25">
        <f t="shared" si="4"/>
        <v>82998.046875</v>
      </c>
      <c r="H25">
        <f t="shared" si="2"/>
        <v>4.393693362340742E-2</v>
      </c>
      <c r="I25">
        <f t="shared" si="3"/>
        <v>3646.6796764193327</v>
      </c>
      <c r="J25">
        <v>7.1091559061301099</v>
      </c>
      <c r="K25">
        <v>6.9155396347688001</v>
      </c>
      <c r="L25">
        <f t="shared" si="5"/>
        <v>3563.2194843036013</v>
      </c>
      <c r="M25">
        <f t="shared" si="6"/>
        <v>3567.6655013674167</v>
      </c>
    </row>
    <row r="26" spans="1:13">
      <c r="A26">
        <v>53</v>
      </c>
      <c r="B26">
        <f t="shared" si="0"/>
        <v>13</v>
      </c>
      <c r="E26" s="2">
        <v>2.8445999999999998</v>
      </c>
      <c r="F26" s="3">
        <v>2.8445999999999998</v>
      </c>
      <c r="G26">
        <f t="shared" si="4"/>
        <v>81244.620599999995</v>
      </c>
      <c r="H26">
        <f t="shared" si="2"/>
        <v>2.8565500784550377E-2</v>
      </c>
      <c r="I26">
        <f t="shared" si="3"/>
        <v>2320.7932734897977</v>
      </c>
      <c r="J26">
        <v>6.8391108592678798</v>
      </c>
      <c r="K26">
        <v>6.6483278235813303</v>
      </c>
      <c r="L26">
        <f t="shared" si="5"/>
        <v>2271.6038064641834</v>
      </c>
      <c r="M26">
        <f t="shared" si="6"/>
        <v>2274.2886360798152</v>
      </c>
    </row>
    <row r="27" spans="1:13">
      <c r="A27">
        <v>53.5</v>
      </c>
      <c r="B27">
        <f t="shared" si="0"/>
        <v>13.5</v>
      </c>
      <c r="E27" s="2">
        <v>2.4998</v>
      </c>
      <c r="F27" s="3">
        <v>2.4998</v>
      </c>
      <c r="G27">
        <f t="shared" si="4"/>
        <v>83031.013237499996</v>
      </c>
      <c r="H27">
        <f t="shared" si="2"/>
        <v>1.8063013419781275E-2</v>
      </c>
      <c r="I27">
        <f t="shared" si="3"/>
        <v>1499.7903063669992</v>
      </c>
      <c r="J27">
        <v>6.5888503862014902</v>
      </c>
      <c r="K27">
        <v>6.4010388728052998</v>
      </c>
      <c r="L27">
        <f t="shared" si="5"/>
        <v>1470.2683218858492</v>
      </c>
      <c r="M27">
        <f t="shared" si="6"/>
        <v>1471.9152688488493</v>
      </c>
    </row>
    <row r="28" spans="1:13">
      <c r="A28">
        <v>54</v>
      </c>
      <c r="B28">
        <f t="shared" si="0"/>
        <v>14</v>
      </c>
      <c r="E28" s="2">
        <v>2.2866</v>
      </c>
      <c r="F28" s="3">
        <v>2.2866</v>
      </c>
      <c r="G28">
        <f>F28*(B28)^4</f>
        <v>87842.025599999994</v>
      </c>
      <c r="H28">
        <f>EXP(-2*((B28-5)^2/6^2))</f>
        <v>1.1108996538242306E-2</v>
      </c>
      <c r="I28">
        <f t="shared" si="3"/>
        <v>975.83675830259199</v>
      </c>
      <c r="J28">
        <v>6.3562720615547104</v>
      </c>
      <c r="K28">
        <v>6.1715205033279501</v>
      </c>
      <c r="L28">
        <f t="shared" si="5"/>
        <v>957.95088328900295</v>
      </c>
      <c r="M28">
        <f t="shared" si="6"/>
        <v>958.96857902041654</v>
      </c>
    </row>
    <row r="29" spans="1:13">
      <c r="A29">
        <v>54.5</v>
      </c>
      <c r="B29">
        <f t="shared" si="0"/>
        <v>14.5</v>
      </c>
      <c r="E29" s="2">
        <v>2.1541000000000001</v>
      </c>
      <c r="F29" s="3">
        <v>2.1541000000000001</v>
      </c>
      <c r="G29">
        <f>F29*(B29)^4</f>
        <v>95222.12513125001</v>
      </c>
      <c r="H29">
        <f>EXP(-2*((B29-5)^2/6^2))</f>
        <v>6.6450112827413981E-3</v>
      </c>
      <c r="I29">
        <f t="shared" si="3"/>
        <v>632.75209586376957</v>
      </c>
      <c r="J29">
        <v>6.1395617230090496</v>
      </c>
      <c r="K29">
        <v>5.9579202247602296</v>
      </c>
      <c r="L29">
        <f t="shared" si="5"/>
        <v>621.9266603289683</v>
      </c>
      <c r="M29">
        <f t="shared" si="6"/>
        <v>622.55375351803571</v>
      </c>
    </row>
    <row r="30" spans="1:13">
      <c r="A30">
        <v>55</v>
      </c>
      <c r="B30">
        <f t="shared" si="0"/>
        <v>15</v>
      </c>
      <c r="E30" s="2">
        <v>2.0695999999999999</v>
      </c>
      <c r="F30" s="3">
        <v>2.0695999999999999</v>
      </c>
      <c r="G30">
        <f>F30*(B30)^4</f>
        <v>104773.5</v>
      </c>
      <c r="H30">
        <f>EXP(-2*((B30-5)^2/6^2))</f>
        <v>3.8659201394728076E-3</v>
      </c>
      <c r="I30">
        <f t="shared" si="3"/>
        <v>405.04598373305419</v>
      </c>
      <c r="J30">
        <v>5.93714561816694</v>
      </c>
      <c r="K30">
        <v>5.7586348088587602</v>
      </c>
      <c r="L30">
        <f t="shared" si="5"/>
        <v>398.56284329822097</v>
      </c>
      <c r="M30">
        <f t="shared" si="6"/>
        <v>398.94457348464516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7FF0-3A10-F945-8782-F5753B73AA86}">
  <dimension ref="A1:C31"/>
  <sheetViews>
    <sheetView workbookViewId="0">
      <selection activeCell="B32" sqref="B32"/>
    </sheetView>
  </sheetViews>
  <sheetFormatPr baseColWidth="10" defaultRowHeight="15"/>
  <sheetData>
    <row r="1" spans="1:3">
      <c r="A1" t="s">
        <v>1</v>
      </c>
      <c r="B1">
        <v>500</v>
      </c>
      <c r="C1">
        <v>1000</v>
      </c>
    </row>
    <row r="2" spans="1:3">
      <c r="A2">
        <v>1</v>
      </c>
    </row>
    <row r="3" spans="1:3">
      <c r="A3">
        <v>1.5</v>
      </c>
    </row>
    <row r="4" spans="1:3">
      <c r="A4">
        <v>2</v>
      </c>
    </row>
    <row r="5" spans="1:3">
      <c r="A5">
        <v>2.5</v>
      </c>
      <c r="B5">
        <v>1684.4932806958359</v>
      </c>
      <c r="C5">
        <v>2576.8142105101942</v>
      </c>
    </row>
    <row r="6" spans="1:3">
      <c r="A6">
        <v>3</v>
      </c>
      <c r="B6">
        <v>7580.7630992818567</v>
      </c>
      <c r="C6">
        <v>12940.051072264572</v>
      </c>
    </row>
    <row r="7" spans="1:3">
      <c r="A7">
        <v>3.5</v>
      </c>
      <c r="B7">
        <v>20417.377043516877</v>
      </c>
      <c r="C7">
        <v>41904.205647875409</v>
      </c>
    </row>
    <row r="8" spans="1:3">
      <c r="A8">
        <v>4</v>
      </c>
      <c r="B8">
        <v>40449.258326202194</v>
      </c>
      <c r="C8">
        <v>97299.368999071012</v>
      </c>
    </row>
    <row r="9" spans="1:3">
      <c r="A9">
        <v>4.5</v>
      </c>
      <c r="B9">
        <v>64572.239883572343</v>
      </c>
      <c r="C9">
        <v>173902.59962257862</v>
      </c>
    </row>
    <row r="10" spans="1:3">
      <c r="A10">
        <v>5</v>
      </c>
      <c r="B10">
        <v>88495.287917545225</v>
      </c>
      <c r="C10">
        <v>252710.12946024528</v>
      </c>
    </row>
    <row r="11" spans="1:3">
      <c r="A11">
        <v>5.5</v>
      </c>
      <c r="B11">
        <v>108523.3036650693</v>
      </c>
      <c r="C11">
        <v>311488.86025237525</v>
      </c>
    </row>
    <row r="12" spans="1:3">
      <c r="A12">
        <v>6</v>
      </c>
      <c r="B12">
        <v>122303.71341477764</v>
      </c>
      <c r="C12">
        <v>336368.74470235663</v>
      </c>
    </row>
    <row r="13" spans="1:3">
      <c r="A13">
        <v>6.5</v>
      </c>
      <c r="B13">
        <v>128891.82025243205</v>
      </c>
      <c r="C13">
        <v>326111.09483120439</v>
      </c>
    </row>
    <row r="14" spans="1:3">
      <c r="A14">
        <v>7</v>
      </c>
      <c r="B14">
        <v>128494.50670997585</v>
      </c>
      <c r="C14">
        <v>289118.18084171618</v>
      </c>
    </row>
    <row r="15" spans="1:3">
      <c r="A15">
        <v>7.5</v>
      </c>
      <c r="B15">
        <v>122126.02266573737</v>
      </c>
      <c r="C15">
        <v>237665.79015438326</v>
      </c>
    </row>
    <row r="16" spans="1:3">
      <c r="A16">
        <v>8</v>
      </c>
      <c r="B16">
        <v>111260.0233271178</v>
      </c>
      <c r="C16">
        <v>183084.60378706609</v>
      </c>
    </row>
    <row r="17" spans="1:3">
      <c r="A17">
        <v>8.5</v>
      </c>
      <c r="B17">
        <v>97527.037627823374</v>
      </c>
      <c r="C17">
        <v>133293.22231103285</v>
      </c>
    </row>
    <row r="18" spans="1:3">
      <c r="A18">
        <v>9</v>
      </c>
      <c r="B18">
        <v>82480.959968094336</v>
      </c>
      <c r="C18">
        <v>92379.005443155344</v>
      </c>
    </row>
    <row r="19" spans="1:3">
      <c r="A19">
        <v>9.5</v>
      </c>
      <c r="B19">
        <v>67433.939750576668</v>
      </c>
      <c r="C19">
        <v>61366.252238597648</v>
      </c>
    </row>
    <row r="20" spans="1:3">
      <c r="A20">
        <v>10</v>
      </c>
      <c r="B20">
        <v>53375.275569456608</v>
      </c>
      <c r="C20">
        <v>39360.305937094905</v>
      </c>
    </row>
    <row r="21" spans="1:3">
      <c r="A21">
        <v>10.5</v>
      </c>
      <c r="B21">
        <v>40946.352708674152</v>
      </c>
      <c r="C21">
        <v>24585.824181223779</v>
      </c>
    </row>
    <row r="22" spans="1:3">
      <c r="A22">
        <v>11</v>
      </c>
      <c r="B22">
        <v>30469.048328729474</v>
      </c>
      <c r="C22">
        <v>15109.513866726256</v>
      </c>
    </row>
    <row r="23" spans="1:3">
      <c r="A23">
        <v>11.5</v>
      </c>
      <c r="B23">
        <v>22006.563506700662</v>
      </c>
      <c r="C23">
        <v>9243.2807587441457</v>
      </c>
    </row>
    <row r="24" spans="1:3">
      <c r="A24">
        <v>12</v>
      </c>
      <c r="B24">
        <v>15434.886233181651</v>
      </c>
      <c r="C24">
        <v>5694.2601603077292</v>
      </c>
    </row>
    <row r="25" spans="1:3">
      <c r="A25">
        <v>12.5</v>
      </c>
      <c r="B25">
        <v>10516.717161314704</v>
      </c>
      <c r="C25">
        <v>3563.2194843036013</v>
      </c>
    </row>
    <row r="26" spans="1:3">
      <c r="A26">
        <v>13</v>
      </c>
      <c r="B26">
        <v>6963.2650324213391</v>
      </c>
      <c r="C26">
        <v>2271.6038064641834</v>
      </c>
    </row>
    <row r="27" spans="1:3">
      <c r="A27">
        <v>13.5</v>
      </c>
      <c r="B27">
        <v>4481.2658605139059</v>
      </c>
      <c r="C27">
        <v>1470.2683218858492</v>
      </c>
    </row>
    <row r="28" spans="1:3">
      <c r="A28">
        <v>14</v>
      </c>
      <c r="B28">
        <v>2803.6800036014147</v>
      </c>
      <c r="C28">
        <v>957.95088328900295</v>
      </c>
    </row>
    <row r="29" spans="1:3">
      <c r="A29">
        <v>14.5</v>
      </c>
      <c r="B29">
        <v>1705.5128210831811</v>
      </c>
      <c r="C29">
        <v>621.9266603289683</v>
      </c>
    </row>
    <row r="30" spans="1:3">
      <c r="A30">
        <v>15</v>
      </c>
      <c r="B30">
        <v>1008.8670115898677</v>
      </c>
      <c r="C30">
        <v>398.56284329822097</v>
      </c>
    </row>
    <row r="31" spans="1:3">
      <c r="B31">
        <f>SUM(B2:B30)</f>
        <v>1381952.1811696857</v>
      </c>
      <c r="C31">
        <f>SUM(C2:C30)</f>
        <v>2655485.6404780992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500</vt:lpstr>
      <vt:lpstr>1000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Le</dc:creator>
  <cp:lastModifiedBy>Microsoft Office User</cp:lastModifiedBy>
  <dcterms:created xsi:type="dcterms:W3CDTF">2015-06-05T18:17:20Z</dcterms:created>
  <dcterms:modified xsi:type="dcterms:W3CDTF">2022-08-04T11:48:01Z</dcterms:modified>
</cp:coreProperties>
</file>