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iaming/Desktop/Diamond Simulation/Polarization/"/>
    </mc:Choice>
  </mc:AlternateContent>
  <xr:revisionPtr revIDLastSave="0" documentId="13_ncr:1_{53BAFCB3-E693-2649-B09B-782933D413C8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5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6" i="1"/>
  <c r="M7" i="1"/>
  <c r="M8" i="1"/>
  <c r="M5" i="1"/>
  <c r="M31" i="1"/>
  <c r="M32" i="1"/>
  <c r="M33" i="1"/>
  <c r="M34" i="1"/>
  <c r="M35" i="1"/>
  <c r="M36" i="1"/>
  <c r="M37" i="1"/>
  <c r="M38" i="1"/>
  <c r="H34" i="1"/>
  <c r="F38" i="1"/>
  <c r="F37" i="1"/>
  <c r="G37" i="1" s="1"/>
  <c r="F36" i="1"/>
  <c r="F35" i="1"/>
  <c r="G35" i="1"/>
  <c r="I35" i="1" s="1"/>
  <c r="F34" i="1"/>
  <c r="G34" i="1"/>
  <c r="F33" i="1"/>
  <c r="F32" i="1"/>
  <c r="F31" i="1"/>
  <c r="B31" i="1"/>
  <c r="H31" i="1" s="1"/>
  <c r="B32" i="1"/>
  <c r="G32" i="1" s="1"/>
  <c r="B33" i="1"/>
  <c r="H33" i="1" s="1"/>
  <c r="B34" i="1"/>
  <c r="B35" i="1"/>
  <c r="H35" i="1" s="1"/>
  <c r="B36" i="1"/>
  <c r="B37" i="1"/>
  <c r="H37" i="1" s="1"/>
  <c r="B38" i="1"/>
  <c r="H38" i="1" s="1"/>
  <c r="F21" i="1"/>
  <c r="F22" i="1"/>
  <c r="F23" i="1"/>
  <c r="F24" i="1"/>
  <c r="F25" i="1"/>
  <c r="F26" i="1"/>
  <c r="F27" i="1"/>
  <c r="F28" i="1"/>
  <c r="F29" i="1"/>
  <c r="F30" i="1"/>
  <c r="F20" i="1"/>
  <c r="F19" i="1"/>
  <c r="I34" i="1" l="1"/>
  <c r="G38" i="1"/>
  <c r="I38" i="1" s="1"/>
  <c r="G36" i="1"/>
  <c r="G33" i="1"/>
  <c r="I37" i="1"/>
  <c r="I33" i="1"/>
  <c r="H32" i="1"/>
  <c r="I32" i="1" s="1"/>
  <c r="G31" i="1"/>
  <c r="I31" i="1" s="1"/>
  <c r="H36" i="1"/>
  <c r="I36" i="1" l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B20" i="1"/>
  <c r="B21" i="1"/>
  <c r="B22" i="1"/>
  <c r="H22" i="1" s="1"/>
  <c r="B23" i="1"/>
  <c r="H23" i="1" s="1"/>
  <c r="B24" i="1"/>
  <c r="H24" i="1" s="1"/>
  <c r="B25" i="1"/>
  <c r="H25" i="1" s="1"/>
  <c r="B26" i="1"/>
  <c r="H26" i="1" s="1"/>
  <c r="B27" i="1"/>
  <c r="B28" i="1"/>
  <c r="B29" i="1"/>
  <c r="H29" i="1" s="1"/>
  <c r="B30" i="1"/>
  <c r="B2" i="1"/>
  <c r="H2" i="1" s="1"/>
  <c r="F3" i="1"/>
  <c r="F4" i="1"/>
  <c r="F5" i="1"/>
  <c r="F6" i="1"/>
  <c r="F7" i="1"/>
  <c r="F8" i="1"/>
  <c r="F9" i="1"/>
  <c r="F10" i="1"/>
  <c r="F11" i="1"/>
  <c r="F2" i="1"/>
  <c r="F13" i="1"/>
  <c r="F14" i="1"/>
  <c r="F15" i="1"/>
  <c r="F16" i="1"/>
  <c r="F17" i="1"/>
  <c r="F18" i="1"/>
  <c r="G18" i="1" s="1"/>
  <c r="F12" i="1"/>
  <c r="G12" i="1" s="1"/>
  <c r="G21" i="1" l="1"/>
  <c r="H21" i="1"/>
  <c r="G28" i="1"/>
  <c r="H28" i="1"/>
  <c r="G30" i="1"/>
  <c r="H30" i="1"/>
  <c r="G20" i="1"/>
  <c r="H20" i="1"/>
  <c r="I20" i="1" s="1"/>
  <c r="G6" i="1"/>
  <c r="G27" i="1"/>
  <c r="H27" i="1"/>
  <c r="G19" i="1"/>
  <c r="H19" i="1"/>
  <c r="G17" i="1"/>
  <c r="I17" i="1" s="1"/>
  <c r="G5" i="1"/>
  <c r="I5" i="1" s="1"/>
  <c r="L5" i="1" s="1"/>
  <c r="G15" i="1"/>
  <c r="I15" i="1" s="1"/>
  <c r="G3" i="1"/>
  <c r="I3" i="1" s="1"/>
  <c r="G14" i="1"/>
  <c r="I14" i="1" s="1"/>
  <c r="G9" i="1"/>
  <c r="I9" i="1" s="1"/>
  <c r="G29" i="1"/>
  <c r="I29" i="1" s="1"/>
  <c r="G10" i="1"/>
  <c r="I10" i="1" s="1"/>
  <c r="M10" i="1" s="1"/>
  <c r="G8" i="1"/>
  <c r="I8" i="1" s="1"/>
  <c r="I30" i="1"/>
  <c r="I21" i="1"/>
  <c r="G24" i="1"/>
  <c r="I24" i="1" s="1"/>
  <c r="G7" i="1"/>
  <c r="I7" i="1" s="1"/>
  <c r="L7" i="1" s="1"/>
  <c r="G26" i="1"/>
  <c r="I26" i="1" s="1"/>
  <c r="G16" i="1"/>
  <c r="I16" i="1" s="1"/>
  <c r="G4" i="1"/>
  <c r="G13" i="1"/>
  <c r="I13" i="1" s="1"/>
  <c r="I28" i="1"/>
  <c r="G2" i="1"/>
  <c r="I2" i="1" s="1"/>
  <c r="I18" i="1"/>
  <c r="I6" i="1"/>
  <c r="L6" i="1" s="1"/>
  <c r="I4" i="1"/>
  <c r="I12" i="1"/>
  <c r="I19" i="1"/>
  <c r="G25" i="1"/>
  <c r="I25" i="1" s="1"/>
  <c r="G11" i="1"/>
  <c r="I11" i="1" s="1"/>
  <c r="G22" i="1"/>
  <c r="I22" i="1" s="1"/>
  <c r="G23" i="1"/>
  <c r="I23" i="1" s="1"/>
  <c r="I27" i="1" l="1"/>
  <c r="L23" i="1"/>
  <c r="M23" i="1"/>
  <c r="M29" i="1"/>
  <c r="L29" i="1"/>
  <c r="M22" i="1"/>
  <c r="L22" i="1"/>
  <c r="L26" i="1"/>
  <c r="M26" i="1"/>
  <c r="M25" i="1"/>
  <c r="L25" i="1"/>
  <c r="L27" i="1"/>
  <c r="M27" i="1"/>
  <c r="M24" i="1"/>
  <c r="L24" i="1"/>
  <c r="M21" i="1"/>
  <c r="L21" i="1"/>
  <c r="M28" i="1"/>
  <c r="L28" i="1"/>
  <c r="M30" i="1"/>
  <c r="L30" i="1"/>
  <c r="M20" i="1"/>
  <c r="L20" i="1"/>
  <c r="M19" i="1"/>
  <c r="L19" i="1"/>
  <c r="M18" i="1"/>
  <c r="L18" i="1"/>
  <c r="M17" i="1"/>
  <c r="L17" i="1"/>
  <c r="L16" i="1"/>
  <c r="M16" i="1"/>
  <c r="M15" i="1"/>
  <c r="L15" i="1"/>
  <c r="M14" i="1"/>
  <c r="L14" i="1"/>
  <c r="M13" i="1"/>
  <c r="L13" i="1"/>
  <c r="M12" i="1"/>
  <c r="L12" i="1"/>
  <c r="M11" i="1"/>
  <c r="L11" i="1"/>
  <c r="L10" i="1"/>
  <c r="L9" i="1"/>
  <c r="L8" i="1"/>
</calcChain>
</file>

<file path=xl/sharedStrings.xml><?xml version="1.0" encoding="utf-8"?>
<sst xmlns="http://schemas.openxmlformats.org/spreadsheetml/2006/main" count="13" uniqueCount="13">
  <si>
    <t>MIR freq</t>
  </si>
  <si>
    <t>THz freq</t>
  </si>
  <si>
    <t>Resolution: 1 mm</t>
  </si>
  <si>
    <t>Resolution: 0.5 mm</t>
  </si>
  <si>
    <t>Resolution: 0.25 mm</t>
  </si>
  <si>
    <t>Normalized to 0.25 mm</t>
  </si>
  <si>
    <t>THz power (flat MIR)</t>
  </si>
  <si>
    <t>MIR spec (Gaussian)</t>
  </si>
  <si>
    <t>THz power (Gaussian MIR)</t>
  </si>
  <si>
    <t>alpha (tilted)</t>
  </si>
  <si>
    <t>alpha (normal)</t>
  </si>
  <si>
    <t>THz power (tilted)</t>
  </si>
  <si>
    <t>THz power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</si>
</sst>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K1" workbookViewId="0">
      <selection activeCell="M5" sqref="M5:M38"/>
    </sheetView>
  </sheetViews>
  <sheetFormatPr baseColWidth="10" defaultColWidth="8.83203125" defaultRowHeight="15"/>
  <cols>
    <col min="3" max="3" width="22.5" customWidth="1"/>
    <col min="4" max="4" width="18.5" customWidth="1"/>
    <col min="5" max="5" width="23.1640625" customWidth="1"/>
    <col min="6" max="6" width="30.5" customWidth="1"/>
    <col min="7" max="7" width="24" customWidth="1"/>
    <col min="8" max="8" width="22.1640625" customWidth="1"/>
    <col min="9" max="9" width="32.83203125" customWidth="1"/>
    <col min="10" max="10" width="14" customWidth="1"/>
    <col min="11" max="11" width="18" customWidth="1"/>
    <col min="12" max="13" width="18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41</v>
      </c>
      <c r="B2">
        <f>A2-40</f>
        <v>1</v>
      </c>
      <c r="F2">
        <f>C2*4*4</f>
        <v>0</v>
      </c>
      <c r="G2">
        <f>F2*(B2)^4</f>
        <v>0</v>
      </c>
      <c r="H2">
        <f>EXP(-2*((B2-7.5)^2/6^2))</f>
        <v>9.5634444832538607E-2</v>
      </c>
      <c r="I2">
        <f>G2*H2</f>
        <v>0</v>
      </c>
    </row>
    <row r="3" spans="1:13">
      <c r="A3">
        <v>41.5</v>
      </c>
      <c r="B3">
        <f t="shared" ref="B3:B38" si="0">A3-40</f>
        <v>1.5</v>
      </c>
      <c r="F3">
        <f t="shared" ref="F3:F11" si="1">C3*4*4</f>
        <v>0</v>
      </c>
      <c r="G3">
        <f>F3*(B3)^4</f>
        <v>0</v>
      </c>
      <c r="H3">
        <f t="shared" ref="H3:H38" si="2">EXP(-2*((B3-7.5)^2/6^2))</f>
        <v>0.1353352832366127</v>
      </c>
      <c r="I3">
        <f t="shared" ref="I3:I38" si="3">G3*H3</f>
        <v>0</v>
      </c>
    </row>
    <row r="4" spans="1:13">
      <c r="A4">
        <v>42</v>
      </c>
      <c r="B4">
        <f t="shared" si="0"/>
        <v>2</v>
      </c>
      <c r="C4" s="1">
        <v>0.45700000000000002</v>
      </c>
      <c r="F4">
        <f t="shared" si="1"/>
        <v>7.3120000000000003</v>
      </c>
      <c r="G4">
        <f t="shared" ref="G4:G38" si="4">F4*(B4)^4</f>
        <v>116.992</v>
      </c>
      <c r="H4">
        <f t="shared" si="2"/>
        <v>0.18627046369770089</v>
      </c>
      <c r="I4">
        <f t="shared" si="3"/>
        <v>21.792154088921425</v>
      </c>
    </row>
    <row r="5" spans="1:13">
      <c r="A5">
        <v>42.5</v>
      </c>
      <c r="B5">
        <f t="shared" si="0"/>
        <v>2.5</v>
      </c>
      <c r="C5" s="1">
        <v>1.0699000000000001</v>
      </c>
      <c r="F5">
        <f t="shared" si="1"/>
        <v>17.118400000000001</v>
      </c>
      <c r="G5">
        <f t="shared" si="4"/>
        <v>668.6875</v>
      </c>
      <c r="H5">
        <f t="shared" si="2"/>
        <v>0.24935220877729622</v>
      </c>
      <c r="I5">
        <f t="shared" si="3"/>
        <v>166.73870510676826</v>
      </c>
      <c r="K5">
        <v>47.267915396466698</v>
      </c>
      <c r="L5">
        <f>I5*COS(J5*PI()/180)^3</f>
        <v>166.73870510676826</v>
      </c>
      <c r="M5">
        <f>I5*COS(K5*PI()/180)^3</f>
        <v>52.098174624380619</v>
      </c>
    </row>
    <row r="6" spans="1:13">
      <c r="A6">
        <v>43</v>
      </c>
      <c r="B6">
        <f t="shared" si="0"/>
        <v>3</v>
      </c>
      <c r="C6" s="1">
        <v>1.5163</v>
      </c>
      <c r="F6">
        <f t="shared" si="1"/>
        <v>24.2608</v>
      </c>
      <c r="G6">
        <f t="shared" si="4"/>
        <v>1965.1248000000001</v>
      </c>
      <c r="H6">
        <f t="shared" si="2"/>
        <v>0.32465246735834974</v>
      </c>
      <c r="I6">
        <f t="shared" si="3"/>
        <v>637.98261498708359</v>
      </c>
      <c r="K6">
        <v>37.7423839224072</v>
      </c>
      <c r="L6">
        <f t="shared" ref="L6:L30" si="5">I6*COS(J6*PI()/180)^3</f>
        <v>637.98261498708359</v>
      </c>
      <c r="M6">
        <f t="shared" ref="M6:M8" si="6">I6*COS(K6*PI()/180)^3</f>
        <v>315.4721006603159</v>
      </c>
    </row>
    <row r="7" spans="1:13">
      <c r="A7">
        <v>43.5</v>
      </c>
      <c r="B7">
        <f t="shared" si="0"/>
        <v>3.5</v>
      </c>
      <c r="C7" s="1">
        <v>2.2393999999999998</v>
      </c>
      <c r="F7">
        <f t="shared" si="1"/>
        <v>35.830399999999997</v>
      </c>
      <c r="G7">
        <f t="shared" si="4"/>
        <v>5376.7993999999999</v>
      </c>
      <c r="H7">
        <f t="shared" si="2"/>
        <v>0.41111229050718745</v>
      </c>
      <c r="I7">
        <f t="shared" si="3"/>
        <v>2210.4683169316713</v>
      </c>
      <c r="K7">
        <v>31.645860683126099</v>
      </c>
      <c r="L7">
        <f t="shared" si="5"/>
        <v>2210.4683169316713</v>
      </c>
      <c r="M7">
        <f t="shared" si="6"/>
        <v>1363.7767883260915</v>
      </c>
    </row>
    <row r="8" spans="1:13">
      <c r="A8">
        <v>44</v>
      </c>
      <c r="B8">
        <f t="shared" si="0"/>
        <v>4</v>
      </c>
      <c r="C8" s="1">
        <v>3.3717000000000001</v>
      </c>
      <c r="F8">
        <f t="shared" si="1"/>
        <v>53.947200000000002</v>
      </c>
      <c r="G8">
        <f t="shared" si="4"/>
        <v>13810.483200000001</v>
      </c>
      <c r="H8">
        <f t="shared" si="2"/>
        <v>0.50633561664810056</v>
      </c>
      <c r="I8">
        <f t="shared" si="3"/>
        <v>6992.7395272802332</v>
      </c>
      <c r="K8">
        <v>27.3280118110521</v>
      </c>
      <c r="L8">
        <f t="shared" si="5"/>
        <v>6992.7395272802332</v>
      </c>
      <c r="M8">
        <f t="shared" si="6"/>
        <v>4903.0077417325492</v>
      </c>
    </row>
    <row r="9" spans="1:13">
      <c r="A9">
        <v>44.5</v>
      </c>
      <c r="B9">
        <f t="shared" si="0"/>
        <v>4.5</v>
      </c>
      <c r="C9" s="1">
        <v>4.6097999999999999</v>
      </c>
      <c r="F9">
        <f t="shared" si="1"/>
        <v>73.756799999999998</v>
      </c>
      <c r="G9">
        <f t="shared" si="4"/>
        <v>30244.897799999999</v>
      </c>
      <c r="H9">
        <f t="shared" si="2"/>
        <v>0.60653065971263342</v>
      </c>
      <c r="I9">
        <f t="shared" si="3"/>
        <v>18344.457815575173</v>
      </c>
      <c r="K9">
        <v>24.083936165007401</v>
      </c>
      <c r="L9">
        <f t="shared" si="5"/>
        <v>18344.457815575173</v>
      </c>
      <c r="M9">
        <f>I9*COS(K9*PI()/180)^3</f>
        <v>13958.665337532671</v>
      </c>
    </row>
    <row r="10" spans="1:13">
      <c r="A10">
        <v>45</v>
      </c>
      <c r="B10">
        <f t="shared" si="0"/>
        <v>5</v>
      </c>
      <c r="C10" s="1">
        <v>5.5484999999999998</v>
      </c>
      <c r="F10">
        <f t="shared" si="1"/>
        <v>88.775999999999996</v>
      </c>
      <c r="G10">
        <f t="shared" si="4"/>
        <v>55485</v>
      </c>
      <c r="H10">
        <f t="shared" si="2"/>
        <v>0.70664827785771622</v>
      </c>
      <c r="I10">
        <f t="shared" si="3"/>
        <v>39208.379696935386</v>
      </c>
      <c r="K10">
        <v>21.547162273156399</v>
      </c>
      <c r="L10">
        <f t="shared" si="5"/>
        <v>39208.379696935386</v>
      </c>
      <c r="M10">
        <f>I10*COS(K10*PI()/180)^3</f>
        <v>31549.293740145797</v>
      </c>
    </row>
    <row r="11" spans="1:13">
      <c r="A11">
        <v>45.5</v>
      </c>
      <c r="B11">
        <f t="shared" si="0"/>
        <v>5.5</v>
      </c>
      <c r="C11" s="1">
        <v>5.9988000000000001</v>
      </c>
      <c r="F11">
        <f t="shared" si="1"/>
        <v>95.980800000000002</v>
      </c>
      <c r="G11">
        <f t="shared" si="4"/>
        <v>87828.430800000002</v>
      </c>
      <c r="H11">
        <f t="shared" si="2"/>
        <v>0.80073740291680806</v>
      </c>
      <c r="I11">
        <f t="shared" si="3"/>
        <v>70327.509581050603</v>
      </c>
      <c r="K11">
        <v>19.504382287171399</v>
      </c>
      <c r="L11">
        <f t="shared" si="5"/>
        <v>70327.509581050603</v>
      </c>
      <c r="M11">
        <f t="shared" ref="M11:M29" si="7">I11*COS(K11*PI()/180)^3</f>
        <v>58901.940244217862</v>
      </c>
    </row>
    <row r="12" spans="1:13">
      <c r="A12">
        <v>46</v>
      </c>
      <c r="B12">
        <f t="shared" si="0"/>
        <v>6</v>
      </c>
      <c r="C12" s="1">
        <v>5.9992999999999999</v>
      </c>
      <c r="D12" s="1">
        <v>23.996600000000001</v>
      </c>
      <c r="F12">
        <f>D12*4</f>
        <v>95.986400000000003</v>
      </c>
      <c r="G12">
        <f t="shared" si="4"/>
        <v>124398.3744</v>
      </c>
      <c r="H12">
        <f t="shared" si="2"/>
        <v>0.88249690258459546</v>
      </c>
      <c r="I12">
        <f t="shared" si="3"/>
        <v>109781.18009455883</v>
      </c>
      <c r="K12">
        <v>17.821683108593401</v>
      </c>
      <c r="L12">
        <f t="shared" si="5"/>
        <v>109781.18009455883</v>
      </c>
      <c r="M12">
        <f t="shared" si="7"/>
        <v>94723.427180818195</v>
      </c>
    </row>
    <row r="13" spans="1:13">
      <c r="A13">
        <v>46.5</v>
      </c>
      <c r="B13">
        <f t="shared" si="0"/>
        <v>6.5</v>
      </c>
      <c r="D13" s="1">
        <v>22.748200000000001</v>
      </c>
      <c r="F13">
        <f t="shared" ref="F13:F18" si="8">D13*4</f>
        <v>90.992800000000003</v>
      </c>
      <c r="G13">
        <f t="shared" si="4"/>
        <v>162427.83504999999</v>
      </c>
      <c r="H13">
        <f t="shared" si="2"/>
        <v>0.94595946890676541</v>
      </c>
      <c r="I13">
        <f t="shared" si="3"/>
        <v>153650.1485795737</v>
      </c>
      <c r="K13">
        <v>16.410231923380302</v>
      </c>
      <c r="L13">
        <f t="shared" si="5"/>
        <v>153650.1485795737</v>
      </c>
      <c r="M13">
        <f t="shared" si="7"/>
        <v>135627.2001658917</v>
      </c>
    </row>
    <row r="14" spans="1:13">
      <c r="A14">
        <v>47</v>
      </c>
      <c r="B14">
        <f t="shared" si="0"/>
        <v>7</v>
      </c>
      <c r="D14" s="1">
        <v>20.806100000000001</v>
      </c>
      <c r="F14">
        <f t="shared" si="8"/>
        <v>83.224400000000003</v>
      </c>
      <c r="G14">
        <f t="shared" si="4"/>
        <v>199821.7844</v>
      </c>
      <c r="H14">
        <f t="shared" si="2"/>
        <v>0.98620711674391626</v>
      </c>
      <c r="I14">
        <f t="shared" si="3"/>
        <v>197065.66585574846</v>
      </c>
      <c r="K14">
        <v>15.208550043636301</v>
      </c>
      <c r="L14">
        <f t="shared" si="5"/>
        <v>197065.66585574846</v>
      </c>
      <c r="M14">
        <f t="shared" si="7"/>
        <v>177077.07319413102</v>
      </c>
    </row>
    <row r="15" spans="1:13">
      <c r="A15">
        <v>47.5</v>
      </c>
      <c r="B15">
        <f t="shared" si="0"/>
        <v>7.5</v>
      </c>
      <c r="D15" s="1">
        <v>18.588799999999999</v>
      </c>
      <c r="F15">
        <f t="shared" si="8"/>
        <v>74.355199999999996</v>
      </c>
      <c r="G15">
        <f t="shared" si="4"/>
        <v>235264.5</v>
      </c>
      <c r="H15">
        <f t="shared" si="2"/>
        <v>1</v>
      </c>
      <c r="I15">
        <f t="shared" si="3"/>
        <v>235264.5</v>
      </c>
      <c r="K15">
        <v>14.1726266433062</v>
      </c>
      <c r="L15">
        <f t="shared" si="5"/>
        <v>235264.5</v>
      </c>
      <c r="M15">
        <f t="shared" si="7"/>
        <v>214429.11017115458</v>
      </c>
    </row>
    <row r="16" spans="1:13">
      <c r="A16">
        <v>48</v>
      </c>
      <c r="B16">
        <f t="shared" si="0"/>
        <v>8</v>
      </c>
      <c r="D16" s="1">
        <v>16.3614</v>
      </c>
      <c r="F16">
        <f t="shared" si="8"/>
        <v>65.445599999999999</v>
      </c>
      <c r="G16">
        <f t="shared" si="4"/>
        <v>268065.1776</v>
      </c>
      <c r="H16">
        <f t="shared" si="2"/>
        <v>0.98620711674391626</v>
      </c>
      <c r="I16">
        <f t="shared" si="3"/>
        <v>264367.78590034181</v>
      </c>
      <c r="K16">
        <v>13.2700697368339</v>
      </c>
      <c r="L16">
        <f t="shared" si="5"/>
        <v>264367.78590034181</v>
      </c>
      <c r="M16">
        <f t="shared" si="7"/>
        <v>243751.47356447423</v>
      </c>
    </row>
    <row r="17" spans="1:13">
      <c r="A17">
        <v>48.5</v>
      </c>
      <c r="B17">
        <f t="shared" si="0"/>
        <v>8.5</v>
      </c>
      <c r="D17" s="1">
        <v>14.2704</v>
      </c>
      <c r="F17">
        <f t="shared" si="8"/>
        <v>57.081600000000002</v>
      </c>
      <c r="G17">
        <f t="shared" si="4"/>
        <v>297969.5196</v>
      </c>
      <c r="H17">
        <f t="shared" si="2"/>
        <v>0.94595946890676541</v>
      </c>
      <c r="I17">
        <f t="shared" si="3"/>
        <v>281867.08851122</v>
      </c>
      <c r="K17">
        <v>12.476478580646001</v>
      </c>
      <c r="L17">
        <f t="shared" si="5"/>
        <v>281867.08851122</v>
      </c>
      <c r="M17">
        <f t="shared" si="7"/>
        <v>262365.88941153092</v>
      </c>
    </row>
    <row r="18" spans="1:13">
      <c r="A18">
        <v>49</v>
      </c>
      <c r="B18">
        <f t="shared" si="0"/>
        <v>9</v>
      </c>
      <c r="D18" s="1">
        <v>12.383599999999999</v>
      </c>
      <c r="E18" s="1">
        <v>49.534500000000001</v>
      </c>
      <c r="F18">
        <f t="shared" si="8"/>
        <v>49.534399999999998</v>
      </c>
      <c r="G18">
        <f t="shared" si="4"/>
        <v>324995.19839999999</v>
      </c>
      <c r="H18">
        <f t="shared" si="2"/>
        <v>0.88249690258459546</v>
      </c>
      <c r="I18">
        <f t="shared" si="3"/>
        <v>286807.25594286609</v>
      </c>
      <c r="K18">
        <v>11.773104945658901</v>
      </c>
      <c r="L18">
        <f t="shared" si="5"/>
        <v>286807.25594286609</v>
      </c>
      <c r="M18">
        <f t="shared" si="7"/>
        <v>269084.90228753455</v>
      </c>
    </row>
    <row r="19" spans="1:13">
      <c r="A19">
        <v>49.5</v>
      </c>
      <c r="B19">
        <f t="shared" si="0"/>
        <v>9.5</v>
      </c>
      <c r="E19" s="1">
        <v>42.8872</v>
      </c>
      <c r="F19">
        <f>E19</f>
        <v>42.8872</v>
      </c>
      <c r="G19">
        <f t="shared" si="4"/>
        <v>349318.92444999999</v>
      </c>
      <c r="H19">
        <f t="shared" si="2"/>
        <v>0.80073740291680806</v>
      </c>
      <c r="I19">
        <f t="shared" si="3"/>
        <v>279712.7283537857</v>
      </c>
      <c r="K19">
        <v>11.1452955301137</v>
      </c>
      <c r="L19">
        <f t="shared" si="5"/>
        <v>279712.7283537857</v>
      </c>
      <c r="M19">
        <f t="shared" si="7"/>
        <v>264183.31443237799</v>
      </c>
    </row>
    <row r="20" spans="1:13">
      <c r="A20">
        <v>50</v>
      </c>
      <c r="B20">
        <f t="shared" si="0"/>
        <v>10</v>
      </c>
      <c r="E20" s="1">
        <v>37.119199999999999</v>
      </c>
      <c r="F20">
        <f>E20</f>
        <v>37.119199999999999</v>
      </c>
      <c r="G20">
        <f t="shared" si="4"/>
        <v>371192</v>
      </c>
      <c r="H20">
        <f t="shared" si="2"/>
        <v>0.70664827785771622</v>
      </c>
      <c r="I20">
        <f t="shared" si="3"/>
        <v>262302.18755456142</v>
      </c>
      <c r="K20">
        <v>10.5814254551935</v>
      </c>
      <c r="L20">
        <f t="shared" si="5"/>
        <v>262302.18755456142</v>
      </c>
      <c r="M20">
        <f t="shared" si="7"/>
        <v>249147.04980974039</v>
      </c>
    </row>
    <row r="21" spans="1:13">
      <c r="A21">
        <v>50.5</v>
      </c>
      <c r="B21">
        <f t="shared" si="0"/>
        <v>10.5</v>
      </c>
      <c r="E21" s="1">
        <v>32.158999999999999</v>
      </c>
      <c r="F21">
        <f t="shared" ref="F21:F38" si="9">E21</f>
        <v>32.158999999999999</v>
      </c>
      <c r="G21">
        <f t="shared" si="4"/>
        <v>390894.65493749996</v>
      </c>
      <c r="H21">
        <f t="shared" si="2"/>
        <v>0.60653065971263342</v>
      </c>
      <c r="I21">
        <f t="shared" si="3"/>
        <v>237089.59293738406</v>
      </c>
      <c r="K21">
        <v>10.0721502989312</v>
      </c>
      <c r="L21">
        <f t="shared" si="5"/>
        <v>237089.59293738406</v>
      </c>
      <c r="M21">
        <f t="shared" si="7"/>
        <v>226295.80767898468</v>
      </c>
    </row>
    <row r="22" spans="1:13">
      <c r="A22">
        <v>51</v>
      </c>
      <c r="B22">
        <f t="shared" si="0"/>
        <v>11</v>
      </c>
      <c r="E22" s="1">
        <v>27.915199999999999</v>
      </c>
      <c r="F22">
        <f t="shared" si="9"/>
        <v>27.915199999999999</v>
      </c>
      <c r="G22">
        <f t="shared" si="4"/>
        <v>408706.44319999998</v>
      </c>
      <c r="H22">
        <f t="shared" si="2"/>
        <v>0.50633561664810056</v>
      </c>
      <c r="I22">
        <f t="shared" si="3"/>
        <v>206942.62894572387</v>
      </c>
      <c r="K22">
        <v>9.6098704171291605</v>
      </c>
      <c r="L22">
        <f t="shared" si="5"/>
        <v>206942.62894572387</v>
      </c>
      <c r="M22">
        <f t="shared" si="7"/>
        <v>198352.41273895308</v>
      </c>
    </row>
    <row r="23" spans="1:13">
      <c r="A23">
        <v>51.5</v>
      </c>
      <c r="B23">
        <f t="shared" si="0"/>
        <v>11.5</v>
      </c>
      <c r="E23" s="1">
        <v>24.293299999999999</v>
      </c>
      <c r="F23">
        <f t="shared" si="9"/>
        <v>24.293299999999999</v>
      </c>
      <c r="G23">
        <f t="shared" si="4"/>
        <v>424891.33533124998</v>
      </c>
      <c r="H23">
        <f t="shared" si="2"/>
        <v>0.41111229050718745</v>
      </c>
      <c r="I23">
        <f t="shared" si="3"/>
        <v>174678.05008468765</v>
      </c>
      <c r="K23">
        <v>9.1883401330651608</v>
      </c>
      <c r="L23">
        <f t="shared" si="5"/>
        <v>174678.05008468765</v>
      </c>
      <c r="M23">
        <f t="shared" si="7"/>
        <v>168039.96117503563</v>
      </c>
    </row>
    <row r="24" spans="1:13">
      <c r="A24">
        <v>52</v>
      </c>
      <c r="B24">
        <f t="shared" si="0"/>
        <v>12</v>
      </c>
      <c r="E24" s="1">
        <v>21.2042</v>
      </c>
      <c r="F24">
        <f t="shared" si="9"/>
        <v>21.2042</v>
      </c>
      <c r="G24">
        <f t="shared" si="4"/>
        <v>439690.29119999998</v>
      </c>
      <c r="H24">
        <f t="shared" si="2"/>
        <v>0.32465246735834974</v>
      </c>
      <c r="I24">
        <f t="shared" si="3"/>
        <v>142746.53791159129</v>
      </c>
      <c r="K24">
        <v>8.8023778803070591</v>
      </c>
      <c r="L24">
        <f t="shared" si="5"/>
        <v>142746.53791159129</v>
      </c>
      <c r="M24">
        <f t="shared" si="7"/>
        <v>137761.91759489485</v>
      </c>
    </row>
    <row r="25" spans="1:13">
      <c r="A25">
        <v>52.5</v>
      </c>
      <c r="B25">
        <f t="shared" si="0"/>
        <v>12.5</v>
      </c>
      <c r="E25" s="1">
        <v>18.567799999999998</v>
      </c>
      <c r="F25">
        <f t="shared" si="9"/>
        <v>18.567799999999998</v>
      </c>
      <c r="G25">
        <f t="shared" si="4"/>
        <v>453315.42968749994</v>
      </c>
      <c r="H25">
        <f t="shared" si="2"/>
        <v>0.24935220877729622</v>
      </c>
      <c r="I25">
        <f t="shared" si="3"/>
        <v>113035.20366540723</v>
      </c>
      <c r="K25">
        <v>8.4476480204157802</v>
      </c>
      <c r="L25">
        <f t="shared" si="5"/>
        <v>113035.20366540723</v>
      </c>
      <c r="M25">
        <f t="shared" si="7"/>
        <v>109395.85167882162</v>
      </c>
    </row>
    <row r="26" spans="1:13">
      <c r="A26">
        <v>53</v>
      </c>
      <c r="B26">
        <f t="shared" si="0"/>
        <v>13</v>
      </c>
      <c r="E26" s="1">
        <v>16.314499999999999</v>
      </c>
      <c r="F26">
        <f t="shared" si="9"/>
        <v>16.314499999999999</v>
      </c>
      <c r="G26">
        <f t="shared" si="4"/>
        <v>465958.43449999997</v>
      </c>
      <c r="H26">
        <f t="shared" si="2"/>
        <v>0.18627046369770089</v>
      </c>
      <c r="I26">
        <f t="shared" si="3"/>
        <v>86794.293658169787</v>
      </c>
      <c r="K26">
        <v>8.1204944076590309</v>
      </c>
      <c r="L26">
        <f t="shared" si="5"/>
        <v>86794.293658169787</v>
      </c>
      <c r="M26">
        <f t="shared" si="7"/>
        <v>84209.575789261056</v>
      </c>
    </row>
    <row r="27" spans="1:13">
      <c r="A27">
        <v>53.5</v>
      </c>
      <c r="B27">
        <f t="shared" si="0"/>
        <v>13.5</v>
      </c>
      <c r="E27" s="1">
        <v>14.384600000000001</v>
      </c>
      <c r="F27">
        <f t="shared" si="9"/>
        <v>14.384600000000001</v>
      </c>
      <c r="G27">
        <f t="shared" si="4"/>
        <v>477785.38803750003</v>
      </c>
      <c r="H27">
        <f t="shared" si="2"/>
        <v>0.1353352832366127</v>
      </c>
      <c r="I27">
        <f t="shared" si="3"/>
        <v>64661.220816369976</v>
      </c>
      <c r="K27">
        <v>7.8178118825120197</v>
      </c>
      <c r="L27">
        <f t="shared" si="5"/>
        <v>64661.220816369976</v>
      </c>
      <c r="M27">
        <f t="shared" si="7"/>
        <v>62874.964953620722</v>
      </c>
    </row>
    <row r="28" spans="1:13">
      <c r="A28">
        <v>54</v>
      </c>
      <c r="B28">
        <f t="shared" si="0"/>
        <v>14</v>
      </c>
      <c r="E28" s="1">
        <v>12.7273</v>
      </c>
      <c r="F28">
        <f t="shared" si="9"/>
        <v>12.7273</v>
      </c>
      <c r="G28">
        <f t="shared" si="4"/>
        <v>488931.95679999999</v>
      </c>
      <c r="H28">
        <f t="shared" si="2"/>
        <v>9.5634444832538607E-2</v>
      </c>
      <c r="I28">
        <f t="shared" si="3"/>
        <v>46758.736249454749</v>
      </c>
      <c r="K28">
        <v>7.5369459498825604</v>
      </c>
      <c r="L28">
        <f t="shared" si="5"/>
        <v>46758.736249454749</v>
      </c>
      <c r="M28">
        <f t="shared" si="7"/>
        <v>45557.25852234479</v>
      </c>
    </row>
    <row r="29" spans="1:13">
      <c r="A29">
        <v>54.5</v>
      </c>
      <c r="B29">
        <f t="shared" si="0"/>
        <v>14.5</v>
      </c>
      <c r="E29" s="1">
        <v>11.3003</v>
      </c>
      <c r="F29">
        <f t="shared" si="9"/>
        <v>11.3003</v>
      </c>
      <c r="G29">
        <f t="shared" si="4"/>
        <v>499530.46776874998</v>
      </c>
      <c r="H29">
        <f t="shared" si="2"/>
        <v>6.5728528616530474E-2</v>
      </c>
      <c r="I29">
        <f t="shared" si="3"/>
        <v>32833.402645567134</v>
      </c>
      <c r="K29">
        <v>7.2756136652387102</v>
      </c>
      <c r="L29">
        <f t="shared" si="5"/>
        <v>32833.402645567134</v>
      </c>
      <c r="M29">
        <f t="shared" si="7"/>
        <v>32046.690146955796</v>
      </c>
    </row>
    <row r="30" spans="1:13">
      <c r="A30">
        <v>55</v>
      </c>
      <c r="B30">
        <f t="shared" si="0"/>
        <v>15</v>
      </c>
      <c r="E30" s="1">
        <v>10.0679</v>
      </c>
      <c r="F30">
        <f t="shared" si="9"/>
        <v>10.0679</v>
      </c>
      <c r="G30">
        <f t="shared" si="4"/>
        <v>509687.4375</v>
      </c>
      <c r="H30">
        <f t="shared" si="2"/>
        <v>4.393693362340742E-2</v>
      </c>
      <c r="I30">
        <f t="shared" si="3"/>
        <v>22394.10311012212</v>
      </c>
      <c r="K30">
        <v>7.0318406630692101</v>
      </c>
      <c r="L30">
        <f t="shared" si="5"/>
        <v>22394.10311012212</v>
      </c>
      <c r="M30">
        <f>I30*COS(K30*PI()/180)^3</f>
        <v>21892.567496270742</v>
      </c>
    </row>
    <row r="31" spans="1:13">
      <c r="A31">
        <v>55.5</v>
      </c>
      <c r="B31">
        <f t="shared" si="0"/>
        <v>15.5</v>
      </c>
      <c r="E31" s="1">
        <v>9.0001999999999995</v>
      </c>
      <c r="F31">
        <f t="shared" si="9"/>
        <v>9.0001999999999995</v>
      </c>
      <c r="G31">
        <f t="shared" si="4"/>
        <v>519492.10651249997</v>
      </c>
      <c r="H31">
        <f t="shared" si="2"/>
        <v>2.8565500784550377E-2</v>
      </c>
      <c r="I31">
        <f t="shared" si="3"/>
        <v>14839.552176150546</v>
      </c>
      <c r="K31">
        <v>6.8039106024734899</v>
      </c>
      <c r="M31">
        <f t="shared" ref="M31:M38" si="10">I31*COS(K31*PI()/180)^3</f>
        <v>14528.229018275764</v>
      </c>
    </row>
    <row r="32" spans="1:13">
      <c r="A32">
        <v>56</v>
      </c>
      <c r="B32">
        <f t="shared" si="0"/>
        <v>16</v>
      </c>
      <c r="E32" s="1">
        <v>8.0722000000000005</v>
      </c>
      <c r="F32">
        <f t="shared" si="9"/>
        <v>8.0722000000000005</v>
      </c>
      <c r="G32">
        <f t="shared" si="4"/>
        <v>529019.69920000003</v>
      </c>
      <c r="H32">
        <f t="shared" si="2"/>
        <v>1.8063013419781275E-2</v>
      </c>
      <c r="I32">
        <f t="shared" si="3"/>
        <v>9555.6899259782549</v>
      </c>
      <c r="K32">
        <v>6.5903242579528598</v>
      </c>
      <c r="M32">
        <f t="shared" si="10"/>
        <v>9367.511500851062</v>
      </c>
    </row>
    <row r="33" spans="1:13">
      <c r="A33">
        <v>56.5</v>
      </c>
      <c r="B33">
        <f t="shared" si="0"/>
        <v>16.5</v>
      </c>
      <c r="E33" s="1">
        <v>7.2633000000000001</v>
      </c>
      <c r="F33">
        <f t="shared" si="9"/>
        <v>7.2633000000000001</v>
      </c>
      <c r="G33">
        <f t="shared" si="4"/>
        <v>538356.24995624996</v>
      </c>
      <c r="H33">
        <f t="shared" si="2"/>
        <v>1.1108996538242306E-2</v>
      </c>
      <c r="I33">
        <f t="shared" si="3"/>
        <v>5980.5977171050909</v>
      </c>
      <c r="K33">
        <v>6.3897661702584996</v>
      </c>
      <c r="M33">
        <f t="shared" si="10"/>
        <v>5869.8309096546855</v>
      </c>
    </row>
    <row r="34" spans="1:13">
      <c r="A34">
        <v>57</v>
      </c>
      <c r="B34">
        <f t="shared" si="0"/>
        <v>17</v>
      </c>
      <c r="E34" s="1">
        <v>6.5557999999999996</v>
      </c>
      <c r="F34">
        <f t="shared" si="9"/>
        <v>6.5557999999999996</v>
      </c>
      <c r="G34">
        <f t="shared" si="4"/>
        <v>547546.97179999994</v>
      </c>
      <c r="H34">
        <f t="shared" si="2"/>
        <v>6.6450112827413981E-3</v>
      </c>
      <c r="I34">
        <f t="shared" si="3"/>
        <v>3638.4558054418858</v>
      </c>
      <c r="K34">
        <v>6.2010772728874901</v>
      </c>
      <c r="M34">
        <f t="shared" si="10"/>
        <v>3574.962220103007</v>
      </c>
    </row>
    <row r="35" spans="1:13">
      <c r="A35">
        <v>57.5</v>
      </c>
      <c r="B35">
        <f t="shared" si="0"/>
        <v>17.5</v>
      </c>
      <c r="E35" s="1">
        <v>5.9352</v>
      </c>
      <c r="F35">
        <f t="shared" si="9"/>
        <v>5.9352</v>
      </c>
      <c r="G35">
        <f t="shared" si="4"/>
        <v>556656.84375</v>
      </c>
      <c r="H35">
        <f t="shared" si="2"/>
        <v>3.8659201394728076E-3</v>
      </c>
      <c r="I35">
        <f t="shared" si="3"/>
        <v>2151.990903028493</v>
      </c>
      <c r="K35">
        <v>6.02323227896993</v>
      </c>
      <c r="M35">
        <f t="shared" si="10"/>
        <v>2116.5466448018692</v>
      </c>
    </row>
    <row r="36" spans="1:13">
      <c r="A36">
        <v>58</v>
      </c>
      <c r="B36">
        <f t="shared" si="0"/>
        <v>18</v>
      </c>
      <c r="E36" s="1">
        <v>5.3890000000000002</v>
      </c>
      <c r="F36">
        <f t="shared" si="9"/>
        <v>5.3890000000000002</v>
      </c>
      <c r="G36">
        <f t="shared" si="4"/>
        <v>565715.66399999999</v>
      </c>
      <c r="H36">
        <f t="shared" si="2"/>
        <v>2.1874911181828851E-3</v>
      </c>
      <c r="I36">
        <f t="shared" si="3"/>
        <v>1237.4979904169334</v>
      </c>
      <c r="K36">
        <v>5.8553208882537504</v>
      </c>
      <c r="M36">
        <f t="shared" si="10"/>
        <v>1218.2295720979921</v>
      </c>
    </row>
    <row r="37" spans="1:13">
      <c r="A37">
        <v>58.5</v>
      </c>
      <c r="B37">
        <f t="shared" si="0"/>
        <v>18.5</v>
      </c>
      <c r="E37" s="1">
        <v>4.907</v>
      </c>
      <c r="F37">
        <f t="shared" si="9"/>
        <v>4.907</v>
      </c>
      <c r="G37">
        <f t="shared" si="4"/>
        <v>574781.75168750004</v>
      </c>
      <c r="H37">
        <f t="shared" si="2"/>
        <v>1.2038599948282029E-3</v>
      </c>
      <c r="I37">
        <f t="shared" si="3"/>
        <v>691.95675661385928</v>
      </c>
      <c r="K37">
        <v>5.6965320806790096</v>
      </c>
      <c r="M37">
        <f t="shared" si="10"/>
        <v>681.75577955757728</v>
      </c>
    </row>
    <row r="38" spans="1:13">
      <c r="A38">
        <v>59</v>
      </c>
      <c r="B38">
        <f t="shared" si="0"/>
        <v>19</v>
      </c>
      <c r="E38" s="1">
        <v>4.4804000000000004</v>
      </c>
      <c r="F38">
        <f t="shared" si="9"/>
        <v>4.4804000000000004</v>
      </c>
      <c r="G38">
        <f t="shared" si="4"/>
        <v>583890.2084</v>
      </c>
      <c r="H38">
        <f t="shared" si="2"/>
        <v>6.4437982056860812E-4</v>
      </c>
      <c r="I38">
        <f t="shared" si="3"/>
        <v>376.24706772055919</v>
      </c>
      <c r="K38">
        <v>5.5461409199482699</v>
      </c>
      <c r="M38">
        <f t="shared" si="10"/>
        <v>370.98777758893783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Le</dc:creator>
  <cp:lastModifiedBy>Microsoft Office User</cp:lastModifiedBy>
  <dcterms:created xsi:type="dcterms:W3CDTF">2015-06-05T18:17:20Z</dcterms:created>
  <dcterms:modified xsi:type="dcterms:W3CDTF">2022-08-04T12:11:31Z</dcterms:modified>
</cp:coreProperties>
</file>