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jiaming/Desktop/Diamond Simulation/Polarization/"/>
    </mc:Choice>
  </mc:AlternateContent>
  <xr:revisionPtr revIDLastSave="0" documentId="13_ncr:1_{C556E349-3A29-2E4B-A1D0-4C9A61DA66FC}" xr6:coauthVersionLast="47" xr6:coauthVersionMax="47" xr10:uidLastSave="{00000000-0000-0000-0000-000000000000}"/>
  <bookViews>
    <workbookView xWindow="1580" yWindow="840" windowWidth="30240" windowHeight="17520" xr2:uid="{00000000-000D-0000-FFFF-FFFF00000000}"/>
  </bookViews>
  <sheets>
    <sheet name="50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2" i="1" l="1"/>
  <c r="M39" i="1"/>
  <c r="M40" i="1"/>
  <c r="M41" i="1"/>
  <c r="M4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2" i="1"/>
  <c r="F42" i="1"/>
  <c r="G42" i="1" s="1"/>
  <c r="B42" i="1"/>
  <c r="F41" i="1"/>
  <c r="G41" i="1" s="1"/>
  <c r="B41" i="1"/>
  <c r="F40" i="1"/>
  <c r="G40" i="1"/>
  <c r="I40" i="1" s="1"/>
  <c r="B40" i="1"/>
  <c r="F39" i="1"/>
  <c r="G39" i="1"/>
  <c r="B39" i="1"/>
  <c r="F38" i="1"/>
  <c r="F37" i="1"/>
  <c r="G37" i="1" s="1"/>
  <c r="F36" i="1"/>
  <c r="F35" i="1"/>
  <c r="G35" i="1" s="1"/>
  <c r="I35" i="1" s="1"/>
  <c r="M35" i="1" s="1"/>
  <c r="F34" i="1"/>
  <c r="G34" i="1" s="1"/>
  <c r="F33" i="1"/>
  <c r="F32" i="1"/>
  <c r="F31" i="1"/>
  <c r="B31" i="1"/>
  <c r="B32" i="1"/>
  <c r="G32" i="1" s="1"/>
  <c r="B33" i="1"/>
  <c r="B34" i="1"/>
  <c r="B35" i="1"/>
  <c r="B36" i="1"/>
  <c r="B37" i="1"/>
  <c r="B38" i="1"/>
  <c r="F21" i="1"/>
  <c r="F22" i="1"/>
  <c r="F23" i="1"/>
  <c r="F24" i="1"/>
  <c r="F25" i="1"/>
  <c r="F26" i="1"/>
  <c r="F27" i="1"/>
  <c r="F28" i="1"/>
  <c r="F29" i="1"/>
  <c r="F30" i="1"/>
  <c r="F20" i="1"/>
  <c r="F19" i="1"/>
  <c r="I42" i="1" l="1"/>
  <c r="I41" i="1"/>
  <c r="I39" i="1"/>
  <c r="I34" i="1"/>
  <c r="M34" i="1" s="1"/>
  <c r="G38" i="1"/>
  <c r="I38" i="1" s="1"/>
  <c r="M38" i="1" s="1"/>
  <c r="G36" i="1"/>
  <c r="G33" i="1"/>
  <c r="I37" i="1"/>
  <c r="M37" i="1" s="1"/>
  <c r="I33" i="1"/>
  <c r="M33" i="1" s="1"/>
  <c r="I32" i="1"/>
  <c r="M32" i="1" s="1"/>
  <c r="G31" i="1"/>
  <c r="I31" i="1" s="1"/>
  <c r="M31" i="1" s="1"/>
  <c r="I36" i="1" l="1"/>
  <c r="M36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  <c r="F3" i="1"/>
  <c r="F4" i="1"/>
  <c r="F5" i="1"/>
  <c r="F6" i="1"/>
  <c r="F7" i="1"/>
  <c r="F8" i="1"/>
  <c r="F9" i="1"/>
  <c r="F10" i="1"/>
  <c r="F11" i="1"/>
  <c r="F2" i="1"/>
  <c r="F13" i="1"/>
  <c r="F14" i="1"/>
  <c r="F15" i="1"/>
  <c r="F16" i="1"/>
  <c r="F17" i="1"/>
  <c r="F18" i="1"/>
  <c r="G18" i="1" s="1"/>
  <c r="F12" i="1"/>
  <c r="G12" i="1" s="1"/>
  <c r="G21" i="1" l="1"/>
  <c r="G28" i="1"/>
  <c r="G30" i="1"/>
  <c r="I30" i="1" s="1"/>
  <c r="G20" i="1"/>
  <c r="I20" i="1"/>
  <c r="G6" i="1"/>
  <c r="I6" i="1" s="1"/>
  <c r="L6" i="1" s="1"/>
  <c r="G27" i="1"/>
  <c r="G19" i="1"/>
  <c r="I19" i="1" s="1"/>
  <c r="G17" i="1"/>
  <c r="I17" i="1" s="1"/>
  <c r="G5" i="1"/>
  <c r="I5" i="1" s="1"/>
  <c r="L5" i="1" s="1"/>
  <c r="G15" i="1"/>
  <c r="I15" i="1" s="1"/>
  <c r="G3" i="1"/>
  <c r="I3" i="1" s="1"/>
  <c r="G14" i="1"/>
  <c r="I14" i="1" s="1"/>
  <c r="G9" i="1"/>
  <c r="I9" i="1" s="1"/>
  <c r="G29" i="1"/>
  <c r="I29" i="1" s="1"/>
  <c r="G10" i="1"/>
  <c r="I10" i="1" s="1"/>
  <c r="M10" i="1" s="1"/>
  <c r="G8" i="1"/>
  <c r="I8" i="1" s="1"/>
  <c r="I21" i="1"/>
  <c r="G24" i="1"/>
  <c r="I24" i="1" s="1"/>
  <c r="G7" i="1"/>
  <c r="I7" i="1" s="1"/>
  <c r="L7" i="1" s="1"/>
  <c r="G26" i="1"/>
  <c r="I26" i="1" s="1"/>
  <c r="G16" i="1"/>
  <c r="I16" i="1" s="1"/>
  <c r="G4" i="1"/>
  <c r="I4" i="1" s="1"/>
  <c r="G13" i="1"/>
  <c r="I13" i="1" s="1"/>
  <c r="I28" i="1"/>
  <c r="G2" i="1"/>
  <c r="I2" i="1" s="1"/>
  <c r="I18" i="1"/>
  <c r="I12" i="1"/>
  <c r="G25" i="1"/>
  <c r="I25" i="1" s="1"/>
  <c r="G11" i="1"/>
  <c r="I11" i="1" s="1"/>
  <c r="G22" i="1"/>
  <c r="I22" i="1" s="1"/>
  <c r="G23" i="1"/>
  <c r="I23" i="1" s="1"/>
  <c r="I27" i="1" l="1"/>
  <c r="L27" i="1" s="1"/>
  <c r="L23" i="1"/>
  <c r="M23" i="1"/>
  <c r="M29" i="1"/>
  <c r="L29" i="1"/>
  <c r="M22" i="1"/>
  <c r="L22" i="1"/>
  <c r="L26" i="1"/>
  <c r="M26" i="1"/>
  <c r="M25" i="1"/>
  <c r="L25" i="1"/>
  <c r="M27" i="1"/>
  <c r="M24" i="1"/>
  <c r="L24" i="1"/>
  <c r="M21" i="1"/>
  <c r="L21" i="1"/>
  <c r="M28" i="1"/>
  <c r="L28" i="1"/>
  <c r="M30" i="1"/>
  <c r="L30" i="1"/>
  <c r="M20" i="1"/>
  <c r="L20" i="1"/>
  <c r="M19" i="1"/>
  <c r="L19" i="1"/>
  <c r="M18" i="1"/>
  <c r="L18" i="1"/>
  <c r="M17" i="1"/>
  <c r="L17" i="1"/>
  <c r="L16" i="1"/>
  <c r="M16" i="1"/>
  <c r="M15" i="1"/>
  <c r="L15" i="1"/>
  <c r="M14" i="1"/>
  <c r="L14" i="1"/>
  <c r="M13" i="1"/>
  <c r="L13" i="1"/>
  <c r="L12" i="1"/>
  <c r="M11" i="1"/>
  <c r="L11" i="1"/>
  <c r="L10" i="1"/>
  <c r="L9" i="1"/>
  <c r="L8" i="1"/>
</calcChain>
</file>

<file path=xl/sharedStrings.xml><?xml version="1.0" encoding="utf-8"?>
<sst xmlns="http://schemas.openxmlformats.org/spreadsheetml/2006/main" count="13" uniqueCount="13">
  <si>
    <t>MIR freq</t>
  </si>
  <si>
    <t>THz freq</t>
  </si>
  <si>
    <t>Resolution: 1 mm</t>
  </si>
  <si>
    <t>Resolution: 0.5 mm</t>
  </si>
  <si>
    <t>Resolution: 0.25 mm</t>
  </si>
  <si>
    <t>Normalized to 0.25 mm</t>
  </si>
  <si>
    <t>THz power (flat MIR)</t>
  </si>
  <si>
    <t>MIR spec (Gaussian)</t>
  </si>
  <si>
    <t>THz power (Gaussian MIR)</t>
  </si>
  <si>
    <t>alpha (tilted)</t>
  </si>
  <si>
    <t>alpha (normal)</t>
  </si>
  <si>
    <t>THz power (tilted)</t>
  </si>
  <si>
    <t>THz power (normal)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</si>
</sst>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"/>
  <sheetViews>
    <sheetView tabSelected="1" topLeftCell="C1" workbookViewId="0">
      <selection activeCell="M12" sqref="M12"/>
    </sheetView>
  </sheetViews>
  <sheetFormatPr baseColWidth="10" defaultColWidth="8.83203125" defaultRowHeight="15"/>
  <cols>
    <col min="3" max="3" width="22.5" customWidth="1"/>
    <col min="4" max="4" width="18.5" customWidth="1"/>
    <col min="5" max="5" width="23.1640625" customWidth="1"/>
    <col min="6" max="6" width="30.5" customWidth="1"/>
    <col min="7" max="7" width="24" customWidth="1"/>
    <col min="8" max="8" width="22.1640625" customWidth="1"/>
    <col min="9" max="9" width="32.83203125" customWidth="1"/>
    <col min="10" max="10" width="14" customWidth="1"/>
    <col min="11" max="11" width="18" customWidth="1"/>
    <col min="12" max="13" width="18.33203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41</v>
      </c>
      <c r="B2">
        <f>A2-40</f>
        <v>1</v>
      </c>
      <c r="F2">
        <f>C2*4*4</f>
        <v>0</v>
      </c>
      <c r="G2">
        <f>F2*(B2)^4</f>
        <v>0</v>
      </c>
      <c r="H2">
        <f>EXP(-2*((B2-10)^2/6^2))</f>
        <v>1.1108996538242306E-2</v>
      </c>
      <c r="I2">
        <f>G2*H2</f>
        <v>0</v>
      </c>
    </row>
    <row r="3" spans="1:13">
      <c r="A3">
        <v>41.5</v>
      </c>
      <c r="B3">
        <f t="shared" ref="B3:B42" si="0">A3-40</f>
        <v>1.5</v>
      </c>
      <c r="F3">
        <f t="shared" ref="F3:F11" si="1">C3*4*4</f>
        <v>0</v>
      </c>
      <c r="G3">
        <f>F3*(B3)^4</f>
        <v>0</v>
      </c>
      <c r="H3">
        <f t="shared" ref="H3:H42" si="2">EXP(-2*((B3-10)^2/6^2))</f>
        <v>1.8063013419781275E-2</v>
      </c>
      <c r="I3">
        <f t="shared" ref="I3:I42" si="3">G3*H3</f>
        <v>0</v>
      </c>
    </row>
    <row r="4" spans="1:13">
      <c r="A4">
        <v>42</v>
      </c>
      <c r="B4">
        <f t="shared" si="0"/>
        <v>2</v>
      </c>
      <c r="C4" s="1"/>
      <c r="F4">
        <f t="shared" si="1"/>
        <v>0</v>
      </c>
      <c r="G4">
        <f t="shared" ref="G4:G42" si="4">F4*(B4)^4</f>
        <v>0</v>
      </c>
      <c r="H4">
        <f t="shared" si="2"/>
        <v>2.8565500784550377E-2</v>
      </c>
      <c r="I4">
        <f t="shared" si="3"/>
        <v>0</v>
      </c>
    </row>
    <row r="5" spans="1:13">
      <c r="A5">
        <v>42.5</v>
      </c>
      <c r="B5">
        <f t="shared" si="0"/>
        <v>2.5</v>
      </c>
      <c r="C5" s="1"/>
      <c r="F5">
        <f t="shared" si="1"/>
        <v>0</v>
      </c>
      <c r="G5">
        <f t="shared" si="4"/>
        <v>0</v>
      </c>
      <c r="H5">
        <f t="shared" si="2"/>
        <v>4.393693362340742E-2</v>
      </c>
      <c r="I5">
        <f t="shared" si="3"/>
        <v>0</v>
      </c>
      <c r="L5">
        <f>I5*COS(J5*PI()/180)^3</f>
        <v>0</v>
      </c>
    </row>
    <row r="6" spans="1:13">
      <c r="A6">
        <v>43</v>
      </c>
      <c r="B6">
        <f t="shared" si="0"/>
        <v>3</v>
      </c>
      <c r="C6" s="1"/>
      <c r="F6">
        <f t="shared" si="1"/>
        <v>0</v>
      </c>
      <c r="G6">
        <f t="shared" si="4"/>
        <v>0</v>
      </c>
      <c r="H6">
        <f t="shared" si="2"/>
        <v>6.5728528616530474E-2</v>
      </c>
      <c r="I6">
        <f t="shared" si="3"/>
        <v>0</v>
      </c>
      <c r="L6">
        <f t="shared" ref="L6:L30" si="5">I6*COS(J6*PI()/180)^3</f>
        <v>0</v>
      </c>
    </row>
    <row r="7" spans="1:13">
      <c r="A7">
        <v>43.5</v>
      </c>
      <c r="B7">
        <f t="shared" si="0"/>
        <v>3.5</v>
      </c>
      <c r="C7" s="1"/>
      <c r="F7">
        <f t="shared" si="1"/>
        <v>0</v>
      </c>
      <c r="G7">
        <f t="shared" si="4"/>
        <v>0</v>
      </c>
      <c r="H7">
        <f t="shared" si="2"/>
        <v>9.5634444832538607E-2</v>
      </c>
      <c r="I7">
        <f t="shared" si="3"/>
        <v>0</v>
      </c>
      <c r="L7">
        <f t="shared" si="5"/>
        <v>0</v>
      </c>
    </row>
    <row r="8" spans="1:13">
      <c r="A8">
        <v>44</v>
      </c>
      <c r="B8">
        <f t="shared" si="0"/>
        <v>4</v>
      </c>
      <c r="C8" s="1"/>
      <c r="F8">
        <f t="shared" si="1"/>
        <v>0</v>
      </c>
      <c r="G8">
        <f t="shared" si="4"/>
        <v>0</v>
      </c>
      <c r="H8">
        <f t="shared" si="2"/>
        <v>0.1353352832366127</v>
      </c>
      <c r="I8">
        <f t="shared" si="3"/>
        <v>0</v>
      </c>
      <c r="L8">
        <f t="shared" si="5"/>
        <v>0</v>
      </c>
    </row>
    <row r="9" spans="1:13">
      <c r="A9">
        <v>44.5</v>
      </c>
      <c r="B9">
        <f t="shared" si="0"/>
        <v>4.5</v>
      </c>
      <c r="C9" s="1"/>
      <c r="F9">
        <f t="shared" si="1"/>
        <v>0</v>
      </c>
      <c r="G9">
        <f t="shared" si="4"/>
        <v>0</v>
      </c>
      <c r="H9">
        <f t="shared" si="2"/>
        <v>0.18627046369770089</v>
      </c>
      <c r="I9">
        <f t="shared" si="3"/>
        <v>0</v>
      </c>
      <c r="L9">
        <f t="shared" si="5"/>
        <v>0</v>
      </c>
    </row>
    <row r="10" spans="1:13">
      <c r="A10">
        <v>45</v>
      </c>
      <c r="B10">
        <f t="shared" si="0"/>
        <v>5</v>
      </c>
      <c r="C10" s="1">
        <v>1.3573</v>
      </c>
      <c r="F10">
        <f t="shared" si="1"/>
        <v>21.716799999999999</v>
      </c>
      <c r="G10">
        <f t="shared" si="4"/>
        <v>13573</v>
      </c>
      <c r="H10">
        <f t="shared" si="2"/>
        <v>0.24935220877729622</v>
      </c>
      <c r="I10">
        <f t="shared" si="3"/>
        <v>3384.4575297342417</v>
      </c>
      <c r="K10">
        <v>24.941233241728899</v>
      </c>
      <c r="L10">
        <f t="shared" si="5"/>
        <v>3384.4575297342417</v>
      </c>
      <c r="M10">
        <f>I10*COS(K10*PI()/180)^3</f>
        <v>2523.1235160817596</v>
      </c>
    </row>
    <row r="11" spans="1:13">
      <c r="A11">
        <v>45.5</v>
      </c>
      <c r="B11">
        <f t="shared" si="0"/>
        <v>5.5</v>
      </c>
      <c r="C11" s="1">
        <v>1.9348000000000001</v>
      </c>
      <c r="F11">
        <f t="shared" si="1"/>
        <v>30.956800000000001</v>
      </c>
      <c r="G11">
        <f t="shared" si="4"/>
        <v>28327.406800000001</v>
      </c>
      <c r="H11">
        <f t="shared" si="2"/>
        <v>0.32465246735834974</v>
      </c>
      <c r="I11">
        <f t="shared" si="3"/>
        <v>9196.5625114836948</v>
      </c>
      <c r="K11">
        <v>22.5415325072168</v>
      </c>
      <c r="L11">
        <f t="shared" si="5"/>
        <v>9196.5625114836948</v>
      </c>
      <c r="M11">
        <f t="shared" ref="M11:M29" si="6">I11*COS(K11*PI()/180)^3</f>
        <v>7245.6936329190612</v>
      </c>
    </row>
    <row r="12" spans="1:13">
      <c r="A12">
        <v>46</v>
      </c>
      <c r="B12">
        <f t="shared" si="0"/>
        <v>6</v>
      </c>
      <c r="C12" s="1">
        <v>2.5363000000000002</v>
      </c>
      <c r="D12" s="1">
        <v>10.145099999999999</v>
      </c>
      <c r="F12">
        <f>D12*4</f>
        <v>40.580399999999997</v>
      </c>
      <c r="G12">
        <f t="shared" si="4"/>
        <v>52592.198399999994</v>
      </c>
      <c r="H12">
        <f t="shared" si="2"/>
        <v>0.41111229050718745</v>
      </c>
      <c r="I12">
        <f t="shared" si="3"/>
        <v>21621.299147032438</v>
      </c>
      <c r="K12">
        <v>20.573387275775598</v>
      </c>
      <c r="L12">
        <f t="shared" si="5"/>
        <v>21621.299147032438</v>
      </c>
      <c r="M12">
        <f t="shared" si="6"/>
        <v>17742.691711055282</v>
      </c>
    </row>
    <row r="13" spans="1:13">
      <c r="A13">
        <v>46.5</v>
      </c>
      <c r="B13">
        <f t="shared" si="0"/>
        <v>6.5</v>
      </c>
      <c r="D13" s="1">
        <v>12.104799999999999</v>
      </c>
      <c r="F13">
        <f t="shared" ref="F13:F18" si="7">D13*4</f>
        <v>48.419199999999996</v>
      </c>
      <c r="G13">
        <f t="shared" si="4"/>
        <v>86431.29819999999</v>
      </c>
      <c r="H13">
        <f t="shared" si="2"/>
        <v>0.50633561664810056</v>
      </c>
      <c r="I13">
        <f t="shared" si="3"/>
        <v>43763.244671792861</v>
      </c>
      <c r="K13">
        <v>18.927739187284299</v>
      </c>
      <c r="L13">
        <f t="shared" si="5"/>
        <v>43763.244671792861</v>
      </c>
      <c r="M13">
        <f t="shared" si="6"/>
        <v>37041.139997895523</v>
      </c>
    </row>
    <row r="14" spans="1:13">
      <c r="A14">
        <v>47</v>
      </c>
      <c r="B14">
        <f t="shared" si="0"/>
        <v>7</v>
      </c>
      <c r="D14" s="1">
        <v>13.3499</v>
      </c>
      <c r="F14">
        <f t="shared" si="7"/>
        <v>53.3996</v>
      </c>
      <c r="G14">
        <f t="shared" si="4"/>
        <v>128212.4396</v>
      </c>
      <c r="H14">
        <f t="shared" si="2"/>
        <v>0.60653065971263342</v>
      </c>
      <c r="I14">
        <f t="shared" si="3"/>
        <v>77764.775573954161</v>
      </c>
      <c r="K14">
        <v>17.530030322957099</v>
      </c>
      <c r="L14">
        <f t="shared" si="5"/>
        <v>77764.775573954161</v>
      </c>
      <c r="M14">
        <f t="shared" si="6"/>
        <v>67425.770874101581</v>
      </c>
    </row>
    <row r="15" spans="1:13">
      <c r="A15">
        <v>47.5</v>
      </c>
      <c r="B15">
        <f t="shared" si="0"/>
        <v>7.5</v>
      </c>
      <c r="D15" s="1">
        <v>13.867900000000001</v>
      </c>
      <c r="F15">
        <f t="shared" si="7"/>
        <v>55.471600000000002</v>
      </c>
      <c r="G15">
        <f t="shared" si="4"/>
        <v>175515.609375</v>
      </c>
      <c r="H15">
        <f t="shared" si="2"/>
        <v>0.70664827785771622</v>
      </c>
      <c r="I15">
        <f t="shared" si="3"/>
        <v>124027.80310199138</v>
      </c>
      <c r="K15">
        <v>16.3273677541432</v>
      </c>
      <c r="L15">
        <f t="shared" si="5"/>
        <v>124027.80310199138</v>
      </c>
      <c r="M15">
        <f t="shared" si="6"/>
        <v>109619.12409816463</v>
      </c>
    </row>
    <row r="16" spans="1:13">
      <c r="A16">
        <v>48</v>
      </c>
      <c r="B16">
        <f t="shared" si="0"/>
        <v>8</v>
      </c>
      <c r="D16" s="1">
        <v>13.7867</v>
      </c>
      <c r="F16">
        <f t="shared" si="7"/>
        <v>55.146799999999999</v>
      </c>
      <c r="G16">
        <f t="shared" si="4"/>
        <v>225881.2928</v>
      </c>
      <c r="H16">
        <f t="shared" si="2"/>
        <v>0.80073740291680806</v>
      </c>
      <c r="I16">
        <f t="shared" si="3"/>
        <v>180871.59976416308</v>
      </c>
      <c r="K16">
        <v>15.281090278887801</v>
      </c>
      <c r="L16">
        <f t="shared" si="5"/>
        <v>180871.59976416308</v>
      </c>
      <c r="M16">
        <f t="shared" si="6"/>
        <v>162357.43997731537</v>
      </c>
    </row>
    <row r="17" spans="1:13">
      <c r="A17">
        <v>48.5</v>
      </c>
      <c r="B17">
        <f t="shared" si="0"/>
        <v>8.5</v>
      </c>
      <c r="D17" s="1">
        <v>13.2768</v>
      </c>
      <c r="F17">
        <f t="shared" si="7"/>
        <v>53.107199999999999</v>
      </c>
      <c r="G17">
        <f t="shared" si="4"/>
        <v>277222.9032</v>
      </c>
      <c r="H17">
        <f t="shared" si="2"/>
        <v>0.88249690258459546</v>
      </c>
      <c r="I17">
        <f t="shared" si="3"/>
        <v>244648.35339950913</v>
      </c>
      <c r="K17">
        <v>14.362231643429901</v>
      </c>
      <c r="L17">
        <f t="shared" si="5"/>
        <v>244648.35339950913</v>
      </c>
      <c r="M17">
        <f t="shared" si="6"/>
        <v>222419.70020371675</v>
      </c>
    </row>
    <row r="18" spans="1:13">
      <c r="A18">
        <v>49</v>
      </c>
      <c r="B18">
        <f t="shared" si="0"/>
        <v>9</v>
      </c>
      <c r="D18" s="1">
        <v>12.496600000000001</v>
      </c>
      <c r="E18" s="1">
        <v>49.9863</v>
      </c>
      <c r="F18">
        <f t="shared" si="7"/>
        <v>49.986400000000003</v>
      </c>
      <c r="G18">
        <f t="shared" si="4"/>
        <v>327960.77040000004</v>
      </c>
      <c r="H18">
        <f t="shared" si="2"/>
        <v>0.94595946890676541</v>
      </c>
      <c r="I18">
        <f t="shared" si="3"/>
        <v>310237.59618983767</v>
      </c>
      <c r="K18">
        <v>13.548631692057899</v>
      </c>
      <c r="L18">
        <f t="shared" si="5"/>
        <v>310237.59618983767</v>
      </c>
      <c r="M18">
        <f t="shared" si="6"/>
        <v>285051.27164186363</v>
      </c>
    </row>
    <row r="19" spans="1:13">
      <c r="A19">
        <v>49.5</v>
      </c>
      <c r="B19">
        <f t="shared" si="0"/>
        <v>9.5</v>
      </c>
      <c r="E19" s="1">
        <v>46.287100000000002</v>
      </c>
      <c r="F19">
        <f>E19</f>
        <v>46.287100000000002</v>
      </c>
      <c r="G19">
        <f t="shared" si="4"/>
        <v>377011.32244375005</v>
      </c>
      <c r="H19">
        <f t="shared" si="2"/>
        <v>0.98620711674391626</v>
      </c>
      <c r="I19">
        <f t="shared" si="3"/>
        <v>371811.24928706168</v>
      </c>
      <c r="K19">
        <v>12.8230311620792</v>
      </c>
      <c r="L19">
        <f t="shared" si="5"/>
        <v>371811.24928706168</v>
      </c>
      <c r="M19">
        <f t="shared" si="6"/>
        <v>344680.60065620131</v>
      </c>
    </row>
    <row r="20" spans="1:13">
      <c r="A20">
        <v>50</v>
      </c>
      <c r="B20">
        <f t="shared" si="0"/>
        <v>10</v>
      </c>
      <c r="E20" s="1">
        <v>42.370600000000003</v>
      </c>
      <c r="F20">
        <f>E20</f>
        <v>42.370600000000003</v>
      </c>
      <c r="G20">
        <f t="shared" si="4"/>
        <v>423706.00000000006</v>
      </c>
      <c r="H20">
        <f t="shared" si="2"/>
        <v>1</v>
      </c>
      <c r="I20">
        <f t="shared" si="3"/>
        <v>423706.00000000006</v>
      </c>
      <c r="K20">
        <v>12.1717774225474</v>
      </c>
      <c r="L20">
        <f t="shared" si="5"/>
        <v>423706.00000000006</v>
      </c>
      <c r="M20">
        <f t="shared" si="6"/>
        <v>395768.65532692254</v>
      </c>
    </row>
    <row r="21" spans="1:13">
      <c r="A21">
        <v>50.5</v>
      </c>
      <c r="B21">
        <f t="shared" si="0"/>
        <v>10.5</v>
      </c>
      <c r="E21" s="1">
        <v>38.476799999999997</v>
      </c>
      <c r="F21">
        <f t="shared" ref="F21:F42" si="8">E21</f>
        <v>38.476799999999997</v>
      </c>
      <c r="G21">
        <f t="shared" si="4"/>
        <v>467687.90879999998</v>
      </c>
      <c r="H21">
        <f t="shared" si="2"/>
        <v>0.98620711674391626</v>
      </c>
      <c r="I21">
        <f t="shared" si="3"/>
        <v>461237.14407363965</v>
      </c>
      <c r="K21">
        <v>11.583922629054801</v>
      </c>
      <c r="L21">
        <f t="shared" si="5"/>
        <v>461237.14407363965</v>
      </c>
      <c r="M21">
        <f t="shared" si="6"/>
        <v>433623.36659721471</v>
      </c>
    </row>
    <row r="22" spans="1:13">
      <c r="A22">
        <v>51</v>
      </c>
      <c r="B22">
        <f t="shared" si="0"/>
        <v>11</v>
      </c>
      <c r="E22" s="1">
        <v>34.753599999999999</v>
      </c>
      <c r="F22">
        <f t="shared" si="8"/>
        <v>34.753599999999999</v>
      </c>
      <c r="G22">
        <f t="shared" si="4"/>
        <v>508827.45759999997</v>
      </c>
      <c r="H22">
        <f t="shared" si="2"/>
        <v>0.94595946890676541</v>
      </c>
      <c r="I22">
        <f t="shared" si="3"/>
        <v>481330.15155647567</v>
      </c>
      <c r="K22">
        <v>11.0505812991101</v>
      </c>
      <c r="L22">
        <f t="shared" si="5"/>
        <v>481330.15155647567</v>
      </c>
      <c r="M22">
        <f t="shared" si="6"/>
        <v>455049.55513664061</v>
      </c>
    </row>
    <row r="23" spans="1:13">
      <c r="A23">
        <v>51.5</v>
      </c>
      <c r="B23">
        <f t="shared" si="0"/>
        <v>11.5</v>
      </c>
      <c r="E23" s="1">
        <v>31.283200000000001</v>
      </c>
      <c r="F23">
        <f t="shared" si="8"/>
        <v>31.283200000000001</v>
      </c>
      <c r="G23">
        <f t="shared" si="4"/>
        <v>547145.12320000003</v>
      </c>
      <c r="H23">
        <f t="shared" si="2"/>
        <v>0.88249690258459546</v>
      </c>
      <c r="I23">
        <f t="shared" si="3"/>
        <v>482853.87648826692</v>
      </c>
      <c r="K23">
        <v>10.564463734965001</v>
      </c>
      <c r="L23">
        <f t="shared" si="5"/>
        <v>482853.87648826692</v>
      </c>
      <c r="M23">
        <f t="shared" si="6"/>
        <v>458713.5327444062</v>
      </c>
    </row>
    <row r="24" spans="1:13">
      <c r="A24">
        <v>52</v>
      </c>
      <c r="B24">
        <f t="shared" si="0"/>
        <v>12</v>
      </c>
      <c r="E24" s="1">
        <v>28.1038</v>
      </c>
      <c r="F24">
        <f t="shared" si="8"/>
        <v>28.1038</v>
      </c>
      <c r="G24">
        <f t="shared" si="4"/>
        <v>582760.39679999999</v>
      </c>
      <c r="H24">
        <f t="shared" si="2"/>
        <v>0.80073740291680806</v>
      </c>
      <c r="I24">
        <f t="shared" si="3"/>
        <v>466638.04665640055</v>
      </c>
      <c r="K24">
        <v>10.1195312948989</v>
      </c>
      <c r="L24">
        <f t="shared" si="5"/>
        <v>466638.04665640055</v>
      </c>
      <c r="M24">
        <f t="shared" si="6"/>
        <v>445197.09810571972</v>
      </c>
    </row>
    <row r="25" spans="1:13">
      <c r="A25">
        <v>52.5</v>
      </c>
      <c r="B25">
        <f t="shared" si="0"/>
        <v>12.5</v>
      </c>
      <c r="E25" s="1">
        <v>25.225200000000001</v>
      </c>
      <c r="F25">
        <f t="shared" si="8"/>
        <v>25.225200000000001</v>
      </c>
      <c r="G25">
        <f t="shared" si="4"/>
        <v>615849.609375</v>
      </c>
      <c r="H25">
        <f t="shared" si="2"/>
        <v>0.70664827785771622</v>
      </c>
      <c r="I25">
        <f t="shared" si="3"/>
        <v>435189.06588419102</v>
      </c>
      <c r="K25">
        <v>9.7107377583852905</v>
      </c>
      <c r="L25">
        <f t="shared" si="5"/>
        <v>435189.06588419102</v>
      </c>
      <c r="M25">
        <f t="shared" si="6"/>
        <v>416749.48280521977</v>
      </c>
    </row>
    <row r="26" spans="1:13">
      <c r="A26">
        <v>53</v>
      </c>
      <c r="B26">
        <f t="shared" si="0"/>
        <v>13</v>
      </c>
      <c r="E26" s="1">
        <v>22.639900000000001</v>
      </c>
      <c r="F26">
        <f t="shared" si="8"/>
        <v>22.639900000000001</v>
      </c>
      <c r="G26">
        <f t="shared" si="4"/>
        <v>646618.18390000006</v>
      </c>
      <c r="H26">
        <f t="shared" si="2"/>
        <v>0.60653065971263342</v>
      </c>
      <c r="I26">
        <f t="shared" si="3"/>
        <v>392193.75366305193</v>
      </c>
      <c r="K26">
        <v>9.33383259130302</v>
      </c>
      <c r="L26">
        <f t="shared" si="5"/>
        <v>392193.75366305193</v>
      </c>
      <c r="M26">
        <f t="shared" si="6"/>
        <v>376821.29560315679</v>
      </c>
    </row>
    <row r="27" spans="1:13">
      <c r="A27">
        <v>53.5</v>
      </c>
      <c r="B27">
        <f t="shared" si="0"/>
        <v>13.5</v>
      </c>
      <c r="E27" s="1">
        <v>20.330300000000001</v>
      </c>
      <c r="F27">
        <f t="shared" si="8"/>
        <v>20.330300000000001</v>
      </c>
      <c r="G27">
        <f t="shared" si="4"/>
        <v>675272.18514375004</v>
      </c>
      <c r="H27">
        <f t="shared" si="2"/>
        <v>0.50633561664810056</v>
      </c>
      <c r="I27">
        <f t="shared" si="3"/>
        <v>341914.35827007098</v>
      </c>
      <c r="K27">
        <v>8.9852094192905501</v>
      </c>
      <c r="L27">
        <f t="shared" si="5"/>
        <v>341914.35827007098</v>
      </c>
      <c r="M27">
        <f t="shared" si="6"/>
        <v>329480.97713108844</v>
      </c>
    </row>
    <row r="28" spans="1:13">
      <c r="A28">
        <v>54</v>
      </c>
      <c r="B28">
        <f t="shared" si="0"/>
        <v>14</v>
      </c>
      <c r="E28" s="1">
        <v>18.275600000000001</v>
      </c>
      <c r="F28">
        <f t="shared" si="8"/>
        <v>18.275600000000001</v>
      </c>
      <c r="G28">
        <f t="shared" si="4"/>
        <v>702075.44960000005</v>
      </c>
      <c r="H28">
        <f t="shared" si="2"/>
        <v>0.41111229050718745</v>
      </c>
      <c r="I28">
        <f t="shared" si="3"/>
        <v>288631.84619391948</v>
      </c>
      <c r="K28">
        <v>8.6617879901679409</v>
      </c>
      <c r="L28">
        <f t="shared" si="5"/>
        <v>288631.84619391948</v>
      </c>
      <c r="M28">
        <f t="shared" si="6"/>
        <v>278868.12625696015</v>
      </c>
    </row>
    <row r="29" spans="1:13">
      <c r="A29">
        <v>54.5</v>
      </c>
      <c r="B29">
        <f t="shared" si="0"/>
        <v>14.5</v>
      </c>
      <c r="E29" s="1">
        <v>16.450299999999999</v>
      </c>
      <c r="F29">
        <f t="shared" si="8"/>
        <v>16.450299999999999</v>
      </c>
      <c r="G29">
        <f t="shared" si="4"/>
        <v>727186.53964374994</v>
      </c>
      <c r="H29">
        <f t="shared" si="2"/>
        <v>0.32465246735834974</v>
      </c>
      <c r="I29">
        <f t="shared" si="3"/>
        <v>236082.90432512382</v>
      </c>
      <c r="K29">
        <v>8.3609212664995098</v>
      </c>
      <c r="L29">
        <f t="shared" si="5"/>
        <v>236082.90432512382</v>
      </c>
      <c r="M29">
        <f t="shared" si="6"/>
        <v>228635.17255263368</v>
      </c>
    </row>
    <row r="30" spans="1:13">
      <c r="A30">
        <v>55</v>
      </c>
      <c r="B30">
        <f t="shared" si="0"/>
        <v>15</v>
      </c>
      <c r="E30" s="1">
        <v>14.831099999999999</v>
      </c>
      <c r="F30">
        <f t="shared" si="8"/>
        <v>14.831099999999999</v>
      </c>
      <c r="G30">
        <f t="shared" si="4"/>
        <v>750824.4375</v>
      </c>
      <c r="H30">
        <f t="shared" si="2"/>
        <v>0.24935220877729622</v>
      </c>
      <c r="I30">
        <f t="shared" si="3"/>
        <v>187219.73189459599</v>
      </c>
      <c r="K30">
        <v>8.080321599605</v>
      </c>
      <c r="L30">
        <f t="shared" si="5"/>
        <v>187219.73189459599</v>
      </c>
      <c r="M30">
        <f>I30*COS(K30*PI()/180)^3</f>
        <v>181698.7519743939</v>
      </c>
    </row>
    <row r="31" spans="1:13">
      <c r="A31">
        <v>55.5</v>
      </c>
      <c r="B31">
        <f t="shared" si="0"/>
        <v>15.5</v>
      </c>
      <c r="E31" s="1">
        <v>13.395099999999999</v>
      </c>
      <c r="F31">
        <f t="shared" si="8"/>
        <v>13.395099999999999</v>
      </c>
      <c r="G31">
        <f t="shared" si="4"/>
        <v>773166.00919374998</v>
      </c>
      <c r="H31">
        <f t="shared" si="2"/>
        <v>0.18627046369770089</v>
      </c>
      <c r="I31">
        <f t="shared" si="3"/>
        <v>144017.99104782069</v>
      </c>
      <c r="K31">
        <v>7.8180015500307203</v>
      </c>
      <c r="M31">
        <f t="shared" ref="M31:M42" si="9">I31*COS(K31*PI()/180)^3</f>
        <v>140039.32617604482</v>
      </c>
    </row>
    <row r="32" spans="1:13">
      <c r="A32">
        <v>56</v>
      </c>
      <c r="B32">
        <f t="shared" si="0"/>
        <v>16</v>
      </c>
      <c r="E32" s="1">
        <v>12.1214</v>
      </c>
      <c r="F32">
        <f t="shared" si="8"/>
        <v>12.1214</v>
      </c>
      <c r="G32">
        <f t="shared" si="4"/>
        <v>794388.07039999997</v>
      </c>
      <c r="H32">
        <f t="shared" si="2"/>
        <v>0.1353352832366127</v>
      </c>
      <c r="I32">
        <f t="shared" si="3"/>
        <v>107508.73450737023</v>
      </c>
      <c r="K32">
        <v>7.5722260631039999</v>
      </c>
      <c r="M32">
        <f t="shared" si="9"/>
        <v>104720.61161814851</v>
      </c>
    </row>
    <row r="33" spans="1:13">
      <c r="A33">
        <v>56.5</v>
      </c>
      <c r="B33">
        <f t="shared" si="0"/>
        <v>16.5</v>
      </c>
      <c r="E33" s="1">
        <v>10.9908</v>
      </c>
      <c r="F33">
        <f t="shared" si="8"/>
        <v>10.9908</v>
      </c>
      <c r="G33">
        <f t="shared" si="4"/>
        <v>814638.78292500007</v>
      </c>
      <c r="H33">
        <f t="shared" si="2"/>
        <v>9.5634444832538607E-2</v>
      </c>
      <c r="I33">
        <f t="shared" si="3"/>
        <v>77907.527744087318</v>
      </c>
      <c r="K33">
        <v>7.3414735295114397</v>
      </c>
      <c r="M33">
        <f t="shared" si="9"/>
        <v>76007.182530676466</v>
      </c>
    </row>
    <row r="34" spans="1:13">
      <c r="A34">
        <v>57</v>
      </c>
      <c r="B34">
        <f t="shared" si="0"/>
        <v>17</v>
      </c>
      <c r="E34" s="1">
        <v>9.9861000000000004</v>
      </c>
      <c r="F34">
        <f t="shared" si="8"/>
        <v>9.9861000000000004</v>
      </c>
      <c r="G34">
        <f t="shared" si="4"/>
        <v>834049.05810000002</v>
      </c>
      <c r="H34">
        <f t="shared" si="2"/>
        <v>6.5728528616530474E-2</v>
      </c>
      <c r="I34">
        <f t="shared" si="3"/>
        <v>54820.817382916139</v>
      </c>
      <c r="K34">
        <v>7.1244038579772102</v>
      </c>
      <c r="M34">
        <f t="shared" si="9"/>
        <v>53560.814600830512</v>
      </c>
    </row>
    <row r="35" spans="1:13">
      <c r="A35">
        <v>57.5</v>
      </c>
      <c r="B35">
        <f t="shared" si="0"/>
        <v>17.5</v>
      </c>
      <c r="E35" s="1">
        <v>9.0922999999999998</v>
      </c>
      <c r="F35">
        <f t="shared" si="8"/>
        <v>9.0922999999999998</v>
      </c>
      <c r="G35">
        <f t="shared" si="4"/>
        <v>852758.29296875</v>
      </c>
      <c r="H35">
        <f t="shared" si="2"/>
        <v>4.393693362340742E-2</v>
      </c>
      <c r="I35">
        <f t="shared" si="3"/>
        <v>37467.584514978189</v>
      </c>
      <c r="K35">
        <v>6.9198321262238798</v>
      </c>
      <c r="M35">
        <f t="shared" si="9"/>
        <v>36654.758726678476</v>
      </c>
    </row>
    <row r="36" spans="1:13">
      <c r="A36">
        <v>58</v>
      </c>
      <c r="B36">
        <f t="shared" si="0"/>
        <v>18</v>
      </c>
      <c r="E36" s="1">
        <v>8.2958999999999996</v>
      </c>
      <c r="F36">
        <f t="shared" si="8"/>
        <v>8.2958999999999996</v>
      </c>
      <c r="G36">
        <f t="shared" si="4"/>
        <v>870870.39839999995</v>
      </c>
      <c r="H36">
        <f t="shared" si="2"/>
        <v>2.8565500784550377E-2</v>
      </c>
      <c r="I36">
        <f t="shared" si="3"/>
        <v>24876.849048736898</v>
      </c>
      <c r="K36">
        <v>6.7267067027216099</v>
      </c>
      <c r="M36">
        <f t="shared" si="9"/>
        <v>24366.632658232142</v>
      </c>
    </row>
    <row r="37" spans="1:13">
      <c r="A37">
        <v>58.5</v>
      </c>
      <c r="B37">
        <f t="shared" si="0"/>
        <v>18.5</v>
      </c>
      <c r="E37" s="1">
        <v>7.5850999999999997</v>
      </c>
      <c r="F37">
        <f t="shared" si="8"/>
        <v>7.5850999999999997</v>
      </c>
      <c r="G37">
        <f t="shared" si="4"/>
        <v>888481.16256874998</v>
      </c>
      <c r="H37">
        <f t="shared" si="2"/>
        <v>1.8063013419781275E-2</v>
      </c>
      <c r="I37">
        <f t="shared" si="3"/>
        <v>16048.6471627022</v>
      </c>
      <c r="K37">
        <v>6.5440909766333997</v>
      </c>
      <c r="M37">
        <f t="shared" si="9"/>
        <v>15736.989246198442</v>
      </c>
    </row>
    <row r="38" spans="1:13">
      <c r="A38">
        <v>59</v>
      </c>
      <c r="B38">
        <f t="shared" si="0"/>
        <v>19</v>
      </c>
      <c r="E38" s="1">
        <v>6.9497999999999998</v>
      </c>
      <c r="F38">
        <f t="shared" si="8"/>
        <v>6.9497999999999998</v>
      </c>
      <c r="G38">
        <f t="shared" si="4"/>
        <v>905704.88579999993</v>
      </c>
      <c r="H38">
        <f t="shared" si="2"/>
        <v>1.1108996538242306E-2</v>
      </c>
      <c r="I38">
        <f t="shared" si="3"/>
        <v>10061.472441021342</v>
      </c>
      <c r="K38">
        <v>6.3711480188565597</v>
      </c>
      <c r="M38">
        <f t="shared" si="9"/>
        <v>9876.2001876584236</v>
      </c>
    </row>
    <row r="39" spans="1:13">
      <c r="A39">
        <v>59.5</v>
      </c>
      <c r="B39">
        <f t="shared" si="0"/>
        <v>19.5</v>
      </c>
      <c r="E39" s="1">
        <v>6.3807999999999998</v>
      </c>
      <c r="F39">
        <f t="shared" si="8"/>
        <v>6.3807999999999998</v>
      </c>
      <c r="G39">
        <f t="shared" si="4"/>
        <v>922600.27079999994</v>
      </c>
      <c r="H39">
        <f t="shared" si="2"/>
        <v>6.6450112827413981E-3</v>
      </c>
      <c r="I39">
        <f t="shared" si="3"/>
        <v>6130.6892089262692</v>
      </c>
      <c r="K39">
        <v>6.2071276387646899</v>
      </c>
      <c r="M39">
        <f t="shared" si="9"/>
        <v>6023.4969755794109</v>
      </c>
    </row>
    <row r="40" spans="1:13">
      <c r="A40">
        <v>60</v>
      </c>
      <c r="B40">
        <f t="shared" si="0"/>
        <v>20</v>
      </c>
      <c r="E40" s="1">
        <v>5.8703000000000003</v>
      </c>
      <c r="F40">
        <f t="shared" si="8"/>
        <v>5.8703000000000003</v>
      </c>
      <c r="G40">
        <f t="shared" si="4"/>
        <v>939248</v>
      </c>
      <c r="H40">
        <f t="shared" si="2"/>
        <v>3.8659201394728076E-3</v>
      </c>
      <c r="I40">
        <f t="shared" si="3"/>
        <v>3631.0577591595556</v>
      </c>
      <c r="K40">
        <v>6.0513554103857796</v>
      </c>
      <c r="M40">
        <f t="shared" si="9"/>
        <v>3570.6964694532962</v>
      </c>
    </row>
    <row r="41" spans="1:13">
      <c r="A41">
        <v>60.5</v>
      </c>
      <c r="B41">
        <f t="shared" si="0"/>
        <v>20.5</v>
      </c>
      <c r="E41" s="1">
        <v>5.4114000000000004</v>
      </c>
      <c r="F41">
        <f t="shared" si="8"/>
        <v>5.4114000000000004</v>
      </c>
      <c r="G41">
        <f t="shared" si="4"/>
        <v>955707.69221250003</v>
      </c>
      <c r="H41">
        <f t="shared" si="2"/>
        <v>2.1874911181828851E-3</v>
      </c>
      <c r="I41">
        <f t="shared" si="3"/>
        <v>2090.6020882939065</v>
      </c>
      <c r="K41">
        <v>5.9032233264352199</v>
      </c>
      <c r="M41">
        <f t="shared" si="9"/>
        <v>2057.5189652049676</v>
      </c>
    </row>
    <row r="42" spans="1:13">
      <c r="A42">
        <v>61</v>
      </c>
      <c r="B42">
        <f t="shared" si="0"/>
        <v>21</v>
      </c>
      <c r="E42" s="1">
        <v>4.9981999999999998</v>
      </c>
      <c r="F42">
        <f t="shared" si="8"/>
        <v>4.9981999999999998</v>
      </c>
      <c r="G42">
        <f t="shared" si="4"/>
        <v>972054.9341999999</v>
      </c>
      <c r="H42">
        <f t="shared" si="2"/>
        <v>1.2038599948282029E-3</v>
      </c>
      <c r="I42">
        <f t="shared" si="3"/>
        <v>1170.218048058741</v>
      </c>
      <c r="K42">
        <v>5.7621818048068798</v>
      </c>
      <c r="M42">
        <f t="shared" si="9"/>
        <v>1152.5688745540192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Jiaming Le</dc:creator>
  <cp:lastModifiedBy>Microsoft Office User</cp:lastModifiedBy>
  <dcterms:created xsi:type="dcterms:W3CDTF">2015-06-05T18:17:20Z</dcterms:created>
  <dcterms:modified xsi:type="dcterms:W3CDTF">2022-08-26T12:41:06Z</dcterms:modified>
</cp:coreProperties>
</file>