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williamjohnson/Desktop/Laura/Hallett_Lab/Repositories/thesis-mussels/density_data/"/>
    </mc:Choice>
  </mc:AlternateContent>
  <xr:revisionPtr revIDLastSave="0" documentId="13_ncr:1_{9819C988-4254-184C-ACCE-EC5BE4DFF2A8}" xr6:coauthVersionLast="45" xr6:coauthVersionMax="45" xr10:uidLastSave="{00000000-0000-0000-0000-000000000000}"/>
  <bookViews>
    <workbookView xWindow="320" yWindow="2280" windowWidth="26960" windowHeight="16120" activeTab="1" xr2:uid="{00000000-000D-0000-FFFF-FFFF00000000}"/>
  </bookViews>
  <sheets>
    <sheet name="drainbasin" sheetId="1" r:id="rId1"/>
    <sheet name="huc1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2" i="2"/>
  <c r="Q6" i="2" l="1"/>
  <c r="P9" i="2"/>
  <c r="O3" i="2"/>
  <c r="N3" i="2"/>
  <c r="N5" i="2"/>
  <c r="N9" i="2"/>
  <c r="M5" i="2"/>
  <c r="M6" i="2"/>
  <c r="L3" i="2"/>
  <c r="P3" i="2" s="1"/>
  <c r="L4" i="2"/>
  <c r="P4" i="2" s="1"/>
  <c r="L5" i="2"/>
  <c r="P5" i="2" s="1"/>
  <c r="L6" i="2"/>
  <c r="P6" i="2" s="1"/>
  <c r="L7" i="2"/>
  <c r="P7" i="2" s="1"/>
  <c r="L8" i="2"/>
  <c r="P8" i="2" s="1"/>
  <c r="L9" i="2"/>
  <c r="K3" i="2"/>
  <c r="R3" i="2" s="1"/>
  <c r="K4" i="2"/>
  <c r="Q4" i="2" s="1"/>
  <c r="K5" i="2"/>
  <c r="Q5" i="2" s="1"/>
  <c r="K6" i="2"/>
  <c r="O6" i="2" s="1"/>
  <c r="K7" i="2"/>
  <c r="N7" i="2" s="1"/>
  <c r="K8" i="2"/>
  <c r="M8" i="2" s="1"/>
  <c r="K9" i="2"/>
  <c r="M9" i="2" s="1"/>
  <c r="O2" i="2"/>
  <c r="N2" i="2"/>
  <c r="M2" i="2"/>
  <c r="L2" i="2"/>
  <c r="P2" i="2" s="1"/>
  <c r="K2" i="2"/>
  <c r="R2" i="2" s="1"/>
  <c r="Q5" i="1"/>
  <c r="Q9" i="1"/>
  <c r="Q13" i="1"/>
  <c r="Q17" i="1"/>
  <c r="P3" i="1"/>
  <c r="P7" i="1"/>
  <c r="P11" i="1"/>
  <c r="P15" i="1"/>
  <c r="P19" i="1"/>
  <c r="N3" i="1"/>
  <c r="N7" i="1"/>
  <c r="N11" i="1"/>
  <c r="N15" i="1"/>
  <c r="N19" i="1"/>
  <c r="M5" i="1"/>
  <c r="M9" i="1"/>
  <c r="M13" i="1"/>
  <c r="M17" i="1"/>
  <c r="L3" i="1"/>
  <c r="L6" i="1"/>
  <c r="L7" i="1"/>
  <c r="L11" i="1"/>
  <c r="L14" i="1"/>
  <c r="L15" i="1"/>
  <c r="L19" i="1"/>
  <c r="K3" i="1"/>
  <c r="O3" i="1" s="1"/>
  <c r="K4" i="1"/>
  <c r="O4" i="1" s="1"/>
  <c r="K5" i="1"/>
  <c r="O5" i="1" s="1"/>
  <c r="K6" i="1"/>
  <c r="O6" i="1" s="1"/>
  <c r="K7" i="1"/>
  <c r="O7" i="1" s="1"/>
  <c r="K8" i="1"/>
  <c r="O8" i="1" s="1"/>
  <c r="K9" i="1"/>
  <c r="O9" i="1" s="1"/>
  <c r="K10" i="1"/>
  <c r="O10" i="1" s="1"/>
  <c r="K11" i="1"/>
  <c r="O11" i="1" s="1"/>
  <c r="K12" i="1"/>
  <c r="O12" i="1" s="1"/>
  <c r="K13" i="1"/>
  <c r="O13" i="1" s="1"/>
  <c r="K14" i="1"/>
  <c r="O14" i="1" s="1"/>
  <c r="K15" i="1"/>
  <c r="O15" i="1" s="1"/>
  <c r="K16" i="1"/>
  <c r="O16" i="1" s="1"/>
  <c r="K17" i="1"/>
  <c r="O17" i="1" s="1"/>
  <c r="K18" i="1"/>
  <c r="O18" i="1" s="1"/>
  <c r="K19" i="1"/>
  <c r="O19" i="1" s="1"/>
  <c r="J3" i="1"/>
  <c r="Q3" i="1" s="1"/>
  <c r="J4" i="1"/>
  <c r="Q4" i="1" s="1"/>
  <c r="J5" i="1"/>
  <c r="N5" i="1" s="1"/>
  <c r="J6" i="1"/>
  <c r="N6" i="1" s="1"/>
  <c r="J7" i="1"/>
  <c r="Q7" i="1" s="1"/>
  <c r="J8" i="1"/>
  <c r="N8" i="1" s="1"/>
  <c r="J9" i="1"/>
  <c r="P9" i="1" s="1"/>
  <c r="J10" i="1"/>
  <c r="P10" i="1" s="1"/>
  <c r="J11" i="1"/>
  <c r="Q11" i="1" s="1"/>
  <c r="J12" i="1"/>
  <c r="Q12" i="1" s="1"/>
  <c r="J13" i="1"/>
  <c r="N13" i="1" s="1"/>
  <c r="J14" i="1"/>
  <c r="N14" i="1" s="1"/>
  <c r="J15" i="1"/>
  <c r="Q15" i="1" s="1"/>
  <c r="J16" i="1"/>
  <c r="N16" i="1" s="1"/>
  <c r="J17" i="1"/>
  <c r="P17" i="1" s="1"/>
  <c r="J18" i="1"/>
  <c r="P18" i="1" s="1"/>
  <c r="J19" i="1"/>
  <c r="Q19" i="1" s="1"/>
  <c r="K2" i="1"/>
  <c r="O2" i="1" s="1"/>
  <c r="J2" i="1"/>
  <c r="Q2" i="1" s="1"/>
  <c r="O8" i="2" l="1"/>
  <c r="L16" i="1"/>
  <c r="L8" i="1"/>
  <c r="M18" i="1"/>
  <c r="M10" i="1"/>
  <c r="N2" i="1"/>
  <c r="N12" i="1"/>
  <c r="N4" i="1"/>
  <c r="P16" i="1"/>
  <c r="P8" i="1"/>
  <c r="Q18" i="1"/>
  <c r="Q10" i="1"/>
  <c r="M7" i="2"/>
  <c r="N6" i="2"/>
  <c r="O5" i="2"/>
  <c r="Q3" i="2"/>
  <c r="R9" i="2"/>
  <c r="M16" i="1"/>
  <c r="M8" i="1"/>
  <c r="N18" i="1"/>
  <c r="N10" i="1"/>
  <c r="P14" i="1"/>
  <c r="P6" i="1"/>
  <c r="Q16" i="1"/>
  <c r="Q8" i="1"/>
  <c r="N4" i="2"/>
  <c r="Q9" i="2"/>
  <c r="R8" i="2"/>
  <c r="L13" i="1"/>
  <c r="L5" i="1"/>
  <c r="M15" i="1"/>
  <c r="M7" i="1"/>
  <c r="N17" i="1"/>
  <c r="N9" i="1"/>
  <c r="P13" i="1"/>
  <c r="P5" i="1"/>
  <c r="M4" i="2"/>
  <c r="Q8" i="2"/>
  <c r="R7" i="2"/>
  <c r="O4" i="2"/>
  <c r="L2" i="1"/>
  <c r="L12" i="1"/>
  <c r="L4" i="1"/>
  <c r="M14" i="1"/>
  <c r="M6" i="1"/>
  <c r="P2" i="1"/>
  <c r="P12" i="1"/>
  <c r="P4" i="1"/>
  <c r="Q14" i="1"/>
  <c r="Q6" i="1"/>
  <c r="M3" i="2"/>
  <c r="O9" i="2"/>
  <c r="Q7" i="2"/>
  <c r="R6" i="2"/>
  <c r="R5" i="2"/>
  <c r="L18" i="1"/>
  <c r="L10" i="1"/>
  <c r="M2" i="1"/>
  <c r="M12" i="1"/>
  <c r="M4" i="1"/>
  <c r="Q2" i="2"/>
  <c r="N8" i="2"/>
  <c r="O7" i="2"/>
  <c r="R4" i="2"/>
  <c r="L17" i="1"/>
  <c r="L9" i="1"/>
  <c r="M19" i="1"/>
  <c r="M11" i="1"/>
  <c r="M3" i="1"/>
</calcChain>
</file>

<file path=xl/sharedStrings.xml><?xml version="1.0" encoding="utf-8"?>
<sst xmlns="http://schemas.openxmlformats.org/spreadsheetml/2006/main" count="88" uniqueCount="45">
  <si>
    <t>site_id</t>
  </si>
  <si>
    <t>watershed_type</t>
  </si>
  <si>
    <t>ag_33</t>
  </si>
  <si>
    <t>BKY01</t>
  </si>
  <si>
    <t>drainage basin</t>
  </si>
  <si>
    <t>total</t>
  </si>
  <si>
    <t>prc_frst</t>
  </si>
  <si>
    <t>prc_dvlp</t>
  </si>
  <si>
    <t>prc_ag</t>
  </si>
  <si>
    <t>huc12</t>
  </si>
  <si>
    <t>BKY02</t>
  </si>
  <si>
    <t>huc12_id</t>
  </si>
  <si>
    <t>BKY01, BKY02, BKY03, BKY04</t>
  </si>
  <si>
    <t>BKY03</t>
  </si>
  <si>
    <t>BKY04</t>
  </si>
  <si>
    <t>COW01</t>
  </si>
  <si>
    <t>COW02</t>
  </si>
  <si>
    <t>MAFA_CanyonvillePk</t>
  </si>
  <si>
    <t>MAFA_DaysChute</t>
  </si>
  <si>
    <t>MAFA_GrassyBeach</t>
  </si>
  <si>
    <t>MAFA_HappyValley</t>
  </si>
  <si>
    <t>MAFA_OldBridge</t>
  </si>
  <si>
    <t>MAFA_SaltCr</t>
  </si>
  <si>
    <t>MAFA_ShafferRanch</t>
  </si>
  <si>
    <t>MAFA_Tiller3</t>
  </si>
  <si>
    <t>TIL02</t>
  </si>
  <si>
    <t>TIL03</t>
  </si>
  <si>
    <t>ZERO_CowCr</t>
  </si>
  <si>
    <t>ZERO_UmpConf</t>
  </si>
  <si>
    <t>ZERO_UmpConf, MAFA_HappyValley</t>
  </si>
  <si>
    <t>MAFA_DaysChute, MAFA_GrassyBeach</t>
  </si>
  <si>
    <t>TIL02, TIL03, MAFA_ShafferRanch, MAFA_OldBridge</t>
  </si>
  <si>
    <t>MAFA_SaltCr, MAFA_Tiller3</t>
  </si>
  <si>
    <t>ZERO_CowCr, COW01</t>
  </si>
  <si>
    <t>dvlp_22</t>
  </si>
  <si>
    <t>dvlpOPN_11</t>
  </si>
  <si>
    <t>TH_44</t>
  </si>
  <si>
    <t>frst_55</t>
  </si>
  <si>
    <t>wtr_66</t>
  </si>
  <si>
    <t>brn_77</t>
  </si>
  <si>
    <t>prc_OPN</t>
  </si>
  <si>
    <t>prc_Tdvlp</t>
  </si>
  <si>
    <t>prc_TH</t>
  </si>
  <si>
    <t>Tdvlp</t>
  </si>
  <si>
    <t>Rprc_TH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</si>
</sst>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workbookViewId="0">
      <selection activeCell="C1" sqref="C1:Q1"/>
    </sheetView>
  </sheetViews>
  <sheetFormatPr baseColWidth="10" defaultColWidth="8.83203125" defaultRowHeight="15" x14ac:dyDescent="0.2"/>
  <cols>
    <col min="2" max="2" width="15.5" bestFit="1" customWidth="1"/>
    <col min="3" max="3" width="11.83203125" bestFit="1" customWidth="1"/>
    <col min="7" max="7" width="12" bestFit="1" customWidth="1"/>
  </cols>
  <sheetData>
    <row r="1" spans="1:17" x14ac:dyDescent="0.2">
      <c r="A1" t="s">
        <v>0</v>
      </c>
      <c r="B1" t="s">
        <v>1</v>
      </c>
      <c r="C1" t="s">
        <v>35</v>
      </c>
      <c r="D1" t="s">
        <v>34</v>
      </c>
      <c r="E1" t="s">
        <v>2</v>
      </c>
      <c r="F1" t="s">
        <v>36</v>
      </c>
      <c r="G1" t="s">
        <v>37</v>
      </c>
      <c r="H1" t="s">
        <v>38</v>
      </c>
      <c r="I1" t="s">
        <v>39</v>
      </c>
      <c r="J1" t="s">
        <v>5</v>
      </c>
      <c r="K1" t="s">
        <v>43</v>
      </c>
      <c r="L1" t="s">
        <v>6</v>
      </c>
      <c r="M1" t="s">
        <v>40</v>
      </c>
      <c r="N1" t="s">
        <v>7</v>
      </c>
      <c r="O1" t="s">
        <v>41</v>
      </c>
      <c r="P1" t="s">
        <v>8</v>
      </c>
      <c r="Q1" t="s">
        <v>42</v>
      </c>
    </row>
    <row r="2" spans="1:17" x14ac:dyDescent="0.2">
      <c r="A2" t="s">
        <v>3</v>
      </c>
      <c r="B2" t="s">
        <v>4</v>
      </c>
      <c r="C2">
        <v>78894</v>
      </c>
      <c r="D2">
        <v>22619</v>
      </c>
      <c r="E2">
        <v>115205</v>
      </c>
      <c r="F2">
        <v>966079</v>
      </c>
      <c r="G2">
        <v>2913765</v>
      </c>
      <c r="H2">
        <v>5446</v>
      </c>
      <c r="I2">
        <v>6283</v>
      </c>
      <c r="J2">
        <f>C2+D2+E2+F2+G2+H2+I2</f>
        <v>4108291</v>
      </c>
      <c r="K2">
        <f>C2+D2</f>
        <v>101513</v>
      </c>
      <c r="L2">
        <f>G2/J2 * 100</f>
        <v>70.924016823540498</v>
      </c>
      <c r="M2">
        <f>C2/J2*100</f>
        <v>1.9203605586848644</v>
      </c>
      <c r="N2">
        <f>D2/J2 * 100</f>
        <v>0.55056956773509957</v>
      </c>
      <c r="O2">
        <f>K2/J2 * 100</f>
        <v>2.4709301264199639</v>
      </c>
      <c r="P2">
        <f>E2/J2 * 100</f>
        <v>2.8042073942668617</v>
      </c>
      <c r="Q2">
        <f>F2/J2 * 100</f>
        <v>23.515349813340876</v>
      </c>
    </row>
    <row r="3" spans="1:17" x14ac:dyDescent="0.2">
      <c r="A3" t="s">
        <v>10</v>
      </c>
      <c r="B3" t="s">
        <v>4</v>
      </c>
      <c r="C3">
        <v>78114</v>
      </c>
      <c r="D3">
        <v>21274</v>
      </c>
      <c r="E3">
        <v>107033</v>
      </c>
      <c r="F3">
        <v>947525</v>
      </c>
      <c r="G3">
        <v>2902523</v>
      </c>
      <c r="H3">
        <v>5174</v>
      </c>
      <c r="I3">
        <v>6171</v>
      </c>
      <c r="J3">
        <f t="shared" ref="J3:J19" si="0">C3+D3+E3+F3+G3+H3+I3</f>
        <v>4067814</v>
      </c>
      <c r="K3">
        <f t="shared" ref="K3:K19" si="1">C3+D3</f>
        <v>99388</v>
      </c>
      <c r="L3">
        <f t="shared" ref="L3:L19" si="2">G3/J3 * 100</f>
        <v>71.353385380944161</v>
      </c>
      <c r="M3">
        <f t="shared" ref="M3:M19" si="3">C3/J3*100</f>
        <v>1.9202942907419072</v>
      </c>
      <c r="N3">
        <f t="shared" ref="N3:N19" si="4">D3/J3 * 100</f>
        <v>0.5229835975784537</v>
      </c>
      <c r="O3">
        <f t="shared" ref="O3:O19" si="5">K3/J3 * 100</f>
        <v>2.4432778883203605</v>
      </c>
      <c r="P3">
        <f t="shared" ref="P3:P19" si="6">E3/J3 * 100</f>
        <v>2.6312166682154103</v>
      </c>
      <c r="Q3">
        <f t="shared" ref="Q3:Q19" si="7">F3/J3 * 100</f>
        <v>23.293223338136894</v>
      </c>
    </row>
    <row r="4" spans="1:17" x14ac:dyDescent="0.2">
      <c r="A4" t="s">
        <v>13</v>
      </c>
      <c r="B4" t="s">
        <v>4</v>
      </c>
      <c r="C4">
        <v>77351</v>
      </c>
      <c r="D4">
        <v>21201</v>
      </c>
      <c r="E4">
        <v>104365</v>
      </c>
      <c r="F4">
        <v>944921</v>
      </c>
      <c r="G4">
        <v>2900249</v>
      </c>
      <c r="H4">
        <v>5048</v>
      </c>
      <c r="I4">
        <v>6163</v>
      </c>
      <c r="J4">
        <f t="shared" si="0"/>
        <v>4059298</v>
      </c>
      <c r="K4">
        <f t="shared" si="1"/>
        <v>98552</v>
      </c>
      <c r="L4">
        <f t="shared" si="2"/>
        <v>71.447058087383581</v>
      </c>
      <c r="M4">
        <f t="shared" si="3"/>
        <v>1.9055265220735209</v>
      </c>
      <c r="N4">
        <f t="shared" si="4"/>
        <v>0.52228242420241133</v>
      </c>
      <c r="O4">
        <f t="shared" si="5"/>
        <v>2.4278089462759325</v>
      </c>
      <c r="P4">
        <f t="shared" si="6"/>
        <v>2.5710110467376377</v>
      </c>
      <c r="Q4">
        <f t="shared" si="7"/>
        <v>23.277941161254976</v>
      </c>
    </row>
    <row r="5" spans="1:17" x14ac:dyDescent="0.2">
      <c r="A5" t="s">
        <v>14</v>
      </c>
      <c r="B5" t="s">
        <v>4</v>
      </c>
      <c r="C5">
        <v>76746</v>
      </c>
      <c r="D5">
        <v>20786</v>
      </c>
      <c r="E5">
        <v>100240</v>
      </c>
      <c r="F5">
        <v>939697</v>
      </c>
      <c r="G5">
        <v>2895350</v>
      </c>
      <c r="H5">
        <v>4858</v>
      </c>
      <c r="I5">
        <v>6134</v>
      </c>
      <c r="J5">
        <f t="shared" si="0"/>
        <v>4043811</v>
      </c>
      <c r="K5">
        <f t="shared" si="1"/>
        <v>97532</v>
      </c>
      <c r="L5">
        <f t="shared" si="2"/>
        <v>71.599538158435195</v>
      </c>
      <c r="M5">
        <f t="shared" si="3"/>
        <v>1.8978631790654905</v>
      </c>
      <c r="N5">
        <f t="shared" si="4"/>
        <v>0.51402006671429501</v>
      </c>
      <c r="O5">
        <f t="shared" si="5"/>
        <v>2.4118832457797854</v>
      </c>
      <c r="P5">
        <f t="shared" si="6"/>
        <v>2.4788497780929921</v>
      </c>
      <c r="Q5">
        <f t="shared" si="7"/>
        <v>23.237906024787016</v>
      </c>
    </row>
    <row r="6" spans="1:17" x14ac:dyDescent="0.2">
      <c r="A6" t="s">
        <v>15</v>
      </c>
      <c r="B6" t="s">
        <v>4</v>
      </c>
      <c r="C6">
        <v>43200</v>
      </c>
      <c r="D6">
        <v>5262</v>
      </c>
      <c r="E6">
        <v>12540</v>
      </c>
      <c r="F6">
        <v>294133</v>
      </c>
      <c r="G6">
        <v>861634</v>
      </c>
      <c r="H6">
        <v>2348</v>
      </c>
      <c r="I6">
        <v>579</v>
      </c>
      <c r="J6">
        <f t="shared" si="0"/>
        <v>1219696</v>
      </c>
      <c r="K6">
        <f t="shared" si="1"/>
        <v>48462</v>
      </c>
      <c r="L6">
        <f t="shared" si="2"/>
        <v>70.643340635699388</v>
      </c>
      <c r="M6">
        <f t="shared" si="3"/>
        <v>3.5418661699308678</v>
      </c>
      <c r="N6">
        <f t="shared" si="4"/>
        <v>0.43141897653185712</v>
      </c>
      <c r="O6">
        <f t="shared" si="5"/>
        <v>3.9732851464627252</v>
      </c>
      <c r="P6">
        <f t="shared" si="6"/>
        <v>1.0281250409938214</v>
      </c>
      <c r="Q6">
        <f t="shared" si="7"/>
        <v>24.115271346302684</v>
      </c>
    </row>
    <row r="7" spans="1:17" x14ac:dyDescent="0.2">
      <c r="A7" t="s">
        <v>16</v>
      </c>
      <c r="B7" t="s">
        <v>4</v>
      </c>
      <c r="C7">
        <v>39388</v>
      </c>
      <c r="D7">
        <v>5007</v>
      </c>
      <c r="E7">
        <v>12482</v>
      </c>
      <c r="F7">
        <v>271438</v>
      </c>
      <c r="G7">
        <v>803402</v>
      </c>
      <c r="H7">
        <v>2347</v>
      </c>
      <c r="I7">
        <v>514</v>
      </c>
      <c r="J7">
        <f t="shared" si="0"/>
        <v>1134578</v>
      </c>
      <c r="K7">
        <f t="shared" si="1"/>
        <v>44395</v>
      </c>
      <c r="L7">
        <f t="shared" si="2"/>
        <v>70.81064501515101</v>
      </c>
      <c r="M7">
        <f t="shared" si="3"/>
        <v>3.4715991320120785</v>
      </c>
      <c r="N7">
        <f t="shared" si="4"/>
        <v>0.44130945602682226</v>
      </c>
      <c r="O7">
        <f t="shared" si="5"/>
        <v>3.9129085880389005</v>
      </c>
      <c r="P7">
        <f t="shared" si="6"/>
        <v>1.1001447234125816</v>
      </c>
      <c r="Q7">
        <f t="shared" si="7"/>
        <v>23.924137432596083</v>
      </c>
    </row>
    <row r="8" spans="1:17" x14ac:dyDescent="0.2">
      <c r="A8" t="s">
        <v>17</v>
      </c>
      <c r="B8" t="s">
        <v>4</v>
      </c>
      <c r="C8">
        <v>7838</v>
      </c>
      <c r="D8">
        <v>871</v>
      </c>
      <c r="E8">
        <v>34808</v>
      </c>
      <c r="F8">
        <v>454947</v>
      </c>
      <c r="G8">
        <v>1510344</v>
      </c>
      <c r="H8">
        <v>1375</v>
      </c>
      <c r="I8">
        <v>1153</v>
      </c>
      <c r="J8">
        <f t="shared" si="0"/>
        <v>2011336</v>
      </c>
      <c r="K8">
        <f t="shared" si="1"/>
        <v>8709</v>
      </c>
      <c r="L8">
        <f t="shared" si="2"/>
        <v>75.091580919349127</v>
      </c>
      <c r="M8">
        <f t="shared" si="3"/>
        <v>0.38969123010774925</v>
      </c>
      <c r="N8">
        <f t="shared" si="4"/>
        <v>4.3304549811667474E-2</v>
      </c>
      <c r="O8">
        <f t="shared" si="5"/>
        <v>0.43299577991941673</v>
      </c>
      <c r="P8">
        <f t="shared" si="6"/>
        <v>1.7305910101544448</v>
      </c>
      <c r="Q8">
        <f t="shared" si="7"/>
        <v>22.619144687908932</v>
      </c>
    </row>
    <row r="9" spans="1:17" x14ac:dyDescent="0.2">
      <c r="A9" t="s">
        <v>18</v>
      </c>
      <c r="B9" t="s">
        <v>4</v>
      </c>
      <c r="C9">
        <v>5920</v>
      </c>
      <c r="D9">
        <v>614</v>
      </c>
      <c r="E9">
        <v>10505</v>
      </c>
      <c r="F9">
        <v>416040</v>
      </c>
      <c r="G9">
        <v>1414878</v>
      </c>
      <c r="H9">
        <v>1073</v>
      </c>
      <c r="I9">
        <v>1100</v>
      </c>
      <c r="J9">
        <f t="shared" si="0"/>
        <v>1850130</v>
      </c>
      <c r="K9">
        <f t="shared" si="1"/>
        <v>6534</v>
      </c>
      <c r="L9">
        <f t="shared" si="2"/>
        <v>76.474518006842757</v>
      </c>
      <c r="M9">
        <f t="shared" si="3"/>
        <v>0.31997751509353395</v>
      </c>
      <c r="N9">
        <f t="shared" si="4"/>
        <v>3.3186857139768551E-2</v>
      </c>
      <c r="O9">
        <f t="shared" si="5"/>
        <v>0.35316437223330249</v>
      </c>
      <c r="P9">
        <f t="shared" si="6"/>
        <v>0.5677979385232389</v>
      </c>
      <c r="Q9">
        <f t="shared" si="7"/>
        <v>22.487068476269233</v>
      </c>
    </row>
    <row r="10" spans="1:17" x14ac:dyDescent="0.2">
      <c r="A10" t="s">
        <v>19</v>
      </c>
      <c r="B10" t="s">
        <v>4</v>
      </c>
      <c r="C10">
        <v>5107</v>
      </c>
      <c r="D10">
        <v>511</v>
      </c>
      <c r="E10">
        <v>6958</v>
      </c>
      <c r="F10">
        <v>401381</v>
      </c>
      <c r="G10">
        <v>1396381</v>
      </c>
      <c r="H10">
        <v>877</v>
      </c>
      <c r="I10">
        <v>1015</v>
      </c>
      <c r="J10">
        <f t="shared" si="0"/>
        <v>1812230</v>
      </c>
      <c r="K10">
        <f t="shared" si="1"/>
        <v>5618</v>
      </c>
      <c r="L10">
        <f t="shared" si="2"/>
        <v>77.053188612924401</v>
      </c>
      <c r="M10">
        <f t="shared" si="3"/>
        <v>0.28180749684090872</v>
      </c>
      <c r="N10">
        <f t="shared" si="4"/>
        <v>2.8197303874232298E-2</v>
      </c>
      <c r="O10">
        <f t="shared" si="5"/>
        <v>0.31000480071514103</v>
      </c>
      <c r="P10">
        <f t="shared" si="6"/>
        <v>0.38394685001351925</v>
      </c>
      <c r="Q10">
        <f t="shared" si="7"/>
        <v>22.148457977188325</v>
      </c>
    </row>
    <row r="11" spans="1:17" x14ac:dyDescent="0.2">
      <c r="A11" t="s">
        <v>20</v>
      </c>
      <c r="B11" t="s">
        <v>4</v>
      </c>
      <c r="C11">
        <v>107871</v>
      </c>
      <c r="D11">
        <v>34337</v>
      </c>
      <c r="E11">
        <v>206841</v>
      </c>
      <c r="F11">
        <v>1110149</v>
      </c>
      <c r="G11">
        <v>3237847</v>
      </c>
      <c r="H11">
        <v>7592</v>
      </c>
      <c r="I11">
        <v>7365</v>
      </c>
      <c r="J11">
        <f t="shared" si="0"/>
        <v>4712002</v>
      </c>
      <c r="K11">
        <f t="shared" si="1"/>
        <v>142208</v>
      </c>
      <c r="L11">
        <f t="shared" si="2"/>
        <v>68.714890188926063</v>
      </c>
      <c r="M11">
        <f t="shared" si="3"/>
        <v>2.2892817108311925</v>
      </c>
      <c r="N11">
        <f t="shared" si="4"/>
        <v>0.72871361260033418</v>
      </c>
      <c r="O11">
        <f t="shared" si="5"/>
        <v>3.0179953234315264</v>
      </c>
      <c r="P11">
        <f t="shared" si="6"/>
        <v>4.3896628227237597</v>
      </c>
      <c r="Q11">
        <f t="shared" si="7"/>
        <v>23.56002820032759</v>
      </c>
    </row>
    <row r="12" spans="1:17" x14ac:dyDescent="0.2">
      <c r="A12" t="s">
        <v>21</v>
      </c>
      <c r="B12" t="s">
        <v>4</v>
      </c>
      <c r="C12">
        <v>3291</v>
      </c>
      <c r="D12">
        <v>181</v>
      </c>
      <c r="E12">
        <v>1235</v>
      </c>
      <c r="F12">
        <v>320578</v>
      </c>
      <c r="G12">
        <v>1242709</v>
      </c>
      <c r="H12">
        <v>673</v>
      </c>
      <c r="I12">
        <v>753</v>
      </c>
      <c r="J12">
        <f t="shared" si="0"/>
        <v>1569420</v>
      </c>
      <c r="K12">
        <f t="shared" si="1"/>
        <v>3472</v>
      </c>
      <c r="L12">
        <f t="shared" si="2"/>
        <v>79.182691695021092</v>
      </c>
      <c r="M12">
        <f t="shared" si="3"/>
        <v>0.20969530144894291</v>
      </c>
      <c r="N12">
        <f t="shared" si="4"/>
        <v>1.1532922990658969E-2</v>
      </c>
      <c r="O12">
        <f t="shared" si="5"/>
        <v>0.22122822443960188</v>
      </c>
      <c r="P12">
        <f t="shared" si="6"/>
        <v>7.8691491124109544E-2</v>
      </c>
      <c r="Q12">
        <f t="shared" si="7"/>
        <v>20.426526997234649</v>
      </c>
    </row>
    <row r="13" spans="1:17" x14ac:dyDescent="0.2">
      <c r="A13" t="s">
        <v>22</v>
      </c>
      <c r="B13" t="s">
        <v>4</v>
      </c>
      <c r="C13">
        <v>162</v>
      </c>
      <c r="D13">
        <v>5</v>
      </c>
      <c r="E13">
        <v>662</v>
      </c>
      <c r="F13">
        <v>212707</v>
      </c>
      <c r="G13">
        <v>1083654</v>
      </c>
      <c r="H13">
        <v>636</v>
      </c>
      <c r="I13">
        <v>680</v>
      </c>
      <c r="J13">
        <f t="shared" si="0"/>
        <v>1298506</v>
      </c>
      <c r="K13">
        <f t="shared" si="1"/>
        <v>167</v>
      </c>
      <c r="L13">
        <f t="shared" si="2"/>
        <v>83.453907798654754</v>
      </c>
      <c r="M13">
        <f t="shared" si="3"/>
        <v>1.2475876122251263E-2</v>
      </c>
      <c r="N13">
        <f t="shared" si="4"/>
        <v>3.8505790500775511E-4</v>
      </c>
      <c r="O13">
        <f t="shared" si="5"/>
        <v>1.2860934027259021E-2</v>
      </c>
      <c r="P13">
        <f t="shared" si="6"/>
        <v>5.0981666623026778E-2</v>
      </c>
      <c r="Q13">
        <f t="shared" si="7"/>
        <v>16.380902360096911</v>
      </c>
    </row>
    <row r="14" spans="1:17" x14ac:dyDescent="0.2">
      <c r="A14" t="s">
        <v>23</v>
      </c>
      <c r="B14" t="s">
        <v>4</v>
      </c>
      <c r="C14">
        <v>3413</v>
      </c>
      <c r="D14">
        <v>198</v>
      </c>
      <c r="E14">
        <v>1263</v>
      </c>
      <c r="F14">
        <v>328189</v>
      </c>
      <c r="G14">
        <v>1290440</v>
      </c>
      <c r="H14">
        <v>691</v>
      </c>
      <c r="I14">
        <v>794</v>
      </c>
      <c r="J14">
        <f t="shared" si="0"/>
        <v>1624988</v>
      </c>
      <c r="K14">
        <f t="shared" si="1"/>
        <v>3611</v>
      </c>
      <c r="L14">
        <f t="shared" si="2"/>
        <v>79.412278736827588</v>
      </c>
      <c r="M14">
        <f t="shared" si="3"/>
        <v>0.21003232023867252</v>
      </c>
      <c r="N14">
        <f t="shared" si="4"/>
        <v>1.2184705363978072E-2</v>
      </c>
      <c r="O14">
        <f t="shared" si="5"/>
        <v>0.22221702560265058</v>
      </c>
      <c r="P14">
        <f t="shared" si="6"/>
        <v>7.772365088234498E-2</v>
      </c>
      <c r="Q14">
        <f t="shared" si="7"/>
        <v>20.196395296457574</v>
      </c>
    </row>
    <row r="15" spans="1:17" x14ac:dyDescent="0.2">
      <c r="A15" t="s">
        <v>24</v>
      </c>
      <c r="B15" t="s">
        <v>4</v>
      </c>
      <c r="C15">
        <v>159</v>
      </c>
      <c r="D15">
        <v>5</v>
      </c>
      <c r="E15">
        <v>530</v>
      </c>
      <c r="F15">
        <v>206972</v>
      </c>
      <c r="G15">
        <v>1060645</v>
      </c>
      <c r="H15">
        <v>609</v>
      </c>
      <c r="I15">
        <v>655</v>
      </c>
      <c r="J15">
        <f t="shared" si="0"/>
        <v>1269575</v>
      </c>
      <c r="K15">
        <f t="shared" si="1"/>
        <v>164</v>
      </c>
      <c r="L15">
        <f t="shared" si="2"/>
        <v>83.543311738180108</v>
      </c>
      <c r="M15">
        <f t="shared" si="3"/>
        <v>1.2523876100269775E-2</v>
      </c>
      <c r="N15">
        <f t="shared" si="4"/>
        <v>3.9383258176948983E-4</v>
      </c>
      <c r="O15">
        <f t="shared" si="5"/>
        <v>1.2917708682039265E-2</v>
      </c>
      <c r="P15">
        <f t="shared" si="6"/>
        <v>4.1746253667565916E-2</v>
      </c>
      <c r="Q15">
        <f t="shared" si="7"/>
        <v>16.302463422798969</v>
      </c>
    </row>
    <row r="16" spans="1:17" x14ac:dyDescent="0.2">
      <c r="A16" t="s">
        <v>25</v>
      </c>
      <c r="B16" t="s">
        <v>4</v>
      </c>
      <c r="C16">
        <v>3869</v>
      </c>
      <c r="D16">
        <v>336</v>
      </c>
      <c r="E16">
        <v>2547</v>
      </c>
      <c r="F16">
        <v>330578</v>
      </c>
      <c r="G16">
        <v>1304497</v>
      </c>
      <c r="H16">
        <v>715</v>
      </c>
      <c r="I16">
        <v>796</v>
      </c>
      <c r="J16">
        <f t="shared" si="0"/>
        <v>1643338</v>
      </c>
      <c r="K16">
        <f t="shared" si="1"/>
        <v>4205</v>
      </c>
      <c r="L16">
        <f t="shared" si="2"/>
        <v>79.380930764091147</v>
      </c>
      <c r="M16">
        <f t="shared" si="3"/>
        <v>0.23543543689733942</v>
      </c>
      <c r="N16">
        <f t="shared" si="4"/>
        <v>2.04461894023019E-2</v>
      </c>
      <c r="O16">
        <f t="shared" si="5"/>
        <v>0.25588162629964134</v>
      </c>
      <c r="P16">
        <f t="shared" si="6"/>
        <v>0.15498941787994922</v>
      </c>
      <c r="Q16">
        <f t="shared" si="7"/>
        <v>20.116251191173088</v>
      </c>
    </row>
    <row r="17" spans="1:17" x14ac:dyDescent="0.2">
      <c r="A17" t="s">
        <v>26</v>
      </c>
      <c r="B17" t="s">
        <v>4</v>
      </c>
      <c r="C17">
        <v>3372</v>
      </c>
      <c r="D17">
        <v>195</v>
      </c>
      <c r="E17">
        <v>1263</v>
      </c>
      <c r="F17">
        <v>327812</v>
      </c>
      <c r="G17">
        <v>1290140</v>
      </c>
      <c r="H17">
        <v>675</v>
      </c>
      <c r="I17">
        <v>778</v>
      </c>
      <c r="J17">
        <f t="shared" si="0"/>
        <v>1624235</v>
      </c>
      <c r="K17">
        <f t="shared" si="1"/>
        <v>3567</v>
      </c>
      <c r="L17">
        <f t="shared" si="2"/>
        <v>79.430624263114638</v>
      </c>
      <c r="M17">
        <f t="shared" si="3"/>
        <v>0.20760542655465494</v>
      </c>
      <c r="N17">
        <f t="shared" si="4"/>
        <v>1.2005651891505847E-2</v>
      </c>
      <c r="O17">
        <f t="shared" si="5"/>
        <v>0.21961107844616079</v>
      </c>
      <c r="P17">
        <f t="shared" si="6"/>
        <v>7.775968378959941E-2</v>
      </c>
      <c r="Q17">
        <f t="shared" si="7"/>
        <v>20.182547476196486</v>
      </c>
    </row>
    <row r="18" spans="1:17" x14ac:dyDescent="0.2">
      <c r="A18" t="s">
        <v>27</v>
      </c>
      <c r="B18" t="s">
        <v>4</v>
      </c>
      <c r="C18">
        <v>43200</v>
      </c>
      <c r="D18">
        <v>5262</v>
      </c>
      <c r="E18">
        <v>12540</v>
      </c>
      <c r="F18">
        <v>294133</v>
      </c>
      <c r="G18">
        <v>861634</v>
      </c>
      <c r="H18">
        <v>2348</v>
      </c>
      <c r="I18">
        <v>579</v>
      </c>
      <c r="J18">
        <f t="shared" si="0"/>
        <v>1219696</v>
      </c>
      <c r="K18">
        <f t="shared" si="1"/>
        <v>48462</v>
      </c>
      <c r="L18">
        <f t="shared" si="2"/>
        <v>70.643340635699388</v>
      </c>
      <c r="M18">
        <f t="shared" si="3"/>
        <v>3.5418661699308678</v>
      </c>
      <c r="N18">
        <f t="shared" si="4"/>
        <v>0.43141897653185712</v>
      </c>
      <c r="O18">
        <f t="shared" si="5"/>
        <v>3.9732851464627252</v>
      </c>
      <c r="P18">
        <f t="shared" si="6"/>
        <v>1.0281250409938214</v>
      </c>
      <c r="Q18">
        <f t="shared" si="7"/>
        <v>24.115271346302684</v>
      </c>
    </row>
    <row r="19" spans="1:17" x14ac:dyDescent="0.2">
      <c r="A19" t="s">
        <v>28</v>
      </c>
      <c r="B19" t="s">
        <v>4</v>
      </c>
      <c r="C19">
        <v>129083</v>
      </c>
      <c r="D19">
        <v>65191</v>
      </c>
      <c r="E19">
        <v>337064</v>
      </c>
      <c r="F19">
        <v>1251694</v>
      </c>
      <c r="G19">
        <v>3379703</v>
      </c>
      <c r="H19">
        <v>9985</v>
      </c>
      <c r="I19">
        <v>8341</v>
      </c>
      <c r="J19">
        <f t="shared" si="0"/>
        <v>5181061</v>
      </c>
      <c r="K19">
        <f t="shared" si="1"/>
        <v>194274</v>
      </c>
      <c r="L19">
        <f t="shared" si="2"/>
        <v>65.231870460509924</v>
      </c>
      <c r="M19">
        <f t="shared" si="3"/>
        <v>2.4914394947289753</v>
      </c>
      <c r="N19">
        <f t="shared" si="4"/>
        <v>1.2582557896924973</v>
      </c>
      <c r="O19">
        <f t="shared" si="5"/>
        <v>3.7496952844214726</v>
      </c>
      <c r="P19">
        <f t="shared" si="6"/>
        <v>6.5056944899895983</v>
      </c>
      <c r="Q19">
        <f t="shared" si="7"/>
        <v>24.159028430663142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"/>
  <sheetViews>
    <sheetView tabSelected="1" workbookViewId="0">
      <selection activeCell="A7" sqref="A7:XFD7"/>
    </sheetView>
  </sheetViews>
  <sheetFormatPr baseColWidth="10" defaultColWidth="8.83203125" defaultRowHeight="15" x14ac:dyDescent="0.2"/>
  <cols>
    <col min="1" max="1" width="13.1640625" style="1" bestFit="1" customWidth="1"/>
    <col min="2" max="2" width="15.5" bestFit="1" customWidth="1"/>
    <col min="3" max="3" width="15.5" customWidth="1"/>
    <col min="4" max="4" width="11.83203125" bestFit="1" customWidth="1"/>
  </cols>
  <sheetData>
    <row r="1" spans="1:19" x14ac:dyDescent="0.2">
      <c r="A1" s="1" t="s">
        <v>11</v>
      </c>
      <c r="B1" t="s">
        <v>1</v>
      </c>
      <c r="C1" t="s">
        <v>0</v>
      </c>
      <c r="D1" t="s">
        <v>35</v>
      </c>
      <c r="E1" t="s">
        <v>34</v>
      </c>
      <c r="F1" t="s">
        <v>2</v>
      </c>
      <c r="G1" t="s">
        <v>36</v>
      </c>
      <c r="H1" t="s">
        <v>37</v>
      </c>
      <c r="I1" t="s">
        <v>38</v>
      </c>
      <c r="J1" t="s">
        <v>39</v>
      </c>
      <c r="K1" t="s">
        <v>5</v>
      </c>
      <c r="L1" t="s">
        <v>43</v>
      </c>
      <c r="M1" t="s">
        <v>6</v>
      </c>
      <c r="N1" t="s">
        <v>40</v>
      </c>
      <c r="O1" t="s">
        <v>7</v>
      </c>
      <c r="P1" t="s">
        <v>41</v>
      </c>
      <c r="Q1" t="s">
        <v>8</v>
      </c>
      <c r="R1" t="s">
        <v>42</v>
      </c>
      <c r="S1" t="s">
        <v>44</v>
      </c>
    </row>
    <row r="2" spans="1:19" x14ac:dyDescent="0.2">
      <c r="A2" s="1">
        <v>171003021305</v>
      </c>
      <c r="B2" t="s">
        <v>9</v>
      </c>
      <c r="C2" t="s">
        <v>29</v>
      </c>
      <c r="D2">
        <v>13733</v>
      </c>
      <c r="E2">
        <v>24923</v>
      </c>
      <c r="F2">
        <v>49766</v>
      </c>
      <c r="G2">
        <v>29707</v>
      </c>
      <c r="H2">
        <v>33828</v>
      </c>
      <c r="I2">
        <v>3205</v>
      </c>
      <c r="J2">
        <v>268</v>
      </c>
      <c r="K2">
        <f>D2 +E2 +F2 +G2 +H2 +I2 +J2</f>
        <v>155430</v>
      </c>
      <c r="L2">
        <f>D2 + E2</f>
        <v>38656</v>
      </c>
      <c r="M2">
        <f>H2/K2 * 100</f>
        <v>21.764138197259218</v>
      </c>
      <c r="N2">
        <f>D2/K2 * 100</f>
        <v>8.8354886444058423</v>
      </c>
      <c r="O2">
        <f>E2/K2 * 100</f>
        <v>16.03487100302387</v>
      </c>
      <c r="P2">
        <f>L2/K2 * 100</f>
        <v>24.870359647429709</v>
      </c>
      <c r="Q2">
        <f>F2/K2 * 100</f>
        <v>32.018271890883355</v>
      </c>
      <c r="R2">
        <f xml:space="preserve"> G2/K2 * 100</f>
        <v>19.112783889853954</v>
      </c>
      <c r="S2">
        <f>G2/(G2+H2) *100</f>
        <v>46.756905642559218</v>
      </c>
    </row>
    <row r="3" spans="1:19" x14ac:dyDescent="0.2">
      <c r="A3" s="1">
        <v>171003021102</v>
      </c>
      <c r="B3" t="s">
        <v>9</v>
      </c>
      <c r="C3" t="s">
        <v>12</v>
      </c>
      <c r="D3">
        <v>5454</v>
      </c>
      <c r="E3">
        <v>2503</v>
      </c>
      <c r="F3">
        <v>18975</v>
      </c>
      <c r="G3">
        <v>49497</v>
      </c>
      <c r="H3">
        <v>50495</v>
      </c>
      <c r="I3">
        <v>811</v>
      </c>
      <c r="J3">
        <v>202</v>
      </c>
      <c r="K3">
        <f t="shared" ref="K3:K9" si="0">D3 +E3 +F3 +G3 +H3 +I3 +J3</f>
        <v>127937</v>
      </c>
      <c r="L3">
        <f t="shared" ref="L3:L9" si="1">D3 + E3</f>
        <v>7957</v>
      </c>
      <c r="M3">
        <f t="shared" ref="M3:M9" si="2">H3/K3 * 100</f>
        <v>39.468644723574883</v>
      </c>
      <c r="N3">
        <f t="shared" ref="N3:N9" si="3">D3/K3 * 100</f>
        <v>4.2630357128899377</v>
      </c>
      <c r="O3">
        <f t="shared" ref="O3:O9" si="4">E3/K3 * 100</f>
        <v>1.9564316812180995</v>
      </c>
      <c r="P3">
        <f t="shared" ref="P3:P9" si="5">L3/K3 * 100</f>
        <v>6.2194673941080376</v>
      </c>
      <c r="Q3">
        <f t="shared" ref="Q3:Q9" si="6">F3/K3 * 100</f>
        <v>14.831518638079681</v>
      </c>
      <c r="R3">
        <f t="shared" ref="R3:R9" si="7" xml:space="preserve"> G3/K3 * 100</f>
        <v>38.688573282162317</v>
      </c>
      <c r="S3">
        <f t="shared" ref="S3:S9" si="8">G3/(G3+H3) *100</f>
        <v>49.500960076806145</v>
      </c>
    </row>
    <row r="4" spans="1:19" x14ac:dyDescent="0.2">
      <c r="A4" s="1">
        <v>171003020508</v>
      </c>
      <c r="B4" t="s">
        <v>9</v>
      </c>
      <c r="C4" t="s">
        <v>17</v>
      </c>
      <c r="D4">
        <v>3977</v>
      </c>
      <c r="E4">
        <v>1886</v>
      </c>
      <c r="F4">
        <v>23606</v>
      </c>
      <c r="G4">
        <v>26382</v>
      </c>
      <c r="H4">
        <v>62931</v>
      </c>
      <c r="I4">
        <v>425</v>
      </c>
      <c r="J4">
        <v>106</v>
      </c>
      <c r="K4">
        <f t="shared" si="0"/>
        <v>119313</v>
      </c>
      <c r="L4">
        <f t="shared" si="1"/>
        <v>5863</v>
      </c>
      <c r="M4">
        <f t="shared" si="2"/>
        <v>52.74446204520882</v>
      </c>
      <c r="N4">
        <f t="shared" si="3"/>
        <v>3.3332495201696379</v>
      </c>
      <c r="O4">
        <f t="shared" si="4"/>
        <v>1.5807162672969417</v>
      </c>
      <c r="P4">
        <f t="shared" si="5"/>
        <v>4.9139657874665792</v>
      </c>
      <c r="Q4">
        <f t="shared" si="6"/>
        <v>19.784935421957371</v>
      </c>
      <c r="R4">
        <f t="shared" si="7"/>
        <v>22.111588846144176</v>
      </c>
      <c r="S4">
        <f t="shared" si="8"/>
        <v>29.538812938765911</v>
      </c>
    </row>
    <row r="5" spans="1:19" x14ac:dyDescent="0.2">
      <c r="A5" s="1">
        <v>171003020506</v>
      </c>
      <c r="B5" t="s">
        <v>9</v>
      </c>
      <c r="C5" t="s">
        <v>30</v>
      </c>
      <c r="D5">
        <v>1124</v>
      </c>
      <c r="E5">
        <v>168</v>
      </c>
      <c r="F5">
        <v>4683</v>
      </c>
      <c r="G5">
        <v>23054</v>
      </c>
      <c r="H5">
        <v>48786</v>
      </c>
      <c r="I5">
        <v>276</v>
      </c>
      <c r="J5">
        <v>86</v>
      </c>
      <c r="K5">
        <f t="shared" si="0"/>
        <v>78177</v>
      </c>
      <c r="L5">
        <f t="shared" si="1"/>
        <v>1292</v>
      </c>
      <c r="M5">
        <f t="shared" si="2"/>
        <v>62.404543535822555</v>
      </c>
      <c r="N5">
        <f t="shared" si="3"/>
        <v>1.4377630249306061</v>
      </c>
      <c r="O5">
        <f t="shared" si="4"/>
        <v>0.2148969645803753</v>
      </c>
      <c r="P5">
        <f t="shared" si="5"/>
        <v>1.6526599895109815</v>
      </c>
      <c r="Q5">
        <f t="shared" si="6"/>
        <v>5.9902528876779622</v>
      </c>
      <c r="R5">
        <f t="shared" si="7"/>
        <v>29.489491794261742</v>
      </c>
      <c r="S5">
        <f t="shared" si="8"/>
        <v>32.090757238307347</v>
      </c>
    </row>
    <row r="6" spans="1:19" x14ac:dyDescent="0.2">
      <c r="A6" s="1">
        <v>171003020502</v>
      </c>
      <c r="B6" t="s">
        <v>9</v>
      </c>
      <c r="C6" t="s">
        <v>31</v>
      </c>
      <c r="D6">
        <v>888</v>
      </c>
      <c r="E6">
        <v>256</v>
      </c>
      <c r="F6">
        <v>1699</v>
      </c>
      <c r="G6">
        <v>24574</v>
      </c>
      <c r="H6">
        <v>26622</v>
      </c>
      <c r="I6">
        <v>87</v>
      </c>
      <c r="J6">
        <v>17</v>
      </c>
      <c r="K6">
        <f t="shared" si="0"/>
        <v>54143</v>
      </c>
      <c r="L6">
        <f t="shared" si="1"/>
        <v>1144</v>
      </c>
      <c r="M6">
        <f t="shared" si="2"/>
        <v>49.169791108730578</v>
      </c>
      <c r="N6">
        <f t="shared" si="3"/>
        <v>1.6401012134532627</v>
      </c>
      <c r="O6">
        <f t="shared" si="4"/>
        <v>0.47282197144598564</v>
      </c>
      <c r="P6">
        <f t="shared" si="5"/>
        <v>2.1129231848992482</v>
      </c>
      <c r="Q6">
        <f t="shared" si="6"/>
        <v>3.1379864433075375</v>
      </c>
      <c r="R6">
        <f t="shared" si="7"/>
        <v>45.387215337162701</v>
      </c>
      <c r="S6">
        <f t="shared" si="8"/>
        <v>47.999843737792013</v>
      </c>
    </row>
    <row r="7" spans="1:19" x14ac:dyDescent="0.2">
      <c r="A7" s="1">
        <v>171003020306</v>
      </c>
      <c r="B7" t="s">
        <v>9</v>
      </c>
      <c r="C7" t="s">
        <v>32</v>
      </c>
      <c r="D7">
        <v>106</v>
      </c>
      <c r="E7">
        <v>18</v>
      </c>
      <c r="F7">
        <v>600</v>
      </c>
      <c r="G7">
        <v>9755</v>
      </c>
      <c r="H7">
        <v>35721</v>
      </c>
      <c r="I7">
        <v>76</v>
      </c>
      <c r="J7">
        <v>30</v>
      </c>
      <c r="K7">
        <f t="shared" si="0"/>
        <v>46306</v>
      </c>
      <c r="L7">
        <f t="shared" si="1"/>
        <v>124</v>
      </c>
      <c r="M7">
        <f t="shared" si="2"/>
        <v>77.141191206323157</v>
      </c>
      <c r="N7">
        <f t="shared" si="3"/>
        <v>0.22891202004059946</v>
      </c>
      <c r="O7">
        <f t="shared" si="4"/>
        <v>3.8871852459724444E-2</v>
      </c>
      <c r="P7">
        <f t="shared" si="5"/>
        <v>0.26778387250032393</v>
      </c>
      <c r="Q7">
        <f t="shared" si="6"/>
        <v>1.295728415324148</v>
      </c>
      <c r="R7">
        <f t="shared" si="7"/>
        <v>21.066384485811774</v>
      </c>
      <c r="S7">
        <f t="shared" si="8"/>
        <v>21.450875186911777</v>
      </c>
    </row>
    <row r="8" spans="1:19" x14ac:dyDescent="0.2">
      <c r="A8" s="1">
        <v>171003020903</v>
      </c>
      <c r="B8" t="s">
        <v>9</v>
      </c>
      <c r="C8" t="s">
        <v>33</v>
      </c>
      <c r="D8">
        <v>1945</v>
      </c>
      <c r="E8">
        <v>138</v>
      </c>
      <c r="F8">
        <v>166</v>
      </c>
      <c r="G8">
        <v>15467</v>
      </c>
      <c r="H8">
        <v>34100</v>
      </c>
      <c r="I8">
        <v>2</v>
      </c>
      <c r="J8">
        <v>177</v>
      </c>
      <c r="K8">
        <f t="shared" si="0"/>
        <v>51995</v>
      </c>
      <c r="L8">
        <f t="shared" si="1"/>
        <v>2083</v>
      </c>
      <c r="M8">
        <f t="shared" si="2"/>
        <v>65.583229156649679</v>
      </c>
      <c r="N8">
        <f t="shared" si="3"/>
        <v>3.7407443023367635</v>
      </c>
      <c r="O8">
        <f t="shared" si="4"/>
        <v>0.26541013558996057</v>
      </c>
      <c r="P8">
        <f t="shared" si="5"/>
        <v>4.0061544379267238</v>
      </c>
      <c r="Q8">
        <f t="shared" si="6"/>
        <v>0.31926146744879313</v>
      </c>
      <c r="R8">
        <f t="shared" si="7"/>
        <v>29.747091066448693</v>
      </c>
      <c r="S8">
        <f t="shared" si="8"/>
        <v>31.204228619847886</v>
      </c>
    </row>
    <row r="9" spans="1:19" x14ac:dyDescent="0.2">
      <c r="A9" s="1">
        <v>171003020902</v>
      </c>
      <c r="B9" t="s">
        <v>9</v>
      </c>
      <c r="C9" t="s">
        <v>16</v>
      </c>
      <c r="D9">
        <v>2780</v>
      </c>
      <c r="E9">
        <v>266</v>
      </c>
      <c r="F9">
        <v>0</v>
      </c>
      <c r="G9">
        <v>37797</v>
      </c>
      <c r="H9">
        <v>38818</v>
      </c>
      <c r="I9">
        <v>1</v>
      </c>
      <c r="J9">
        <v>173</v>
      </c>
      <c r="K9">
        <f t="shared" si="0"/>
        <v>79835</v>
      </c>
      <c r="L9">
        <f t="shared" si="1"/>
        <v>3046</v>
      </c>
      <c r="M9">
        <f t="shared" si="2"/>
        <v>48.622784493016844</v>
      </c>
      <c r="N9">
        <f t="shared" si="3"/>
        <v>3.4821820003757749</v>
      </c>
      <c r="O9">
        <f t="shared" si="4"/>
        <v>0.33318719859710655</v>
      </c>
      <c r="P9">
        <f t="shared" si="5"/>
        <v>3.8153691989728817</v>
      </c>
      <c r="Q9">
        <f t="shared" si="6"/>
        <v>0</v>
      </c>
      <c r="R9">
        <f t="shared" si="7"/>
        <v>47.343896787123441</v>
      </c>
      <c r="S9">
        <f t="shared" si="8"/>
        <v>49.3336813939829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drainbasin</vt:lpstr>
      <vt:lpstr>huc12</vt:lpstr>
    </vt:vector>
  </TitlesOfParts>
  <Company>University of Oregon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Johnson</dc:creator>
  <cp:lastModifiedBy>Will Johnson</cp:lastModifiedBy>
  <dcterms:created xsi:type="dcterms:W3CDTF">2020-03-04T22:03:02Z</dcterms:created>
  <dcterms:modified xsi:type="dcterms:W3CDTF">2020-06-03T18:13:43Z</dcterms:modified>
</cp:coreProperties>
</file>