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435" activeTab="1"/>
  </bookViews>
  <sheets>
    <sheet name="Bill of Materials" sheetId="1" r:id="rId1"/>
    <sheet name="Hardware Quantities" sheetId="2" r:id="rId2"/>
  </sheets>
  <definedNames>
    <definedName name="_xlnm._FilterDatabase" localSheetId="0" hidden="1">'Bill of Materials'!$B$1:$G$56</definedName>
  </definedNames>
  <calcPr calcId="145621"/>
</workbook>
</file>

<file path=xl/calcChain.xml><?xml version="1.0" encoding="utf-8"?>
<calcChain xmlns="http://schemas.openxmlformats.org/spreadsheetml/2006/main">
  <c r="H40" i="2" l="1"/>
  <c r="H32" i="2" l="1"/>
  <c r="D46" i="1" s="1"/>
  <c r="F46" i="1" s="1"/>
  <c r="H31" i="2"/>
  <c r="D45" i="1" s="1"/>
  <c r="F45" i="1" s="1"/>
  <c r="H37" i="2" l="1"/>
  <c r="D49" i="1" s="1"/>
  <c r="F49" i="1" s="1"/>
  <c r="F17" i="1" l="1"/>
  <c r="F20" i="1" l="1"/>
  <c r="F19" i="1"/>
  <c r="F6" i="1"/>
  <c r="F35" i="1"/>
  <c r="F36" i="1"/>
  <c r="H34" i="2" l="1"/>
  <c r="D57" i="1" s="1"/>
  <c r="F57" i="1" s="1"/>
  <c r="F32" i="1" l="1"/>
  <c r="F13" i="1" l="1"/>
  <c r="H41" i="2"/>
  <c r="D53" i="1" s="1"/>
  <c r="F53" i="1" s="1"/>
  <c r="D52" i="1"/>
  <c r="F52" i="1" s="1"/>
  <c r="H39" i="2"/>
  <c r="D51" i="1" s="1"/>
  <c r="F51" i="1" s="1"/>
  <c r="H38" i="2"/>
  <c r="D50" i="1" s="1"/>
  <c r="F50" i="1" s="1"/>
  <c r="H36" i="2"/>
  <c r="D48" i="1" s="1"/>
  <c r="F48" i="1" s="1"/>
  <c r="H28" i="2"/>
  <c r="D43" i="1" s="1"/>
  <c r="F43" i="1" s="1"/>
  <c r="H26" i="2"/>
  <c r="D41" i="1" s="1"/>
  <c r="F41" i="1" s="1"/>
  <c r="H24" i="2"/>
  <c r="D39" i="1" s="1"/>
  <c r="F39" i="1" s="1"/>
  <c r="B29" i="2"/>
  <c r="B33" i="2"/>
  <c r="B34" i="2" s="1"/>
  <c r="H27" i="2" l="1"/>
  <c r="D42" i="1" s="1"/>
  <c r="F42" i="1" s="1"/>
  <c r="F9" i="1"/>
  <c r="F16" i="1" l="1"/>
  <c r="F18" i="1" l="1"/>
  <c r="F37" i="1" l="1"/>
  <c r="F31" i="1"/>
  <c r="H17" i="2" l="1"/>
  <c r="H44" i="2"/>
  <c r="D56" i="1" s="1"/>
  <c r="F56" i="1" s="1"/>
  <c r="H29" i="2"/>
  <c r="D44" i="1" s="1"/>
  <c r="F44" i="1" s="1"/>
  <c r="H25" i="2"/>
  <c r="D40" i="1" s="1"/>
  <c r="F40" i="1" s="1"/>
  <c r="H23" i="2"/>
  <c r="D38" i="1" s="1"/>
  <c r="F38" i="1" s="1"/>
  <c r="B2" i="2" l="1"/>
  <c r="B4" i="2" s="1"/>
  <c r="B3" i="2" l="1"/>
  <c r="H43" i="2"/>
  <c r="D55" i="1" s="1"/>
  <c r="F55" i="1" s="1"/>
  <c r="H35" i="2"/>
  <c r="D47" i="1" s="1"/>
  <c r="F47" i="1" s="1"/>
  <c r="F33" i="1"/>
  <c r="F27" i="1"/>
  <c r="F14" i="1" l="1"/>
  <c r="H42" i="2" l="1"/>
  <c r="D54" i="1" s="1"/>
  <c r="F54" i="1" s="1"/>
  <c r="F12" i="1"/>
  <c r="F75" i="1" l="1"/>
  <c r="F34" i="1"/>
  <c r="F3" i="1" l="1"/>
  <c r="F4" i="1"/>
  <c r="F5" i="1"/>
  <c r="F11" i="1" l="1"/>
  <c r="F22" i="1"/>
  <c r="F25" i="1"/>
  <c r="F26" i="1"/>
  <c r="F7" i="1"/>
  <c r="F8" i="1"/>
  <c r="F28" i="1"/>
  <c r="F29" i="1"/>
  <c r="F23" i="1"/>
  <c r="F24" i="1"/>
  <c r="F30" i="1"/>
  <c r="F10" i="1"/>
  <c r="F21" i="1"/>
  <c r="F71" i="1" l="1"/>
  <c r="F69" i="1"/>
  <c r="F73" i="1"/>
  <c r="F67" i="1" l="1"/>
  <c r="F77" i="1" s="1"/>
</calcChain>
</file>

<file path=xl/sharedStrings.xml><?xml version="1.0" encoding="utf-8"?>
<sst xmlns="http://schemas.openxmlformats.org/spreadsheetml/2006/main" count="471" uniqueCount="252">
  <si>
    <t>Open Builds Store</t>
  </si>
  <si>
    <t>Ebay</t>
  </si>
  <si>
    <t>12V/30A  Power Supply</t>
  </si>
  <si>
    <t>Ramps 1.4 Kit</t>
  </si>
  <si>
    <t>Glass to match heated bed</t>
  </si>
  <si>
    <t>Optional</t>
  </si>
  <si>
    <t>Ext. Cost</t>
  </si>
  <si>
    <t>Qty.</t>
  </si>
  <si>
    <t>MrMetric</t>
  </si>
  <si>
    <t>V Slot Extrusion</t>
  </si>
  <si>
    <t>Amazon</t>
  </si>
  <si>
    <t>Receptacle/Switch for 120v power</t>
  </si>
  <si>
    <t>M5</t>
  </si>
  <si>
    <t>Bolt</t>
  </si>
  <si>
    <t>Washer</t>
  </si>
  <si>
    <t>Nyloc Nut</t>
  </si>
  <si>
    <t>Qty</t>
  </si>
  <si>
    <t>Type</t>
  </si>
  <si>
    <t>Length</t>
  </si>
  <si>
    <t>See sheet two for hardware detail</t>
  </si>
  <si>
    <t>40mm</t>
  </si>
  <si>
    <t>Print bed</t>
  </si>
  <si>
    <t>Nut</t>
  </si>
  <si>
    <t>M3</t>
  </si>
  <si>
    <t>Square Nut</t>
  </si>
  <si>
    <t>10mm</t>
  </si>
  <si>
    <t>Extruder</t>
  </si>
  <si>
    <t>Bed leveling</t>
  </si>
  <si>
    <t>20mm</t>
  </si>
  <si>
    <t>Lead Screw Nut Mount</t>
  </si>
  <si>
    <t>M5 x 10mm Bolt</t>
  </si>
  <si>
    <t>M5 Washer</t>
  </si>
  <si>
    <t>M5 Square Nut</t>
  </si>
  <si>
    <t>M5 Nylock Nut</t>
  </si>
  <si>
    <t>Unit Cost</t>
  </si>
  <si>
    <t>AutomationDirect</t>
  </si>
  <si>
    <t>F623ZZ Flange Bearing 3x10x4mm</t>
  </si>
  <si>
    <t>8mm</t>
  </si>
  <si>
    <t>M5 Nyloc Nut</t>
  </si>
  <si>
    <t>M3 Nut</t>
  </si>
  <si>
    <t>M3 Nyloc Nut</t>
  </si>
  <si>
    <t>M5 x 40mm Bolt</t>
  </si>
  <si>
    <t>M3 Washer</t>
  </si>
  <si>
    <t>M3 Nylock Nut</t>
  </si>
  <si>
    <t>End stop mounting (2 Ea.)</t>
  </si>
  <si>
    <t>M3 x 8mm Bolt</t>
  </si>
  <si>
    <t>12mm</t>
  </si>
  <si>
    <t>M5 x 12mm Bolt</t>
  </si>
  <si>
    <t>Filastruder</t>
  </si>
  <si>
    <t>Heated Bed</t>
  </si>
  <si>
    <t>Bed leveling, lead screw mounts</t>
  </si>
  <si>
    <t>8mm lead Screw, 400 mm</t>
  </si>
  <si>
    <t>40mm cooling fans</t>
  </si>
  <si>
    <t>M3 x 10mm Bolt</t>
  </si>
  <si>
    <t>Thermal adhesive</t>
  </si>
  <si>
    <t>For heatsinks, thermistors</t>
  </si>
  <si>
    <t>M3 x 20mm Bolt</t>
  </si>
  <si>
    <t>Endstops</t>
  </si>
  <si>
    <t>Print Fan</t>
  </si>
  <si>
    <t>Nylock Nut</t>
  </si>
  <si>
    <t>25mm</t>
  </si>
  <si>
    <t>Spool Holder</t>
  </si>
  <si>
    <t>75mm</t>
  </si>
  <si>
    <t>M5 Socket Bolt, 75mm</t>
  </si>
  <si>
    <t>M5 x 75mm Bolt</t>
  </si>
  <si>
    <t>Print Carriage</t>
  </si>
  <si>
    <t>Wheel Axles</t>
  </si>
  <si>
    <t>M5 Washer 15mm OD</t>
  </si>
  <si>
    <t>M3 x 25mm Bolt</t>
  </si>
  <si>
    <t>M5 Nut</t>
  </si>
  <si>
    <t>Hot End Clamp bottom</t>
  </si>
  <si>
    <t>Washer 15mm OD</t>
  </si>
  <si>
    <t>M3 Socket Bolt, 20mm</t>
  </si>
  <si>
    <t>Power Switch Mount</t>
  </si>
  <si>
    <t>Motor Mounts</t>
  </si>
  <si>
    <t>Less 14 for M5 tapped mounts</t>
  </si>
  <si>
    <t>Rear XY idlers</t>
  </si>
  <si>
    <t>Z wheels</t>
  </si>
  <si>
    <t>2 per axle, none on Z axles</t>
  </si>
  <si>
    <t>Application Notes</t>
  </si>
  <si>
    <t>Diameter</t>
  </si>
  <si>
    <t>625zz Bearing Mount</t>
  </si>
  <si>
    <t>Z actuator</t>
  </si>
  <si>
    <t>Y actuator</t>
  </si>
  <si>
    <t>X actuator</t>
  </si>
  <si>
    <t>Fan Mounting, Fan Swivel</t>
  </si>
  <si>
    <t>Subtotal</t>
  </si>
  <si>
    <t>Rear XY Idlers (12 ea.)</t>
  </si>
  <si>
    <t>5mm x 8mm Flex Coupling</t>
  </si>
  <si>
    <t>Heated Bed Brackets (3 Ea.)</t>
  </si>
  <si>
    <t>Lead Screw Brackets (4 Ea.)</t>
  </si>
  <si>
    <t>PLA Spool, 1kg</t>
  </si>
  <si>
    <t>At least one spool is needed to print all parts</t>
  </si>
  <si>
    <t>Nema 17 Stepper Motor</t>
  </si>
  <si>
    <t>Wire Spiral Wrap, 3m</t>
  </si>
  <si>
    <t>Insulation for bottom of bed</t>
  </si>
  <si>
    <t>GT2 Belt, 2m</t>
  </si>
  <si>
    <t>12v 5050 LED Strip ~45"</t>
  </si>
  <si>
    <t>Extruder tensioner flange hole</t>
  </si>
  <si>
    <t>Frame Total</t>
  </si>
  <si>
    <t>Hardware Total</t>
  </si>
  <si>
    <t>Grand Total</t>
  </si>
  <si>
    <t>Rubber Feet</t>
  </si>
  <si>
    <t>5m 5050 LED Strip</t>
  </si>
  <si>
    <t>IEC320 Male Jack with Switch</t>
  </si>
  <si>
    <t xml:space="preserve">       - 20x20x1500mm</t>
  </si>
  <si>
    <t xml:space="preserve">       - 20x40x1500mm</t>
  </si>
  <si>
    <t xml:space="preserve">       - 20x40x1000mm</t>
  </si>
  <si>
    <t>40mm fan</t>
  </si>
  <si>
    <t>Corkboard</t>
  </si>
  <si>
    <t>Mount to print carriage</t>
  </si>
  <si>
    <t>Wiring Tube</t>
  </si>
  <si>
    <t>Belt Clamps</t>
  </si>
  <si>
    <t>2.54 Connector Pins</t>
  </si>
  <si>
    <t>Stepper Motor</t>
  </si>
  <si>
    <t>Endstop Pack</t>
  </si>
  <si>
    <t>PCB Heated Bed</t>
  </si>
  <si>
    <t>Power Supply</t>
  </si>
  <si>
    <t>Spring Kit</t>
  </si>
  <si>
    <t>Pulleys and Belt</t>
  </si>
  <si>
    <t>625ZZ Bearing</t>
  </si>
  <si>
    <t>Flex Coupling</t>
  </si>
  <si>
    <t>Lead Screw</t>
  </si>
  <si>
    <t>Flanged Bearing</t>
  </si>
  <si>
    <t>Hatchbox 1.75mm Green</t>
  </si>
  <si>
    <t>Binder Clips</t>
  </si>
  <si>
    <t>Mini V Wheel</t>
  </si>
  <si>
    <t>V Slot Linear Rail</t>
  </si>
  <si>
    <t>1.75 E3D v6 w/bowden extras</t>
  </si>
  <si>
    <t>Comes with (2) GT2 16t Pulley and  (1) 2m GT2 Belt</t>
  </si>
  <si>
    <t>Ramps 1.4 kit</t>
  </si>
  <si>
    <t>Comes with nut</t>
  </si>
  <si>
    <t>For Extruder</t>
  </si>
  <si>
    <t>Desk Drawer</t>
  </si>
  <si>
    <t>Raid your local office supply cabinet or desk drawer</t>
  </si>
  <si>
    <t>SSR DC DC Relay</t>
  </si>
  <si>
    <t>Z guides (3 Ea.)</t>
  </si>
  <si>
    <t>Lead Screw Nut Mounts</t>
  </si>
  <si>
    <t>Hardware</t>
  </si>
  <si>
    <t>Solid State AC relay will not work with a DC load</t>
  </si>
  <si>
    <t>Binder clips</t>
  </si>
  <si>
    <r>
      <t xml:space="preserve">These are all </t>
    </r>
    <r>
      <rPr>
        <b/>
        <i/>
        <sz val="11"/>
        <color theme="1"/>
        <rFont val="Calibri"/>
        <family val="2"/>
        <scheme val="minor"/>
      </rPr>
      <t xml:space="preserve">minimum </t>
    </r>
    <r>
      <rPr>
        <sz val="11"/>
        <color theme="1"/>
        <rFont val="Calibri"/>
        <family val="2"/>
        <scheme val="minor"/>
      </rPr>
      <t>quantities, order extra hardware if you like to have spares</t>
    </r>
  </si>
  <si>
    <t>Four bed leveling springs and one extruder tensioner spring</t>
  </si>
  <si>
    <t>3 pack</t>
  </si>
  <si>
    <t>Electrical Parts Total</t>
  </si>
  <si>
    <t>See subtotal box    -------------------------------------------------&gt;</t>
  </si>
  <si>
    <t>Frame</t>
  </si>
  <si>
    <t>OpenBuilds occasionally has free shipping weekends</t>
  </si>
  <si>
    <t>M5 x 8mm Phillips Flathead</t>
  </si>
  <si>
    <t>Cable Chain</t>
  </si>
  <si>
    <t>Bolt, Phillips Flat</t>
  </si>
  <si>
    <t>Cable chain ends</t>
  </si>
  <si>
    <t>Optional, for printed cable chain ends</t>
  </si>
  <si>
    <t>M3 Socket Bolt, 8mm</t>
  </si>
  <si>
    <t>M3 Socket Bolt, 10mm</t>
  </si>
  <si>
    <t>M3 Socket Bolt, 25mm</t>
  </si>
  <si>
    <t>M5 Socket Bolt, 10mm</t>
  </si>
  <si>
    <t>M5 Socket Bolt, 12mm</t>
  </si>
  <si>
    <t>M5 Socket Bolt, 40mm</t>
  </si>
  <si>
    <t>M5 Phillips Flathead Bolt, 8mm</t>
  </si>
  <si>
    <t>Mechanical</t>
  </si>
  <si>
    <t>Electrical</t>
  </si>
  <si>
    <t>Misc.</t>
  </si>
  <si>
    <t>Select the 20pk for a price break</t>
  </si>
  <si>
    <t xml:space="preserve">MR105ZZ 5mmx10mmx4mm bearings </t>
  </si>
  <si>
    <t>E3D v6 Hot End 1.75  w/ Bowden extras</t>
  </si>
  <si>
    <t>Kit, 2 GT2 Pulley and 2m GT2 belt</t>
  </si>
  <si>
    <t>Mechanical Parts Total</t>
  </si>
  <si>
    <t>Miscellaneous Parts Total</t>
  </si>
  <si>
    <t>XH2.54 Connector Kit</t>
  </si>
  <si>
    <t>XH2.54 4 Pin Connectors</t>
  </si>
  <si>
    <t>To plug into the three endstop jacks</t>
  </si>
  <si>
    <t>For 1, 2, 3, 4 pin connections to Ramps board headers</t>
  </si>
  <si>
    <t>Need 4, ordered 5pk</t>
  </si>
  <si>
    <t>Alternate fan for E3Dv6 heatsink</t>
  </si>
  <si>
    <t>30mm Fan</t>
  </si>
  <si>
    <t>Digi-key</t>
  </si>
  <si>
    <t>Total of 2x2m belts needed</t>
  </si>
  <si>
    <t>Wire</t>
  </si>
  <si>
    <t>Ducted print fan and Ramps board cooling</t>
  </si>
  <si>
    <t>2.54mm Connector kit</t>
  </si>
  <si>
    <t>200mmx300mm (~8"x~12") 12v</t>
  </si>
  <si>
    <t>Optional, For wire management</t>
  </si>
  <si>
    <t>Optional, Attach corkboard to bottom of heatbed with JBweld</t>
  </si>
  <si>
    <t>Don't confuse with the SS AC relay, they look similar, read the label</t>
  </si>
  <si>
    <t>This heated bed works for 60C but it has difficulty maintaining 100C. Consider alternative if printing ABS.</t>
  </si>
  <si>
    <t>M5 Socket Bolt, 20mm</t>
  </si>
  <si>
    <t>M5 x 20mm Bolt</t>
  </si>
  <si>
    <t>Solid State DC Relay</t>
  </si>
  <si>
    <t>100k 3950 Thermistor for bed</t>
  </si>
  <si>
    <t>Alternate Thermistor 10pk</t>
  </si>
  <si>
    <t>3950 Thermistor</t>
  </si>
  <si>
    <t>For heated bed temperature feedback</t>
  </si>
  <si>
    <t>5A Fuse</t>
  </si>
  <si>
    <t>Optional, also needs a 5A fuse</t>
  </si>
  <si>
    <t>Various</t>
  </si>
  <si>
    <t>Optional controller w/ remote, LED strip can also be connected directly to 12v supply</t>
  </si>
  <si>
    <t>V-Slot Mini V Wheel</t>
  </si>
  <si>
    <t>Endstop 3 pack, v1.2</t>
  </si>
  <si>
    <t>Wheel Bearings 10pk</t>
  </si>
  <si>
    <t>Order 2pk</t>
  </si>
  <si>
    <t>GT2 belt cut to length, 2m (~7ft)</t>
  </si>
  <si>
    <t>1.75mm MK8 drive pulley</t>
  </si>
  <si>
    <t>1.75mm MK8 Pulley</t>
  </si>
  <si>
    <t>M4</t>
  </si>
  <si>
    <t>30mm</t>
  </si>
  <si>
    <t>Power Supply Clamps</t>
  </si>
  <si>
    <t>Miscellaneous/ Future</t>
  </si>
  <si>
    <t>M4 Bolt, 30mm</t>
  </si>
  <si>
    <t>M4 washer</t>
  </si>
  <si>
    <t>M4 x 30mm Bolt</t>
  </si>
  <si>
    <t>M4 Washer</t>
  </si>
  <si>
    <t>Z motor mounts ( 4 ea.)</t>
  </si>
  <si>
    <t>22awg wire for motors, endstops, fans, thermistors.</t>
  </si>
  <si>
    <t>14awg wire for heated bed and Ramps supply</t>
  </si>
  <si>
    <t>Optional, Alternate quieter fan for the E3D V6 heatsink</t>
  </si>
  <si>
    <t xml:space="preserve">The equivalent amount of OpenBuilds T-nuts is $40. </t>
  </si>
  <si>
    <t>Square nuts are used instead because they are much cheaper and function nearly the same.</t>
  </si>
  <si>
    <t>Hardware Store</t>
  </si>
  <si>
    <t>Item</t>
  </si>
  <si>
    <t>Source</t>
  </si>
  <si>
    <t>Link</t>
  </si>
  <si>
    <t>Comments</t>
  </si>
  <si>
    <t>Additional Comments</t>
  </si>
  <si>
    <t>Need 40, order 4x 10pk</t>
  </si>
  <si>
    <t>Need 16, order 2x 10pk</t>
  </si>
  <si>
    <r>
      <t xml:space="preserve">These are all </t>
    </r>
    <r>
      <rPr>
        <b/>
        <i/>
        <sz val="11"/>
        <color theme="1"/>
        <rFont val="Calibri"/>
        <family val="2"/>
        <scheme val="minor"/>
      </rPr>
      <t xml:space="preserve">minimum </t>
    </r>
    <r>
      <rPr>
        <sz val="11"/>
        <color theme="1"/>
        <rFont val="Calibri"/>
        <family val="2"/>
        <scheme val="minor"/>
      </rPr>
      <t>quantities, order extra if needed.</t>
    </r>
  </si>
  <si>
    <t>GT2 Belt</t>
  </si>
  <si>
    <t>Extruder motor bolts do not need washers</t>
  </si>
  <si>
    <t>Less 17 for countersunk mounts</t>
  </si>
  <si>
    <t>Frame (Plastic bolted  to Vslot)</t>
  </si>
  <si>
    <t>Corner brackets (2 Ea.)</t>
  </si>
  <si>
    <t>3x3 Plates (5 Ea.)</t>
  </si>
  <si>
    <t>X/Y Motor Mounts (10 Ea.)</t>
  </si>
  <si>
    <t>H Bar Ends (4 Ea.)</t>
  </si>
  <si>
    <t>2x1 Plates (3 ea.)</t>
  </si>
  <si>
    <t>Endstop Mounting</t>
  </si>
  <si>
    <t>H Bar Ends and print carrraige</t>
  </si>
  <si>
    <t>Idler Bearings</t>
  </si>
  <si>
    <t>Spring Loaded Flange</t>
  </si>
  <si>
    <t>Sized for 1kg spool</t>
  </si>
  <si>
    <t>H Bar End idlers</t>
  </si>
  <si>
    <t>For H Bar idlers/ in between flanged bearings</t>
  </si>
  <si>
    <t>Fan to duct mounting, Fan Swivel</t>
  </si>
  <si>
    <t>Size to fit onto the heated bed PCB</t>
  </si>
  <si>
    <t>E3Dv6 with bowden tube and coupling</t>
  </si>
  <si>
    <t>For half the cost, E3D v6 lite would work well for PLA, PETG, ABS (any plastic below 245c)</t>
  </si>
  <si>
    <t>Total Required Hardware Quantities</t>
  </si>
  <si>
    <t>Hot end clamp top, two tubing holders</t>
  </si>
  <si>
    <t>Frame sized for 200x300mm bed and 325mm print height</t>
  </si>
  <si>
    <t>Requires a crimping tool, or careful soldering of wire to each pin</t>
  </si>
  <si>
    <t>6 for X, 2 for Y, 2 for 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</si>
</sst>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medium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medium">
        <color theme="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/>
      <diagonal/>
    </border>
    <border>
      <left style="medium">
        <color theme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/>
      <bottom style="thin">
        <color theme="0" tint="-0.1499679555650502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3" fillId="0" borderId="0" xfId="0" applyFont="1"/>
    <xf numFmtId="0" fontId="13" fillId="0" borderId="1" xfId="0" applyFont="1" applyBorder="1"/>
    <xf numFmtId="0" fontId="6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left"/>
    </xf>
    <xf numFmtId="8" fontId="0" fillId="0" borderId="1" xfId="0" applyNumberForma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8" fontId="0" fillId="0" borderId="1" xfId="0" applyNumberFormat="1" applyFill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0" fillId="2" borderId="1" xfId="0" applyFill="1" applyBorder="1"/>
    <xf numFmtId="0" fontId="5" fillId="0" borderId="1" xfId="1" applyFont="1" applyFill="1" applyBorder="1" applyAlignment="1">
      <alignment horizontal="left"/>
    </xf>
    <xf numFmtId="8" fontId="5" fillId="0" borderId="1" xfId="1" applyNumberFormat="1" applyFont="1" applyBorder="1" applyAlignment="1">
      <alignment horizontal="left"/>
    </xf>
    <xf numFmtId="0" fontId="5" fillId="0" borderId="1" xfId="1" applyBorder="1" applyAlignment="1">
      <alignment horizontal="left"/>
    </xf>
    <xf numFmtId="0" fontId="0" fillId="9" borderId="1" xfId="0" applyFill="1" applyBorder="1"/>
    <xf numFmtId="0" fontId="15" fillId="0" borderId="1" xfId="0" applyFont="1" applyFill="1" applyBorder="1" applyAlignment="1">
      <alignment horizontal="left"/>
    </xf>
    <xf numFmtId="0" fontId="5" fillId="0" borderId="1" xfId="1" applyBorder="1"/>
    <xf numFmtId="0" fontId="0" fillId="7" borderId="1" xfId="0" applyFill="1" applyBorder="1"/>
    <xf numFmtId="8" fontId="5" fillId="0" borderId="1" xfId="1" applyNumberFormat="1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8" fontId="0" fillId="0" borderId="1" xfId="0" applyNumberFormat="1" applyFill="1" applyBorder="1"/>
    <xf numFmtId="8" fontId="5" fillId="0" borderId="1" xfId="1" applyNumberFormat="1" applyFill="1" applyBorder="1" applyAlignment="1">
      <alignment horizontal="left"/>
    </xf>
    <xf numFmtId="0" fontId="0" fillId="6" borderId="1" xfId="0" applyFill="1" applyBorder="1"/>
    <xf numFmtId="8" fontId="15" fillId="0" borderId="1" xfId="0" applyNumberFormat="1" applyFont="1" applyFill="1" applyBorder="1" applyAlignment="1">
      <alignment horizontal="left"/>
    </xf>
    <xf numFmtId="8" fontId="0" fillId="0" borderId="1" xfId="0" applyNumberFormat="1" applyBorder="1"/>
    <xf numFmtId="8" fontId="0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10" borderId="1" xfId="0" applyFill="1" applyBorder="1"/>
    <xf numFmtId="8" fontId="8" fillId="0" borderId="1" xfId="0" applyNumberFormat="1" applyFont="1" applyFill="1" applyBorder="1" applyAlignment="1">
      <alignment horizontal="left"/>
    </xf>
    <xf numFmtId="44" fontId="0" fillId="0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4" fillId="10" borderId="1" xfId="0" applyFont="1" applyFill="1" applyBorder="1"/>
    <xf numFmtId="0" fontId="3" fillId="0" borderId="1" xfId="0" applyFont="1" applyFill="1" applyBorder="1"/>
    <xf numFmtId="8" fontId="8" fillId="0" borderId="1" xfId="0" applyNumberFormat="1" applyFont="1" applyFill="1" applyBorder="1"/>
    <xf numFmtId="0" fontId="8" fillId="0" borderId="1" xfId="0" applyFont="1" applyFill="1" applyBorder="1"/>
    <xf numFmtId="0" fontId="2" fillId="0" borderId="1" xfId="0" applyFont="1" applyFill="1" applyBorder="1"/>
    <xf numFmtId="2" fontId="0" fillId="0" borderId="1" xfId="2" applyNumberFormat="1" applyFont="1" applyFill="1" applyBorder="1" applyAlignment="1">
      <alignment horizontal="right"/>
    </xf>
    <xf numFmtId="0" fontId="10" fillId="0" borderId="1" xfId="0" applyFont="1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8" fontId="9" fillId="0" borderId="1" xfId="0" applyNumberFormat="1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0" borderId="1" xfId="0" applyFont="1" applyFill="1" applyBorder="1"/>
    <xf numFmtId="2" fontId="0" fillId="0" borderId="2" xfId="2" applyNumberFormat="1" applyFon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8" fontId="0" fillId="0" borderId="2" xfId="0" applyNumberForma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3" xfId="0" applyBorder="1"/>
    <xf numFmtId="8" fontId="0" fillId="0" borderId="3" xfId="0" applyNumberFormat="1" applyBorder="1"/>
    <xf numFmtId="0" fontId="0" fillId="0" borderId="4" xfId="0" applyBorder="1"/>
    <xf numFmtId="8" fontId="9" fillId="0" borderId="5" xfId="0" applyNumberFormat="1" applyFont="1" applyFill="1" applyBorder="1"/>
    <xf numFmtId="0" fontId="9" fillId="0" borderId="5" xfId="0" applyFont="1" applyBorder="1"/>
    <xf numFmtId="8" fontId="13" fillId="3" borderId="6" xfId="0" applyNumberFormat="1" applyFont="1" applyFill="1" applyBorder="1"/>
    <xf numFmtId="0" fontId="1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8" fontId="13" fillId="2" borderId="8" xfId="0" applyNumberFormat="1" applyFont="1" applyFill="1" applyBorder="1"/>
    <xf numFmtId="0" fontId="13" fillId="0" borderId="9" xfId="0" applyFont="1" applyBorder="1" applyAlignment="1">
      <alignment horizontal="left"/>
    </xf>
    <xf numFmtId="8" fontId="13" fillId="0" borderId="8" xfId="0" applyNumberFormat="1" applyFont="1" applyFill="1" applyBorder="1"/>
    <xf numFmtId="8" fontId="13" fillId="7" borderId="8" xfId="0" applyNumberFormat="1" applyFont="1" applyFill="1" applyBorder="1"/>
    <xf numFmtId="8" fontId="13" fillId="6" borderId="8" xfId="0" applyNumberFormat="1" applyFont="1" applyFill="1" applyBorder="1"/>
    <xf numFmtId="8" fontId="13" fillId="10" borderId="8" xfId="0" applyNumberFormat="1" applyFont="1" applyFill="1" applyBorder="1"/>
    <xf numFmtId="8" fontId="9" fillId="8" borderId="10" xfId="0" applyNumberFormat="1" applyFont="1" applyFill="1" applyBorder="1"/>
    <xf numFmtId="0" fontId="9" fillId="0" borderId="11" xfId="0" applyFont="1" applyFill="1" applyBorder="1"/>
    <xf numFmtId="0" fontId="9" fillId="0" borderId="1" xfId="0" applyFont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/>
    <xf numFmtId="0" fontId="3" fillId="0" borderId="2" xfId="0" applyFont="1" applyFill="1" applyBorder="1" applyAlignment="1">
      <alignment horizontal="right" vertical="top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5" xfId="0" applyFill="1" applyBorder="1"/>
    <xf numFmtId="0" fontId="0" fillId="0" borderId="5" xfId="0" applyBorder="1"/>
    <xf numFmtId="0" fontId="0" fillId="0" borderId="6" xfId="0" applyFill="1" applyBorder="1" applyAlignment="1">
      <alignment horizontal="center"/>
    </xf>
    <xf numFmtId="0" fontId="0" fillId="0" borderId="12" xfId="0" applyFill="1" applyBorder="1"/>
    <xf numFmtId="0" fontId="0" fillId="4" borderId="12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 applyAlignment="1">
      <alignment horizontal="center"/>
    </xf>
    <xf numFmtId="0" fontId="0" fillId="0" borderId="13" xfId="0" applyFill="1" applyBorder="1"/>
    <xf numFmtId="0" fontId="0" fillId="11" borderId="13" xfId="0" applyFill="1" applyBorder="1"/>
    <xf numFmtId="0" fontId="0" fillId="0" borderId="11" xfId="0" applyFill="1" applyBorder="1"/>
    <xf numFmtId="0" fontId="0" fillId="0" borderId="14" xfId="0" applyFill="1" applyBorder="1" applyAlignment="1">
      <alignment horizontal="center"/>
    </xf>
    <xf numFmtId="0" fontId="0" fillId="0" borderId="4" xfId="0" applyFill="1" applyBorder="1"/>
    <xf numFmtId="0" fontId="0" fillId="4" borderId="4" xfId="0" applyFill="1" applyBorder="1"/>
    <xf numFmtId="0" fontId="0" fillId="0" borderId="15" xfId="0" applyFill="1" applyBorder="1"/>
    <xf numFmtId="0" fontId="0" fillId="0" borderId="16" xfId="0" applyFill="1" applyBorder="1" applyAlignment="1">
      <alignment horizontal="center"/>
    </xf>
    <xf numFmtId="0" fontId="0" fillId="4" borderId="5" xfId="0" applyFill="1" applyBorder="1"/>
    <xf numFmtId="0" fontId="0" fillId="0" borderId="17" xfId="0" applyFill="1" applyBorder="1"/>
    <xf numFmtId="0" fontId="0" fillId="4" borderId="13" xfId="0" applyFill="1" applyBorder="1"/>
    <xf numFmtId="0" fontId="0" fillId="0" borderId="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4" borderId="13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5" borderId="5" xfId="0" applyFill="1" applyBorder="1"/>
    <xf numFmtId="0" fontId="0" fillId="5" borderId="13" xfId="0" applyFill="1" applyBorder="1"/>
    <xf numFmtId="0" fontId="0" fillId="5" borderId="4" xfId="0" applyFill="1" applyBorder="1"/>
    <xf numFmtId="0" fontId="0" fillId="5" borderId="12" xfId="0" applyFill="1" applyBorder="1"/>
    <xf numFmtId="0" fontId="0" fillId="11" borderId="12" xfId="0" applyFill="1" applyBorder="1"/>
    <xf numFmtId="0" fontId="0" fillId="0" borderId="2" xfId="0" applyFill="1" applyBorder="1"/>
    <xf numFmtId="0" fontId="3" fillId="0" borderId="4" xfId="0" applyFont="1" applyBorder="1"/>
    <xf numFmtId="0" fontId="9" fillId="0" borderId="6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center"/>
    </xf>
    <xf numFmtId="0" fontId="0" fillId="0" borderId="12" xfId="0" applyFont="1" applyBorder="1"/>
    <xf numFmtId="0" fontId="0" fillId="0" borderId="7" xfId="0" applyBorder="1"/>
    <xf numFmtId="0" fontId="3" fillId="0" borderId="10" xfId="0" applyFont="1" applyFill="1" applyBorder="1" applyAlignment="1">
      <alignment horizontal="center"/>
    </xf>
    <xf numFmtId="0" fontId="3" fillId="0" borderId="13" xfId="0" applyFont="1" applyBorder="1"/>
    <xf numFmtId="0" fontId="0" fillId="0" borderId="11" xfId="0" applyBorder="1"/>
    <xf numFmtId="0" fontId="5" fillId="0" borderId="1" xfId="1" applyFill="1" applyBorder="1" applyAlignment="1">
      <alignment horizontal="left"/>
    </xf>
    <xf numFmtId="0" fontId="11" fillId="10" borderId="1" xfId="0" applyFont="1" applyFill="1" applyBorder="1" applyAlignment="1">
      <alignment horizontal="center" textRotation="90"/>
    </xf>
    <xf numFmtId="0" fontId="11" fillId="7" borderId="1" xfId="0" applyFont="1" applyFill="1" applyBorder="1" applyAlignment="1">
      <alignment horizontal="center" textRotation="90"/>
    </xf>
    <xf numFmtId="0" fontId="12" fillId="6" borderId="1" xfId="0" applyFont="1" applyFill="1" applyBorder="1" applyAlignment="1">
      <alignment horizontal="center" textRotation="90"/>
    </xf>
    <xf numFmtId="0" fontId="11" fillId="3" borderId="1" xfId="0" applyFont="1" applyFill="1" applyBorder="1" applyAlignment="1">
      <alignment horizontal="center" textRotation="90"/>
    </xf>
    <xf numFmtId="0" fontId="11" fillId="2" borderId="1" xfId="0" applyFont="1" applyFill="1" applyBorder="1" applyAlignment="1">
      <alignment horizontal="center" textRotation="90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CC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Lbls>
            <c:dLbl>
              <c:idx val="0"/>
              <c:layout>
                <c:manualLayout>
                  <c:x val="-0.10256007429207818"/>
                  <c:y val="0.14994681527378503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Frame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7622019431552946"/>
                  <c:y val="-0.20774657084902695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Electrical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19292416550583644"/>
                  <c:y val="4.2056915950368735E-2"/>
                </c:manualLayout>
              </c:layout>
              <c:tx>
                <c:rich>
                  <a:bodyPr/>
                  <a:lstStyle/>
                  <a:p>
                    <a:r>
                      <a:rPr lang="en-US" sz="1150"/>
                      <a:t>Mechanical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10055795830036918"/>
                  <c:y val="0.12371029690278494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Misc.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40594845098285E-2"/>
                  <c:y val="0.11010530831465505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HW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('Bill of Materials'!$F$67,'Bill of Materials'!$F$69,'Bill of Materials'!$F$71,'Bill of Materials'!$F$73,'Bill of Materials'!$F$75)</c:f>
              <c:numCache>
                <c:formatCode>"$"#,##0.00_);[Red]\("$"#,##0.00\)</c:formatCode>
                <c:ptCount val="5"/>
                <c:pt idx="0">
                  <c:v>95</c:v>
                </c:pt>
                <c:pt idx="1">
                  <c:v>266.27000000000004</c:v>
                </c:pt>
                <c:pt idx="2">
                  <c:v>101.24600000000001</c:v>
                </c:pt>
                <c:pt idx="3">
                  <c:v>40.78</c:v>
                </c:pt>
                <c:pt idx="4">
                  <c:v>43.04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  <a:ln w="1905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61</xdr:row>
      <xdr:rowOff>104773</xdr:rowOff>
    </xdr:from>
    <xdr:to>
      <xdr:col>3</xdr:col>
      <xdr:colOff>352425</xdr:colOff>
      <xdr:row>81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rmetric.com/metric-fasteners/sc8z-metric-hex-nut/M050020Y.html" TargetMode="External"/><Relationship Id="rId18" Type="http://schemas.openxmlformats.org/officeDocument/2006/relationships/hyperlink" Target="http://www.amazon.com/gp/product/B00E1JO8SG?psc=1&amp;redirect=true&amp;ref_=oh_aui_detailpage_o00_s00" TargetMode="External"/><Relationship Id="rId26" Type="http://schemas.openxmlformats.org/officeDocument/2006/relationships/hyperlink" Target="http://www.ebay.com/itm/RepRap-PCB-Heatbed-200x300mm-Dual-power-12-24V-Perfect-for-Prusa-i3-etc-/281311483823" TargetMode="External"/><Relationship Id="rId39" Type="http://schemas.openxmlformats.org/officeDocument/2006/relationships/hyperlink" Target="http://openbuildspartstore.com/delrin-mini-v-wheel/" TargetMode="External"/><Relationship Id="rId21" Type="http://schemas.openxmlformats.org/officeDocument/2006/relationships/hyperlink" Target="http://www.amazon.com/gp/product/B00U8LA25O?psc=1&amp;redirect=true&amp;ref_=oh_aui_detailpage_o03_s00" TargetMode="External"/><Relationship Id="rId34" Type="http://schemas.openxmlformats.org/officeDocument/2006/relationships/hyperlink" Target="http://www.ebay.com/itm/400mm-Lead-Screw-Z-Axis-8mm-Screw-Pitch-W-Brass-Nut-For-3D-Printer-Accessory-/321772264121?hash=item4aeb1f1ab9" TargetMode="External"/><Relationship Id="rId42" Type="http://schemas.openxmlformats.org/officeDocument/2006/relationships/hyperlink" Target="http://openbuildspartstore.com/v-slot-linear-rail/" TargetMode="External"/><Relationship Id="rId47" Type="http://schemas.openxmlformats.org/officeDocument/2006/relationships/hyperlink" Target="http://www.ebay.com/itm/20PCS-4-pins-white-Connector-leads-Head-XH2-54-2-54mm-connector-kit-DIP-4p-/330928070002?hash=item4d0cd99d72:g:SkcAAOSwAL9UiUgV" TargetMode="External"/><Relationship Id="rId50" Type="http://schemas.openxmlformats.org/officeDocument/2006/relationships/hyperlink" Target="http://www.amazon.com/gp/product/B00GD471PO?psc=1&amp;redirect=true&amp;ref_=oh_aui_detailpage_o04_s00" TargetMode="External"/><Relationship Id="rId55" Type="http://schemas.openxmlformats.org/officeDocument/2006/relationships/hyperlink" Target="http://www.mrmetric.com/metric-fasteners/metric-socket-screw-steel-alloy-12-9/M10045.html" TargetMode="External"/><Relationship Id="rId7" Type="http://schemas.openxmlformats.org/officeDocument/2006/relationships/hyperlink" Target="http://www.mrmetric.com/metric-fasteners/metric-flat-washer-steel-zinc/M60010.html" TargetMode="External"/><Relationship Id="rId12" Type="http://schemas.openxmlformats.org/officeDocument/2006/relationships/hyperlink" Target="http://www.mrmetric.com/metric-fasteners/metric-socket-screw-steel-alloy-12-9/M10054.html" TargetMode="External"/><Relationship Id="rId17" Type="http://schemas.openxmlformats.org/officeDocument/2006/relationships/hyperlink" Target="http://www.amazon.com/gp/product/B008LTY1NO?psc=1&amp;redirect=true&amp;ref_=od_aui_detailpages00" TargetMode="External"/><Relationship Id="rId25" Type="http://schemas.openxmlformats.org/officeDocument/2006/relationships/hyperlink" Target="http://www.ebay.com/itm/3x-Mechanical-End-Stop-Endstop-Switch-Module-V1-2-3D-printer-Reprap-Mendel-Pursa-/271443703227?hash=item3f334e35bb:g:mpgAAMXQtRxSJ9iE" TargetMode="External"/><Relationship Id="rId33" Type="http://schemas.openxmlformats.org/officeDocument/2006/relationships/hyperlink" Target="http://www.ebay.com/itm/2-PCS-Flexible-Coupler-5-x-8-mm-for-3D-Printer-Z-Axis-RepRap-Mendel-Prusa-CNC-/121631998558?hash=item1c51d5025e" TargetMode="External"/><Relationship Id="rId38" Type="http://schemas.openxmlformats.org/officeDocument/2006/relationships/hyperlink" Target="http://www.amazon.com/Officemate-Silver-Binder-Assorted-31021/dp/B00006IBA2/ref=sr_1_4?s=office-products&amp;ie=UTF8&amp;qid=1444745720&amp;sr=1-4&amp;keywords=binder+clips" TargetMode="External"/><Relationship Id="rId46" Type="http://schemas.openxmlformats.org/officeDocument/2006/relationships/hyperlink" Target="http://www.mrmetric.com/metric-fasteners/Steel-Grade-4-8-Zinc-Metric-Flat-Head-Screw/M30838B.html" TargetMode="External"/><Relationship Id="rId2" Type="http://schemas.openxmlformats.org/officeDocument/2006/relationships/hyperlink" Target="http://www.mrmetric.com/metric-fasteners/sc4z-metric-square-nuts/M53065.html" TargetMode="External"/><Relationship Id="rId16" Type="http://schemas.openxmlformats.org/officeDocument/2006/relationships/hyperlink" Target="http://www.amazon.com/gp/product/B00511QVVK?psc=1&amp;redirect=true&amp;ref_=od_aui_detailpages00" TargetMode="External"/><Relationship Id="rId20" Type="http://schemas.openxmlformats.org/officeDocument/2006/relationships/hyperlink" Target="http://www.amazon.com/gp/product/B00KAOP4SY?psc=1&amp;redirect=true&amp;ref_=oh_aui_detailpage_o02_s00" TargetMode="External"/><Relationship Id="rId29" Type="http://schemas.openxmlformats.org/officeDocument/2006/relationships/hyperlink" Target="http://www.ebay.com/itm/2-x-Aluminum-GT2-16T-Pulley-and-2M-Belt-for-RepRap-3D-printer-Prusa-i3-Mendel-/221893428403?hash=item33a9e104b3" TargetMode="External"/><Relationship Id="rId41" Type="http://schemas.openxmlformats.org/officeDocument/2006/relationships/hyperlink" Target="http://openbuildspartstore.com/v-slot-linear-rail/" TargetMode="External"/><Relationship Id="rId54" Type="http://schemas.openxmlformats.org/officeDocument/2006/relationships/hyperlink" Target="http://www.mrmetric.com/metric-fasteners/metric-flat-washer-steel-zinc/M60015.html" TargetMode="External"/><Relationship Id="rId1" Type="http://schemas.openxmlformats.org/officeDocument/2006/relationships/hyperlink" Target="http://www.mrmetric.com/metric-fasteners/metric-flat-washer-steel-zinc/M60019.html" TargetMode="External"/><Relationship Id="rId6" Type="http://schemas.openxmlformats.org/officeDocument/2006/relationships/hyperlink" Target="http://www.mrmetric.com/metric-fasteners/metric-socket-screw-steel-alloy-12-9/M10091.html" TargetMode="External"/><Relationship Id="rId11" Type="http://schemas.openxmlformats.org/officeDocument/2006/relationships/hyperlink" Target="http://www.mrmetric.com/metric-fasteners/metric-flat-large-od-washer-steel-z/M60355.html" TargetMode="External"/><Relationship Id="rId24" Type="http://schemas.openxmlformats.org/officeDocument/2006/relationships/hyperlink" Target="http://www.automationtechnologiesinc.com/products-page/3d-printer/nema17-stepper-motor-kl17h247-150-4a-for-3d-printer" TargetMode="External"/><Relationship Id="rId32" Type="http://schemas.openxmlformats.org/officeDocument/2006/relationships/hyperlink" Target="http://www.ebay.com/itm/1pc-625ZZ-Miniature-Bearings-ball-Mini-Bearing-5mm-16mm-5mm-Chrome-Steel-/141203832291?hash=item20e0677de3:g:uk8AAOxyYSdTDVvx" TargetMode="External"/><Relationship Id="rId37" Type="http://schemas.openxmlformats.org/officeDocument/2006/relationships/hyperlink" Target="http://www.amazon.com/HATCHBOX-1-75mm-3D-Printer-Filament/dp/B00J0GQ2OS/ref=sr_1_1?s=industrial&amp;ie=UTF8&amp;qid=1444745593&amp;sr=1-1&amp;keywords=hatchbox+1.75" TargetMode="External"/><Relationship Id="rId40" Type="http://schemas.openxmlformats.org/officeDocument/2006/relationships/hyperlink" Target="http://openbuildspartstore.com/v-slot-linear-rail/" TargetMode="External"/><Relationship Id="rId45" Type="http://schemas.openxmlformats.org/officeDocument/2006/relationships/hyperlink" Target="http://www.amazon.com/Single-Phase-SSR-40DD-DC3-32V-DC5-60V/dp/B012SW6TB6/ref=sr_1_6?s=hi&amp;ie=UTF8&amp;qid=1444750548&amp;sr=1-6&amp;keywords=solid+state+relay+dc+-ac" TargetMode="External"/><Relationship Id="rId53" Type="http://schemas.openxmlformats.org/officeDocument/2006/relationships/hyperlink" Target="http://www.mrmetric.com/metric-fasteners/metric-socket-screws-steel-8-8-z/M10876.html" TargetMode="External"/><Relationship Id="rId58" Type="http://schemas.openxmlformats.org/officeDocument/2006/relationships/drawing" Target="../drawings/drawing1.xml"/><Relationship Id="rId5" Type="http://schemas.openxmlformats.org/officeDocument/2006/relationships/hyperlink" Target="http://www.mrmetric.com/metric-fasteners/metric-socket-screw-steel-alloy-12-9/M10043.html" TargetMode="External"/><Relationship Id="rId15" Type="http://schemas.openxmlformats.org/officeDocument/2006/relationships/hyperlink" Target="http://www.amazon.com/gp/product/B006LW2NJM?psc=1&amp;redirect=true&amp;ref_=od_aui_detailpages00" TargetMode="External"/><Relationship Id="rId23" Type="http://schemas.openxmlformats.org/officeDocument/2006/relationships/hyperlink" Target="http://www.ebay.com/itm/100Pcs-1P-Dupont-Jumper-Cable-Housing-100pcs-Female-Connector-Terminal-2-54mm-/161876957933?hash=item25b09e5aed:g:K5AAAOSw5ZBWN2wI" TargetMode="External"/><Relationship Id="rId28" Type="http://schemas.openxmlformats.org/officeDocument/2006/relationships/hyperlink" Target="http://www.homedepot.com/p/Everbilt-Spring-Assortment-Kit-84-Pack-15642/202045461" TargetMode="External"/><Relationship Id="rId36" Type="http://schemas.openxmlformats.org/officeDocument/2006/relationships/hyperlink" Target="http://www.ebay.com/itm/10pcs-MR105-MR105ZZ-Miniature-Bearings-Ball-Mini-Bearing-5-X-10-X-4mm-/390391020251?hash=item5ae51e3adb:g:GrEAAOSwNSxVE1Vt" TargetMode="External"/><Relationship Id="rId49" Type="http://schemas.openxmlformats.org/officeDocument/2006/relationships/hyperlink" Target="http://www.mrmetric.com/metric-fasteners/metric-socket-screw-steel-alloy-12-9/M10098.html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://www.mrmetric.com/Discount-Items/discounted-metric-socket-head-cap-screws/M11104.html" TargetMode="External"/><Relationship Id="rId19" Type="http://schemas.openxmlformats.org/officeDocument/2006/relationships/hyperlink" Target="http://www.amazon.com/gp/product/B0018DHBAK?psc=1&amp;redirect=true&amp;ref_=oh_aui_detailpage_o01_s00" TargetMode="External"/><Relationship Id="rId31" Type="http://schemas.openxmlformats.org/officeDocument/2006/relationships/hyperlink" Target="http://www.ebay.com/itm/1-75-3mm-3D-Printer-MK8-Drive-Gear-for-RepRap-Makerbot-Filament-Extruder-Pulley-/252055736275?var=&amp;hash=item3aafb14fd3:m:mHwSepcxR2JLjeWdfIXligQ" TargetMode="External"/><Relationship Id="rId44" Type="http://schemas.openxmlformats.org/officeDocument/2006/relationships/hyperlink" Target="http://www.ebay.com/itm/171908397844?_trksid=p2060353.m2749.l2649&amp;ssPageName=STRK%3AMEBIDX%3AIT" TargetMode="External"/><Relationship Id="rId52" Type="http://schemas.openxmlformats.org/officeDocument/2006/relationships/hyperlink" Target="http://www.amazon.com/gp/product/B00JRVSO38?psc=1&amp;redirect=true&amp;ref_=oh_aui_detailpage_o07_s00" TargetMode="External"/><Relationship Id="rId4" Type="http://schemas.openxmlformats.org/officeDocument/2006/relationships/hyperlink" Target="http://www.mrmetric.com/metric-fasteners/metric-socket-screw-steel-alloy-12-9/M10089.html" TargetMode="External"/><Relationship Id="rId9" Type="http://schemas.openxmlformats.org/officeDocument/2006/relationships/hyperlink" Target="http://www.mrmetric.com/metric-fasteners/sc8z-metric-nylock-nuts/M50303.html" TargetMode="External"/><Relationship Id="rId14" Type="http://schemas.openxmlformats.org/officeDocument/2006/relationships/hyperlink" Target="http://www.mrmetric.com/metric-fasteners/metric-socket-screw-steel-alloy-12-9/M10053.html" TargetMode="External"/><Relationship Id="rId22" Type="http://schemas.openxmlformats.org/officeDocument/2006/relationships/hyperlink" Target="http://www.ebay.com/itm/100Kohm-NTC-thermistor-temperture-sensor-for-Reprap-hotbed-PCB-MK2a-heated-bed-/231204000452?hash=item35d4d512c4:g:05oAAOxyMKNSJA5o" TargetMode="External"/><Relationship Id="rId27" Type="http://schemas.openxmlformats.org/officeDocument/2006/relationships/hyperlink" Target="http://www.amazon.com/gp/product/B00D7CWSCG?psc=1&amp;redirect=true&amp;ref_=oh_aui_detailpage_o03_s00" TargetMode="External"/><Relationship Id="rId30" Type="http://schemas.openxmlformats.org/officeDocument/2006/relationships/hyperlink" Target="http://www.ebay.com/itm/GT2-Timing-Belt-for-3D-printer-cut-to-length-reprap-prusa-mendel-/321688968867?hash=item4ae6281ea3" TargetMode="External"/><Relationship Id="rId35" Type="http://schemas.openxmlformats.org/officeDocument/2006/relationships/hyperlink" Target="http://www.ebay.com/itm/10-x-F623zz-Mini-Metal-Double-Shielded-Flanged-Ball-Bearings-/231540202636?hash=item35e8df1c8c" TargetMode="External"/><Relationship Id="rId43" Type="http://schemas.openxmlformats.org/officeDocument/2006/relationships/hyperlink" Target="http://www.filastruder.com/products/all-metal-e3d-v6-hotend" TargetMode="External"/><Relationship Id="rId48" Type="http://schemas.openxmlformats.org/officeDocument/2006/relationships/hyperlink" Target="https://www.digikey.com/product-detail/en/MC30101V2-000U-A99/259-1549-ND/2757780" TargetMode="External"/><Relationship Id="rId56" Type="http://schemas.openxmlformats.org/officeDocument/2006/relationships/hyperlink" Target="http://www.mrmetric.com/metric-fasteners/metric-socket-screw-steel-alloy-12-9/M10106.html" TargetMode="External"/><Relationship Id="rId8" Type="http://schemas.openxmlformats.org/officeDocument/2006/relationships/hyperlink" Target="http://www.mrmetric.com/metric-fasteners/sc8z-metric-hex-nut/M50013.html" TargetMode="External"/><Relationship Id="rId51" Type="http://schemas.openxmlformats.org/officeDocument/2006/relationships/hyperlink" Target="http://www.amazon.com/Qty-Fast-Blow-Fuse-250v-GMA5A/dp/B004HLV372/ref=sr_1_1?s=industrial&amp;ie=UTF8&amp;qid=1454422558&amp;sr=1-1&amp;keywords=GMA+5A+Fast-Blow+Fuse" TargetMode="External"/><Relationship Id="rId3" Type="http://schemas.openxmlformats.org/officeDocument/2006/relationships/hyperlink" Target="http://www.mrmetric.com/Discount-Items/Discount-Metric-Nuts/M5030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82"/>
  <sheetViews>
    <sheetView topLeftCell="A28" zoomScaleNormal="100" workbookViewId="0">
      <selection activeCell="I45" sqref="I45"/>
    </sheetView>
  </sheetViews>
  <sheetFormatPr defaultRowHeight="15" x14ac:dyDescent="0.25"/>
  <cols>
    <col min="1" max="1" width="6.42578125" style="5" customWidth="1"/>
    <col min="2" max="2" width="39.85546875" customWidth="1"/>
    <col min="3" max="3" width="21.5703125" customWidth="1"/>
    <col min="4" max="4" width="7.42578125" style="4" customWidth="1"/>
    <col min="5" max="5" width="12.140625" customWidth="1"/>
    <col min="6" max="6" width="12" customWidth="1"/>
    <col min="7" max="7" width="32.42578125" customWidth="1"/>
    <col min="8" max="8" width="61.140625" customWidth="1"/>
    <col min="9" max="9" width="102.5703125" style="5" customWidth="1"/>
    <col min="11" max="11" width="9.85546875" customWidth="1"/>
    <col min="14" max="14" width="9.42578125" customWidth="1"/>
  </cols>
  <sheetData>
    <row r="1" spans="1:9" s="6" customFormat="1" ht="15.75" x14ac:dyDescent="0.25">
      <c r="A1" s="7"/>
      <c r="B1" s="8" t="s">
        <v>219</v>
      </c>
      <c r="C1" s="8" t="s">
        <v>220</v>
      </c>
      <c r="D1" s="8" t="s">
        <v>7</v>
      </c>
      <c r="E1" s="8" t="s">
        <v>34</v>
      </c>
      <c r="F1" s="8" t="s">
        <v>6</v>
      </c>
      <c r="G1" s="8" t="s">
        <v>221</v>
      </c>
      <c r="H1" s="8" t="s">
        <v>222</v>
      </c>
      <c r="I1" s="8" t="s">
        <v>223</v>
      </c>
    </row>
    <row r="2" spans="1:9" x14ac:dyDescent="0.25">
      <c r="A2" s="151" t="s">
        <v>146</v>
      </c>
      <c r="B2" s="9" t="s">
        <v>9</v>
      </c>
      <c r="C2" s="10" t="s">
        <v>0</v>
      </c>
      <c r="D2" s="11"/>
      <c r="E2" s="12"/>
      <c r="F2" s="13"/>
      <c r="G2" s="14"/>
      <c r="H2" s="10" t="s">
        <v>249</v>
      </c>
      <c r="I2" s="10" t="s">
        <v>147</v>
      </c>
    </row>
    <row r="3" spans="1:9" x14ac:dyDescent="0.25">
      <c r="A3" s="151"/>
      <c r="B3" s="9" t="s">
        <v>105</v>
      </c>
      <c r="C3" s="15" t="s">
        <v>0</v>
      </c>
      <c r="D3" s="16">
        <v>2</v>
      </c>
      <c r="E3" s="17">
        <v>15</v>
      </c>
      <c r="F3" s="17">
        <f t="shared" ref="F3:F32" si="0">D3*E3</f>
        <v>30</v>
      </c>
      <c r="G3" s="18" t="s">
        <v>127</v>
      </c>
      <c r="H3" s="10"/>
      <c r="I3" s="10"/>
    </row>
    <row r="4" spans="1:9" x14ac:dyDescent="0.25">
      <c r="A4" s="151"/>
      <c r="B4" s="9" t="s">
        <v>106</v>
      </c>
      <c r="C4" s="15" t="s">
        <v>0</v>
      </c>
      <c r="D4" s="16">
        <v>2</v>
      </c>
      <c r="E4" s="17">
        <v>19.5</v>
      </c>
      <c r="F4" s="17">
        <f t="shared" si="0"/>
        <v>39</v>
      </c>
      <c r="G4" s="18" t="s">
        <v>127</v>
      </c>
      <c r="H4" s="10"/>
      <c r="I4" s="10"/>
    </row>
    <row r="5" spans="1:9" x14ac:dyDescent="0.25">
      <c r="A5" s="151"/>
      <c r="B5" s="9" t="s">
        <v>107</v>
      </c>
      <c r="C5" s="15" t="s">
        <v>0</v>
      </c>
      <c r="D5" s="16">
        <v>2</v>
      </c>
      <c r="E5" s="17">
        <v>13</v>
      </c>
      <c r="F5" s="17">
        <f t="shared" si="0"/>
        <v>26</v>
      </c>
      <c r="G5" s="18" t="s">
        <v>127</v>
      </c>
      <c r="H5" s="10"/>
      <c r="I5" s="10"/>
    </row>
    <row r="6" spans="1:9" ht="15" customHeight="1" x14ac:dyDescent="0.25">
      <c r="A6" s="152" t="s">
        <v>161</v>
      </c>
      <c r="B6" s="19" t="s">
        <v>165</v>
      </c>
      <c r="C6" s="15" t="s">
        <v>48</v>
      </c>
      <c r="D6" s="16">
        <v>1</v>
      </c>
      <c r="E6" s="17">
        <v>78.89</v>
      </c>
      <c r="F6" s="17">
        <f>D6*E6</f>
        <v>78.89</v>
      </c>
      <c r="G6" s="18" t="s">
        <v>128</v>
      </c>
      <c r="H6" s="15" t="s">
        <v>245</v>
      </c>
      <c r="I6" s="10" t="s">
        <v>246</v>
      </c>
    </row>
    <row r="7" spans="1:9" x14ac:dyDescent="0.25">
      <c r="A7" s="152"/>
      <c r="B7" s="19" t="s">
        <v>93</v>
      </c>
      <c r="C7" s="15" t="s">
        <v>35</v>
      </c>
      <c r="D7" s="16">
        <v>5</v>
      </c>
      <c r="E7" s="17">
        <v>11.26</v>
      </c>
      <c r="F7" s="17">
        <f t="shared" si="0"/>
        <v>56.3</v>
      </c>
      <c r="G7" s="20" t="s">
        <v>114</v>
      </c>
      <c r="H7" s="10"/>
      <c r="I7" s="10"/>
    </row>
    <row r="8" spans="1:9" x14ac:dyDescent="0.25">
      <c r="A8" s="152"/>
      <c r="B8" s="19" t="s">
        <v>2</v>
      </c>
      <c r="C8" s="15" t="s">
        <v>10</v>
      </c>
      <c r="D8" s="16">
        <v>1</v>
      </c>
      <c r="E8" s="17">
        <v>21.68</v>
      </c>
      <c r="F8" s="17">
        <f>D8*E8</f>
        <v>21.68</v>
      </c>
      <c r="G8" s="18" t="s">
        <v>117</v>
      </c>
      <c r="H8" s="15"/>
      <c r="I8" s="10"/>
    </row>
    <row r="9" spans="1:9" x14ac:dyDescent="0.25">
      <c r="A9" s="152"/>
      <c r="B9" s="19" t="s">
        <v>3</v>
      </c>
      <c r="C9" s="15" t="s">
        <v>1</v>
      </c>
      <c r="D9" s="16">
        <v>1</v>
      </c>
      <c r="E9" s="17">
        <v>32</v>
      </c>
      <c r="F9" s="17">
        <f>D9*E9</f>
        <v>32</v>
      </c>
      <c r="G9" s="18" t="s">
        <v>130</v>
      </c>
      <c r="H9" s="15"/>
      <c r="I9" s="10"/>
    </row>
    <row r="10" spans="1:9" x14ac:dyDescent="0.25">
      <c r="A10" s="152"/>
      <c r="B10" s="19" t="s">
        <v>49</v>
      </c>
      <c r="C10" s="15" t="s">
        <v>1</v>
      </c>
      <c r="D10" s="16">
        <v>1</v>
      </c>
      <c r="E10" s="17">
        <v>29.2</v>
      </c>
      <c r="F10" s="17">
        <f>D10*E10</f>
        <v>29.2</v>
      </c>
      <c r="G10" s="18" t="s">
        <v>116</v>
      </c>
      <c r="H10" s="15" t="s">
        <v>181</v>
      </c>
      <c r="I10" s="10" t="s">
        <v>185</v>
      </c>
    </row>
    <row r="11" spans="1:9" x14ac:dyDescent="0.25">
      <c r="A11" s="152"/>
      <c r="B11" s="19" t="s">
        <v>188</v>
      </c>
      <c r="C11" s="15" t="s">
        <v>10</v>
      </c>
      <c r="D11" s="16">
        <v>1</v>
      </c>
      <c r="E11" s="17">
        <v>11.58</v>
      </c>
      <c r="F11" s="17">
        <f t="shared" si="0"/>
        <v>11.58</v>
      </c>
      <c r="G11" s="21" t="s">
        <v>135</v>
      </c>
      <c r="H11" s="15" t="s">
        <v>139</v>
      </c>
      <c r="I11" s="10" t="s">
        <v>184</v>
      </c>
    </row>
    <row r="12" spans="1:9" x14ac:dyDescent="0.25">
      <c r="A12" s="152"/>
      <c r="B12" s="19" t="s">
        <v>189</v>
      </c>
      <c r="C12" s="15" t="s">
        <v>1</v>
      </c>
      <c r="D12" s="16">
        <v>1</v>
      </c>
      <c r="E12" s="17">
        <v>1</v>
      </c>
      <c r="F12" s="17">
        <f t="shared" si="0"/>
        <v>1</v>
      </c>
      <c r="G12" s="18" t="s">
        <v>191</v>
      </c>
      <c r="H12" s="15" t="s">
        <v>192</v>
      </c>
      <c r="I12" s="22" t="s">
        <v>190</v>
      </c>
    </row>
    <row r="13" spans="1:9" x14ac:dyDescent="0.25">
      <c r="A13" s="152"/>
      <c r="B13" s="19" t="s">
        <v>198</v>
      </c>
      <c r="C13" s="15" t="s">
        <v>1</v>
      </c>
      <c r="D13" s="16">
        <v>1</v>
      </c>
      <c r="E13" s="17">
        <v>4.49</v>
      </c>
      <c r="F13" s="17">
        <f>D13*E13</f>
        <v>4.49</v>
      </c>
      <c r="G13" s="20" t="s">
        <v>115</v>
      </c>
      <c r="H13" s="15" t="s">
        <v>143</v>
      </c>
      <c r="I13" s="10"/>
    </row>
    <row r="14" spans="1:9" x14ac:dyDescent="0.25">
      <c r="A14" s="152"/>
      <c r="B14" s="19" t="s">
        <v>52</v>
      </c>
      <c r="C14" s="15" t="s">
        <v>10</v>
      </c>
      <c r="D14" s="16">
        <v>2</v>
      </c>
      <c r="E14" s="17">
        <v>2.04</v>
      </c>
      <c r="F14" s="17">
        <f t="shared" si="0"/>
        <v>4.08</v>
      </c>
      <c r="G14" s="18" t="s">
        <v>108</v>
      </c>
      <c r="H14" s="15" t="s">
        <v>179</v>
      </c>
      <c r="I14" s="10"/>
    </row>
    <row r="15" spans="1:9" s="5" customFormat="1" x14ac:dyDescent="0.25">
      <c r="A15" s="152"/>
      <c r="B15" s="19" t="s">
        <v>174</v>
      </c>
      <c r="C15" s="15" t="s">
        <v>176</v>
      </c>
      <c r="D15" s="16">
        <v>1</v>
      </c>
      <c r="E15" s="17"/>
      <c r="F15" s="17"/>
      <c r="G15" s="18" t="s">
        <v>175</v>
      </c>
      <c r="H15" s="23" t="s">
        <v>215</v>
      </c>
      <c r="I15" s="15"/>
    </row>
    <row r="16" spans="1:9" x14ac:dyDescent="0.25">
      <c r="A16" s="152"/>
      <c r="B16" s="19" t="s">
        <v>180</v>
      </c>
      <c r="C16" s="15" t="s">
        <v>1</v>
      </c>
      <c r="D16" s="16">
        <v>1</v>
      </c>
      <c r="E16" s="17">
        <v>3</v>
      </c>
      <c r="F16" s="17">
        <f t="shared" si="0"/>
        <v>3</v>
      </c>
      <c r="G16" s="18" t="s">
        <v>113</v>
      </c>
      <c r="H16" s="15" t="s">
        <v>172</v>
      </c>
      <c r="I16" s="10" t="s">
        <v>250</v>
      </c>
    </row>
    <row r="17" spans="1:9" s="5" customFormat="1" x14ac:dyDescent="0.25">
      <c r="A17" s="152"/>
      <c r="B17" s="19" t="s">
        <v>169</v>
      </c>
      <c r="C17" s="15" t="s">
        <v>1</v>
      </c>
      <c r="D17" s="16">
        <v>1</v>
      </c>
      <c r="E17" s="17">
        <v>2</v>
      </c>
      <c r="F17" s="17">
        <f t="shared" si="0"/>
        <v>2</v>
      </c>
      <c r="G17" s="18" t="s">
        <v>170</v>
      </c>
      <c r="H17" s="15" t="s">
        <v>171</v>
      </c>
      <c r="I17" s="10" t="s">
        <v>250</v>
      </c>
    </row>
    <row r="18" spans="1:9" s="5" customFormat="1" x14ac:dyDescent="0.25">
      <c r="A18" s="152"/>
      <c r="B18" s="19" t="s">
        <v>178</v>
      </c>
      <c r="C18" s="15" t="s">
        <v>195</v>
      </c>
      <c r="D18" s="16">
        <v>1</v>
      </c>
      <c r="E18" s="17">
        <v>10</v>
      </c>
      <c r="F18" s="17">
        <f t="shared" si="0"/>
        <v>10</v>
      </c>
      <c r="G18" s="24"/>
      <c r="H18" s="15" t="s">
        <v>213</v>
      </c>
      <c r="I18" s="10" t="s">
        <v>214</v>
      </c>
    </row>
    <row r="19" spans="1:9" s="5" customFormat="1" x14ac:dyDescent="0.25">
      <c r="A19" s="152"/>
      <c r="B19" s="19" t="s">
        <v>11</v>
      </c>
      <c r="C19" s="15" t="s">
        <v>10</v>
      </c>
      <c r="D19" s="16">
        <v>1</v>
      </c>
      <c r="E19" s="17">
        <v>4.05</v>
      </c>
      <c r="F19" s="17">
        <f t="shared" ref="F19:F26" si="1">D19*E19</f>
        <v>4.05</v>
      </c>
      <c r="G19" s="18" t="s">
        <v>104</v>
      </c>
      <c r="H19" s="23" t="s">
        <v>194</v>
      </c>
      <c r="I19" s="25" t="s">
        <v>193</v>
      </c>
    </row>
    <row r="20" spans="1:9" s="5" customFormat="1" x14ac:dyDescent="0.25">
      <c r="A20" s="152"/>
      <c r="B20" s="19" t="s">
        <v>97</v>
      </c>
      <c r="C20" s="15" t="s">
        <v>10</v>
      </c>
      <c r="D20" s="16">
        <v>1</v>
      </c>
      <c r="E20" s="17">
        <v>8</v>
      </c>
      <c r="F20" s="17">
        <f t="shared" si="1"/>
        <v>8</v>
      </c>
      <c r="G20" s="20" t="s">
        <v>103</v>
      </c>
      <c r="H20" s="23" t="s">
        <v>5</v>
      </c>
      <c r="I20" s="25" t="s">
        <v>196</v>
      </c>
    </row>
    <row r="21" spans="1:9" x14ac:dyDescent="0.25">
      <c r="A21" s="149" t="s">
        <v>160</v>
      </c>
      <c r="B21" s="26" t="s">
        <v>197</v>
      </c>
      <c r="C21" s="15" t="s">
        <v>0</v>
      </c>
      <c r="D21" s="16">
        <v>20</v>
      </c>
      <c r="E21" s="17">
        <v>0.89749999999999996</v>
      </c>
      <c r="F21" s="17">
        <f t="shared" si="1"/>
        <v>17.95</v>
      </c>
      <c r="G21" s="27" t="s">
        <v>126</v>
      </c>
      <c r="H21" s="10" t="s">
        <v>163</v>
      </c>
      <c r="I21" s="10"/>
    </row>
    <row r="22" spans="1:9" x14ac:dyDescent="0.25">
      <c r="A22" s="149"/>
      <c r="B22" s="28" t="s">
        <v>164</v>
      </c>
      <c r="C22" s="15" t="s">
        <v>1</v>
      </c>
      <c r="D22" s="16">
        <v>40</v>
      </c>
      <c r="E22" s="17">
        <v>0.375</v>
      </c>
      <c r="F22" s="17">
        <f t="shared" si="1"/>
        <v>15</v>
      </c>
      <c r="G22" s="20" t="s">
        <v>199</v>
      </c>
      <c r="H22" s="10" t="s">
        <v>224</v>
      </c>
      <c r="I22" s="15"/>
    </row>
    <row r="23" spans="1:9" x14ac:dyDescent="0.25">
      <c r="A23" s="149"/>
      <c r="B23" s="26" t="s">
        <v>36</v>
      </c>
      <c r="C23" s="15" t="s">
        <v>1</v>
      </c>
      <c r="D23" s="16">
        <v>16</v>
      </c>
      <c r="E23" s="17">
        <v>0.78600000000000003</v>
      </c>
      <c r="F23" s="17">
        <f t="shared" si="1"/>
        <v>12.576000000000001</v>
      </c>
      <c r="G23" s="27" t="s">
        <v>123</v>
      </c>
      <c r="H23" s="15" t="s">
        <v>225</v>
      </c>
      <c r="I23" s="10"/>
    </row>
    <row r="24" spans="1:9" x14ac:dyDescent="0.25">
      <c r="A24" s="149"/>
      <c r="B24" s="26" t="s">
        <v>120</v>
      </c>
      <c r="C24" s="15" t="s">
        <v>1</v>
      </c>
      <c r="D24" s="16">
        <v>1</v>
      </c>
      <c r="E24" s="17">
        <v>1.98</v>
      </c>
      <c r="F24" s="17">
        <f t="shared" si="1"/>
        <v>1.98</v>
      </c>
      <c r="G24" s="20" t="s">
        <v>120</v>
      </c>
      <c r="H24" s="10" t="s">
        <v>132</v>
      </c>
      <c r="I24" s="10"/>
    </row>
    <row r="25" spans="1:9" x14ac:dyDescent="0.25">
      <c r="A25" s="149"/>
      <c r="B25" s="26" t="s">
        <v>51</v>
      </c>
      <c r="C25" s="15" t="s">
        <v>1</v>
      </c>
      <c r="D25" s="16">
        <v>2</v>
      </c>
      <c r="E25" s="17">
        <v>13.23</v>
      </c>
      <c r="F25" s="17">
        <f t="shared" si="1"/>
        <v>26.46</v>
      </c>
      <c r="G25" s="27" t="s">
        <v>122</v>
      </c>
      <c r="H25" s="10" t="s">
        <v>131</v>
      </c>
      <c r="I25" s="10"/>
    </row>
    <row r="26" spans="1:9" x14ac:dyDescent="0.25">
      <c r="A26" s="149"/>
      <c r="B26" s="26" t="s">
        <v>88</v>
      </c>
      <c r="C26" s="15" t="s">
        <v>1</v>
      </c>
      <c r="D26" s="16">
        <v>2</v>
      </c>
      <c r="E26" s="17">
        <v>2.5</v>
      </c>
      <c r="F26" s="17">
        <f t="shared" si="1"/>
        <v>5</v>
      </c>
      <c r="G26" s="20" t="s">
        <v>121</v>
      </c>
      <c r="H26" s="15" t="s">
        <v>200</v>
      </c>
      <c r="I26" s="10"/>
    </row>
    <row r="27" spans="1:9" x14ac:dyDescent="0.25">
      <c r="A27" s="149"/>
      <c r="B27" s="26" t="s">
        <v>166</v>
      </c>
      <c r="C27" s="15" t="s">
        <v>1</v>
      </c>
      <c r="D27" s="16">
        <v>1</v>
      </c>
      <c r="E27" s="17">
        <v>11.99</v>
      </c>
      <c r="F27" s="17">
        <f t="shared" ref="F27:F29" si="2">D27*E27</f>
        <v>11.99</v>
      </c>
      <c r="G27" s="20" t="s">
        <v>119</v>
      </c>
      <c r="H27" s="29" t="s">
        <v>129</v>
      </c>
      <c r="I27" s="10"/>
    </row>
    <row r="28" spans="1:9" x14ac:dyDescent="0.25">
      <c r="A28" s="149"/>
      <c r="B28" s="26" t="s">
        <v>96</v>
      </c>
      <c r="C28" s="15" t="s">
        <v>1</v>
      </c>
      <c r="D28" s="16">
        <v>1</v>
      </c>
      <c r="E28" s="17">
        <v>8</v>
      </c>
      <c r="F28" s="17">
        <f t="shared" si="2"/>
        <v>8</v>
      </c>
      <c r="G28" s="30" t="s">
        <v>227</v>
      </c>
      <c r="H28" s="15" t="s">
        <v>201</v>
      </c>
      <c r="I28" s="15" t="s">
        <v>177</v>
      </c>
    </row>
    <row r="29" spans="1:9" x14ac:dyDescent="0.25">
      <c r="A29" s="149"/>
      <c r="B29" s="26" t="s">
        <v>202</v>
      </c>
      <c r="C29" s="15" t="s">
        <v>1</v>
      </c>
      <c r="D29" s="16">
        <v>1</v>
      </c>
      <c r="E29" s="17">
        <v>2.29</v>
      </c>
      <c r="F29" s="17">
        <f t="shared" si="2"/>
        <v>2.29</v>
      </c>
      <c r="G29" s="20" t="s">
        <v>203</v>
      </c>
      <c r="H29" s="10"/>
      <c r="I29" s="10"/>
    </row>
    <row r="30" spans="1:9" x14ac:dyDescent="0.25">
      <c r="A30" s="150" t="s">
        <v>162</v>
      </c>
      <c r="B30" s="31" t="s">
        <v>118</v>
      </c>
      <c r="C30" s="15" t="s">
        <v>218</v>
      </c>
      <c r="D30" s="16">
        <v>1</v>
      </c>
      <c r="E30" s="17">
        <v>2</v>
      </c>
      <c r="F30" s="17">
        <f t="shared" si="0"/>
        <v>2</v>
      </c>
      <c r="G30" s="20" t="s">
        <v>118</v>
      </c>
      <c r="H30" s="15" t="s">
        <v>142</v>
      </c>
      <c r="I30" s="10"/>
    </row>
    <row r="31" spans="1:9" x14ac:dyDescent="0.25">
      <c r="A31" s="150"/>
      <c r="B31" s="31" t="s">
        <v>4</v>
      </c>
      <c r="C31" s="15" t="s">
        <v>218</v>
      </c>
      <c r="D31" s="16">
        <v>1</v>
      </c>
      <c r="E31" s="17">
        <v>6</v>
      </c>
      <c r="F31" s="17">
        <f t="shared" si="0"/>
        <v>6</v>
      </c>
      <c r="G31" s="32"/>
      <c r="H31" s="15" t="s">
        <v>244</v>
      </c>
      <c r="I31" s="10"/>
    </row>
    <row r="32" spans="1:9" x14ac:dyDescent="0.25">
      <c r="A32" s="150"/>
      <c r="B32" s="31" t="s">
        <v>140</v>
      </c>
      <c r="C32" s="15" t="s">
        <v>133</v>
      </c>
      <c r="D32" s="16">
        <v>8</v>
      </c>
      <c r="E32" s="17">
        <v>0.1</v>
      </c>
      <c r="F32" s="17">
        <f t="shared" si="0"/>
        <v>0.8</v>
      </c>
      <c r="G32" s="20" t="s">
        <v>125</v>
      </c>
      <c r="H32" s="15" t="s">
        <v>134</v>
      </c>
      <c r="I32" s="33"/>
    </row>
    <row r="33" spans="1:9" x14ac:dyDescent="0.25">
      <c r="A33" s="150"/>
      <c r="B33" s="31" t="s">
        <v>54</v>
      </c>
      <c r="C33" s="15" t="s">
        <v>10</v>
      </c>
      <c r="D33" s="16">
        <v>1</v>
      </c>
      <c r="E33" s="17">
        <v>2</v>
      </c>
      <c r="F33" s="17">
        <f t="shared" ref="F33:F38" si="3">D33*E33</f>
        <v>2</v>
      </c>
      <c r="G33" s="18" t="s">
        <v>55</v>
      </c>
      <c r="H33" s="15"/>
      <c r="I33" s="10"/>
    </row>
    <row r="34" spans="1:9" x14ac:dyDescent="0.25">
      <c r="A34" s="150"/>
      <c r="B34" s="31" t="s">
        <v>102</v>
      </c>
      <c r="C34" s="15" t="s">
        <v>10</v>
      </c>
      <c r="D34" s="16">
        <v>4</v>
      </c>
      <c r="E34" s="17">
        <v>0.5</v>
      </c>
      <c r="F34" s="34">
        <f t="shared" si="3"/>
        <v>2</v>
      </c>
      <c r="G34" s="18" t="s">
        <v>102</v>
      </c>
      <c r="H34" s="15" t="s">
        <v>173</v>
      </c>
      <c r="I34" s="10"/>
    </row>
    <row r="35" spans="1:9" x14ac:dyDescent="0.25">
      <c r="A35" s="150"/>
      <c r="B35" s="31" t="s">
        <v>95</v>
      </c>
      <c r="C35" s="15" t="s">
        <v>10</v>
      </c>
      <c r="D35" s="16">
        <v>1</v>
      </c>
      <c r="E35" s="17">
        <v>2</v>
      </c>
      <c r="F35" s="17">
        <f t="shared" si="3"/>
        <v>2</v>
      </c>
      <c r="G35" s="18" t="s">
        <v>109</v>
      </c>
      <c r="H35" s="23" t="s">
        <v>183</v>
      </c>
      <c r="I35" s="10"/>
    </row>
    <row r="36" spans="1:9" x14ac:dyDescent="0.25">
      <c r="A36" s="150"/>
      <c r="B36" s="31" t="s">
        <v>94</v>
      </c>
      <c r="C36" s="15" t="s">
        <v>10</v>
      </c>
      <c r="D36" s="16">
        <v>1</v>
      </c>
      <c r="E36" s="17">
        <v>3</v>
      </c>
      <c r="F36" s="17">
        <f t="shared" si="3"/>
        <v>3</v>
      </c>
      <c r="G36" s="18" t="s">
        <v>111</v>
      </c>
      <c r="H36" s="23" t="s">
        <v>182</v>
      </c>
      <c r="I36" s="10"/>
    </row>
    <row r="37" spans="1:9" x14ac:dyDescent="0.25">
      <c r="A37" s="150"/>
      <c r="B37" s="31" t="s">
        <v>91</v>
      </c>
      <c r="C37" s="15" t="s">
        <v>10</v>
      </c>
      <c r="D37" s="16">
        <v>1</v>
      </c>
      <c r="E37" s="17">
        <v>22.98</v>
      </c>
      <c r="F37" s="17">
        <f t="shared" si="3"/>
        <v>22.98</v>
      </c>
      <c r="G37" s="20" t="s">
        <v>124</v>
      </c>
      <c r="H37" s="15" t="s">
        <v>92</v>
      </c>
      <c r="I37" s="15"/>
    </row>
    <row r="38" spans="1:9" ht="15" customHeight="1" x14ac:dyDescent="0.25">
      <c r="A38" s="148" t="s">
        <v>138</v>
      </c>
      <c r="B38" s="36" t="s">
        <v>153</v>
      </c>
      <c r="C38" s="15" t="s">
        <v>8</v>
      </c>
      <c r="D38" s="11">
        <f>'Hardware Quantities'!H23</f>
        <v>33</v>
      </c>
      <c r="E38" s="17">
        <v>7.0000000000000007E-2</v>
      </c>
      <c r="F38" s="17">
        <f t="shared" si="3"/>
        <v>2.31</v>
      </c>
      <c r="G38" s="20" t="s">
        <v>45</v>
      </c>
      <c r="H38" s="10"/>
      <c r="I38" s="10"/>
    </row>
    <row r="39" spans="1:9" x14ac:dyDescent="0.25">
      <c r="A39" s="148"/>
      <c r="B39" s="36" t="s">
        <v>154</v>
      </c>
      <c r="C39" s="10" t="s">
        <v>8</v>
      </c>
      <c r="D39" s="11">
        <f>'Hardware Quantities'!H24</f>
        <v>9</v>
      </c>
      <c r="E39" s="17">
        <v>7.0000000000000007E-2</v>
      </c>
      <c r="F39" s="17">
        <f t="shared" ref="F39:F56" si="4">D39*E39</f>
        <v>0.63000000000000012</v>
      </c>
      <c r="G39" s="147" t="s">
        <v>53</v>
      </c>
      <c r="H39" s="10"/>
      <c r="I39" s="10"/>
    </row>
    <row r="40" spans="1:9" x14ac:dyDescent="0.25">
      <c r="A40" s="148"/>
      <c r="B40" s="36" t="s">
        <v>72</v>
      </c>
      <c r="C40" s="10" t="s">
        <v>8</v>
      </c>
      <c r="D40" s="11">
        <f>'Hardware Quantities'!H25</f>
        <v>13</v>
      </c>
      <c r="E40" s="17">
        <v>0.11</v>
      </c>
      <c r="F40" s="17">
        <f t="shared" si="4"/>
        <v>1.43</v>
      </c>
      <c r="G40" s="20" t="s">
        <v>56</v>
      </c>
      <c r="H40" s="10"/>
      <c r="I40" s="10"/>
    </row>
    <row r="41" spans="1:9" x14ac:dyDescent="0.25">
      <c r="A41" s="148"/>
      <c r="B41" s="36" t="s">
        <v>155</v>
      </c>
      <c r="C41" s="10" t="s">
        <v>8</v>
      </c>
      <c r="D41" s="11">
        <f>'Hardware Quantities'!H26</f>
        <v>15</v>
      </c>
      <c r="E41" s="17">
        <v>0.18</v>
      </c>
      <c r="F41" s="17">
        <f t="shared" si="4"/>
        <v>2.6999999999999997</v>
      </c>
      <c r="G41" s="20" t="s">
        <v>68</v>
      </c>
      <c r="H41" s="10"/>
      <c r="I41" s="10"/>
    </row>
    <row r="42" spans="1:9" x14ac:dyDescent="0.25">
      <c r="A42" s="148"/>
      <c r="B42" s="36" t="s">
        <v>39</v>
      </c>
      <c r="C42" s="10" t="s">
        <v>8</v>
      </c>
      <c r="D42" s="11">
        <f>'Hardware Quantities'!H27</f>
        <v>32</v>
      </c>
      <c r="E42" s="17">
        <v>0.02</v>
      </c>
      <c r="F42" s="17">
        <f t="shared" si="4"/>
        <v>0.64</v>
      </c>
      <c r="G42" s="20" t="s">
        <v>39</v>
      </c>
      <c r="H42" s="10"/>
      <c r="I42" s="10"/>
    </row>
    <row r="43" spans="1:9" x14ac:dyDescent="0.25">
      <c r="A43" s="148"/>
      <c r="B43" s="36" t="s">
        <v>40</v>
      </c>
      <c r="C43" s="10" t="s">
        <v>8</v>
      </c>
      <c r="D43" s="11">
        <f>'Hardware Quantities'!H28</f>
        <v>17</v>
      </c>
      <c r="E43" s="17">
        <v>0.02</v>
      </c>
      <c r="F43" s="17">
        <f t="shared" si="4"/>
        <v>0.34</v>
      </c>
      <c r="G43" s="20" t="s">
        <v>43</v>
      </c>
      <c r="H43" s="10"/>
      <c r="I43" s="10"/>
    </row>
    <row r="44" spans="1:9" x14ac:dyDescent="0.25">
      <c r="A44" s="148"/>
      <c r="B44" s="36" t="s">
        <v>42</v>
      </c>
      <c r="C44" s="10" t="s">
        <v>8</v>
      </c>
      <c r="D44" s="11">
        <f>'Hardware Quantities'!H29</f>
        <v>82</v>
      </c>
      <c r="E44" s="17">
        <v>0.03</v>
      </c>
      <c r="F44" s="17">
        <f t="shared" si="4"/>
        <v>2.46</v>
      </c>
      <c r="G44" s="20" t="s">
        <v>42</v>
      </c>
      <c r="H44" s="10"/>
      <c r="I44" s="10"/>
    </row>
    <row r="45" spans="1:9" s="5" customFormat="1" x14ac:dyDescent="0.25">
      <c r="A45" s="148"/>
      <c r="B45" s="36" t="s">
        <v>208</v>
      </c>
      <c r="C45" s="10" t="s">
        <v>8</v>
      </c>
      <c r="D45" s="11">
        <f>'Hardware Quantities'!H31</f>
        <v>4</v>
      </c>
      <c r="E45" s="17">
        <v>0.14000000000000001</v>
      </c>
      <c r="F45" s="17">
        <f t="shared" si="4"/>
        <v>0.56000000000000005</v>
      </c>
      <c r="G45" s="20" t="s">
        <v>210</v>
      </c>
      <c r="H45" s="10"/>
      <c r="I45" s="10"/>
    </row>
    <row r="46" spans="1:9" s="5" customFormat="1" x14ac:dyDescent="0.25">
      <c r="A46" s="148"/>
      <c r="B46" s="36" t="s">
        <v>209</v>
      </c>
      <c r="C46" s="10" t="s">
        <v>8</v>
      </c>
      <c r="D46" s="11">
        <f>'Hardware Quantities'!H32</f>
        <v>4</v>
      </c>
      <c r="E46" s="17">
        <v>0.01</v>
      </c>
      <c r="F46" s="17">
        <f t="shared" si="4"/>
        <v>0.04</v>
      </c>
      <c r="G46" s="20" t="s">
        <v>211</v>
      </c>
      <c r="H46" s="10"/>
      <c r="I46" s="10"/>
    </row>
    <row r="47" spans="1:9" x14ac:dyDescent="0.25">
      <c r="A47" s="148"/>
      <c r="B47" s="36" t="s">
        <v>156</v>
      </c>
      <c r="C47" s="10" t="s">
        <v>8</v>
      </c>
      <c r="D47" s="11">
        <f>'Hardware Quantities'!H35</f>
        <v>196</v>
      </c>
      <c r="E47" s="17">
        <v>0.08</v>
      </c>
      <c r="F47" s="17">
        <f t="shared" si="4"/>
        <v>15.68</v>
      </c>
      <c r="G47" s="20" t="s">
        <v>30</v>
      </c>
      <c r="H47" s="10"/>
      <c r="I47" s="10"/>
    </row>
    <row r="48" spans="1:9" x14ac:dyDescent="0.25">
      <c r="A48" s="148"/>
      <c r="B48" s="36" t="s">
        <v>157</v>
      </c>
      <c r="C48" s="10" t="s">
        <v>8</v>
      </c>
      <c r="D48" s="11">
        <f>'Hardware Quantities'!H36</f>
        <v>1</v>
      </c>
      <c r="E48" s="17">
        <v>0.17</v>
      </c>
      <c r="F48" s="17">
        <f t="shared" si="4"/>
        <v>0.17</v>
      </c>
      <c r="G48" s="20" t="s">
        <v>47</v>
      </c>
      <c r="H48" s="10"/>
      <c r="I48" s="10"/>
    </row>
    <row r="49" spans="1:9" s="5" customFormat="1" x14ac:dyDescent="0.25">
      <c r="A49" s="148"/>
      <c r="B49" s="36" t="s">
        <v>186</v>
      </c>
      <c r="C49" s="10" t="s">
        <v>8</v>
      </c>
      <c r="D49" s="11">
        <f>'Hardware Quantities'!H37</f>
        <v>1</v>
      </c>
      <c r="E49" s="17">
        <v>0.14000000000000001</v>
      </c>
      <c r="F49" s="17">
        <f t="shared" si="4"/>
        <v>0.14000000000000001</v>
      </c>
      <c r="G49" s="20" t="s">
        <v>187</v>
      </c>
      <c r="H49" s="10"/>
      <c r="I49" s="10"/>
    </row>
    <row r="50" spans="1:9" x14ac:dyDescent="0.25">
      <c r="A50" s="148"/>
      <c r="B50" s="36" t="s">
        <v>158</v>
      </c>
      <c r="C50" s="10" t="s">
        <v>8</v>
      </c>
      <c r="D50" s="11">
        <f>'Hardware Quantities'!H38</f>
        <v>22</v>
      </c>
      <c r="E50" s="17">
        <v>0.2</v>
      </c>
      <c r="F50" s="17">
        <f t="shared" si="4"/>
        <v>4.4000000000000004</v>
      </c>
      <c r="G50" s="147" t="s">
        <v>41</v>
      </c>
      <c r="H50" s="10"/>
      <c r="I50" s="10"/>
    </row>
    <row r="51" spans="1:9" x14ac:dyDescent="0.25">
      <c r="A51" s="148"/>
      <c r="B51" s="36" t="s">
        <v>63</v>
      </c>
      <c r="C51" s="10" t="s">
        <v>8</v>
      </c>
      <c r="D51" s="11">
        <f>'Hardware Quantities'!H39</f>
        <v>1</v>
      </c>
      <c r="E51" s="17">
        <v>0.46</v>
      </c>
      <c r="F51" s="17">
        <f t="shared" si="4"/>
        <v>0.46</v>
      </c>
      <c r="G51" s="20" t="s">
        <v>64</v>
      </c>
      <c r="H51" s="10"/>
      <c r="I51" s="10"/>
    </row>
    <row r="52" spans="1:9" x14ac:dyDescent="0.25">
      <c r="A52" s="148"/>
      <c r="B52" s="36" t="s">
        <v>69</v>
      </c>
      <c r="C52" s="10" t="s">
        <v>8</v>
      </c>
      <c r="D52" s="11">
        <f>'Hardware Quantities'!H40</f>
        <v>9</v>
      </c>
      <c r="E52" s="17">
        <v>0.03</v>
      </c>
      <c r="F52" s="17">
        <f t="shared" si="4"/>
        <v>0.27</v>
      </c>
      <c r="G52" s="20" t="s">
        <v>69</v>
      </c>
      <c r="H52" s="10"/>
      <c r="I52" s="10"/>
    </row>
    <row r="53" spans="1:9" x14ac:dyDescent="0.25">
      <c r="A53" s="148"/>
      <c r="B53" s="36" t="s">
        <v>38</v>
      </c>
      <c r="C53" s="10" t="s">
        <v>8</v>
      </c>
      <c r="D53" s="11">
        <f>'Hardware Quantities'!H41</f>
        <v>14</v>
      </c>
      <c r="E53" s="17">
        <v>7.0000000000000007E-2</v>
      </c>
      <c r="F53" s="17">
        <f t="shared" si="4"/>
        <v>0.98000000000000009</v>
      </c>
      <c r="G53" s="20" t="s">
        <v>33</v>
      </c>
      <c r="H53" s="10"/>
      <c r="I53" s="10"/>
    </row>
    <row r="54" spans="1:9" x14ac:dyDescent="0.25">
      <c r="A54" s="148"/>
      <c r="B54" s="36" t="s">
        <v>32</v>
      </c>
      <c r="C54" s="10" t="s">
        <v>8</v>
      </c>
      <c r="D54" s="11">
        <f>'Hardware Quantities'!H42</f>
        <v>185</v>
      </c>
      <c r="E54" s="17">
        <v>0.04</v>
      </c>
      <c r="F54" s="17">
        <f t="shared" si="4"/>
        <v>7.4</v>
      </c>
      <c r="G54" s="20" t="s">
        <v>32</v>
      </c>
      <c r="H54" s="10" t="s">
        <v>216</v>
      </c>
      <c r="I54" s="10" t="s">
        <v>217</v>
      </c>
    </row>
    <row r="55" spans="1:9" x14ac:dyDescent="0.25">
      <c r="A55" s="148"/>
      <c r="B55" s="36" t="s">
        <v>31</v>
      </c>
      <c r="C55" s="10" t="s">
        <v>8</v>
      </c>
      <c r="D55" s="11">
        <f>'Hardware Quantities'!H43</f>
        <v>205</v>
      </c>
      <c r="E55" s="17">
        <v>0.01</v>
      </c>
      <c r="F55" s="17">
        <f t="shared" si="4"/>
        <v>2.0499999999999998</v>
      </c>
      <c r="G55" s="20" t="s">
        <v>31</v>
      </c>
      <c r="H55" s="10"/>
      <c r="I55" s="10"/>
    </row>
    <row r="56" spans="1:9" x14ac:dyDescent="0.25">
      <c r="A56" s="148"/>
      <c r="B56" s="36" t="s">
        <v>67</v>
      </c>
      <c r="C56" s="10" t="s">
        <v>8</v>
      </c>
      <c r="D56" s="11">
        <f>'Hardware Quantities'!H44</f>
        <v>2</v>
      </c>
      <c r="E56" s="17">
        <v>0.03</v>
      </c>
      <c r="F56" s="17">
        <f t="shared" si="4"/>
        <v>0.06</v>
      </c>
      <c r="G56" s="20" t="s">
        <v>67</v>
      </c>
      <c r="H56" s="10"/>
      <c r="I56" s="10"/>
    </row>
    <row r="57" spans="1:9" s="5" customFormat="1" x14ac:dyDescent="0.25">
      <c r="A57" s="148"/>
      <c r="B57" s="36" t="s">
        <v>159</v>
      </c>
      <c r="C57" s="10" t="s">
        <v>8</v>
      </c>
      <c r="D57" s="11">
        <f>'Hardware Quantities'!H34</f>
        <v>2</v>
      </c>
      <c r="E57" s="17">
        <v>0.16</v>
      </c>
      <c r="F57" s="17">
        <f>E57*D57</f>
        <v>0.32</v>
      </c>
      <c r="G57" s="20" t="s">
        <v>148</v>
      </c>
      <c r="H57" s="23" t="s">
        <v>152</v>
      </c>
      <c r="I57" s="10"/>
    </row>
    <row r="58" spans="1:9" x14ac:dyDescent="0.25">
      <c r="A58" s="10"/>
      <c r="B58" s="10"/>
      <c r="C58" s="10"/>
      <c r="D58" s="16"/>
      <c r="E58" s="37"/>
      <c r="F58" s="38"/>
      <c r="G58" s="39"/>
      <c r="H58" s="15"/>
      <c r="I58" s="15"/>
    </row>
    <row r="59" spans="1:9" ht="17.25" x14ac:dyDescent="0.3">
      <c r="A59" s="10"/>
      <c r="B59" s="40" t="s">
        <v>19</v>
      </c>
      <c r="C59" s="15"/>
      <c r="D59" s="36" t="s">
        <v>226</v>
      </c>
      <c r="E59" s="36"/>
      <c r="F59" s="36"/>
      <c r="G59" s="36"/>
      <c r="H59" s="10"/>
      <c r="I59" s="15"/>
    </row>
    <row r="60" spans="1:9" s="1" customFormat="1" x14ac:dyDescent="0.25">
      <c r="A60" s="15"/>
      <c r="B60" s="41"/>
      <c r="C60" s="15"/>
      <c r="D60" s="16"/>
      <c r="E60" s="15"/>
      <c r="F60" s="15"/>
      <c r="G60" s="15"/>
      <c r="H60" s="15"/>
      <c r="I60" s="35"/>
    </row>
    <row r="61" spans="1:9" s="5" customFormat="1" x14ac:dyDescent="0.25">
      <c r="A61" s="10"/>
      <c r="B61" s="41"/>
      <c r="C61" s="10"/>
      <c r="D61" s="11"/>
      <c r="E61" s="42"/>
      <c r="F61" s="43"/>
      <c r="G61" s="10"/>
      <c r="H61" s="10"/>
      <c r="I61" s="39"/>
    </row>
    <row r="62" spans="1:9" x14ac:dyDescent="0.25">
      <c r="A62" s="10"/>
      <c r="B62" s="44"/>
      <c r="C62" s="10"/>
      <c r="D62" s="11"/>
      <c r="E62" s="45"/>
      <c r="F62" s="10"/>
      <c r="G62" s="10"/>
      <c r="H62" s="10"/>
      <c r="I62" s="39"/>
    </row>
    <row r="63" spans="1:9" s="5" customFormat="1" x14ac:dyDescent="0.25">
      <c r="A63" s="10"/>
      <c r="B63" s="44"/>
      <c r="C63" s="10"/>
      <c r="D63" s="11"/>
      <c r="E63" s="45"/>
      <c r="F63" s="10"/>
      <c r="G63" s="10"/>
      <c r="H63" s="10"/>
      <c r="I63" s="39"/>
    </row>
    <row r="64" spans="1:9" s="5" customFormat="1" x14ac:dyDescent="0.25">
      <c r="A64" s="10"/>
      <c r="B64" s="44"/>
      <c r="C64" s="10"/>
      <c r="D64" s="11"/>
      <c r="E64" s="45"/>
      <c r="F64" s="10"/>
      <c r="G64" s="10"/>
      <c r="H64" s="10"/>
      <c r="I64" s="39"/>
    </row>
    <row r="65" spans="1:9" s="5" customFormat="1" x14ac:dyDescent="0.25">
      <c r="A65" s="10"/>
      <c r="B65" s="44"/>
      <c r="C65" s="10"/>
      <c r="D65" s="11"/>
      <c r="E65" s="45"/>
      <c r="F65" s="29"/>
      <c r="G65" s="10"/>
      <c r="H65" s="33"/>
      <c r="I65" s="39"/>
    </row>
    <row r="66" spans="1:9" s="5" customFormat="1" ht="15.75" thickBot="1" x14ac:dyDescent="0.3">
      <c r="A66" s="10"/>
      <c r="B66" s="44"/>
      <c r="C66" s="10"/>
      <c r="D66" s="11"/>
      <c r="E66" s="45"/>
      <c r="F66" s="60"/>
      <c r="G66" s="60"/>
      <c r="H66" s="10"/>
      <c r="I66" s="39"/>
    </row>
    <row r="67" spans="1:9" s="5" customFormat="1" ht="15.75" x14ac:dyDescent="0.25">
      <c r="A67" s="10"/>
      <c r="B67" s="44"/>
      <c r="C67" s="10"/>
      <c r="D67" s="11"/>
      <c r="E67" s="53"/>
      <c r="F67" s="63">
        <f>SUM(F3:F5)</f>
        <v>95</v>
      </c>
      <c r="G67" s="64" t="s">
        <v>99</v>
      </c>
      <c r="H67" s="58"/>
      <c r="I67" s="12"/>
    </row>
    <row r="68" spans="1:9" s="5" customFormat="1" ht="15.75" x14ac:dyDescent="0.25">
      <c r="A68" s="10"/>
      <c r="B68" s="44"/>
      <c r="C68" s="10"/>
      <c r="D68" s="11"/>
      <c r="E68" s="53"/>
      <c r="F68" s="65"/>
      <c r="G68" s="66"/>
      <c r="H68" s="58"/>
      <c r="I68" s="12"/>
    </row>
    <row r="69" spans="1:9" ht="15.75" x14ac:dyDescent="0.25">
      <c r="A69" s="10"/>
      <c r="B69" s="44"/>
      <c r="C69" s="10"/>
      <c r="D69" s="11"/>
      <c r="E69" s="53"/>
      <c r="F69" s="67">
        <f>SUM(F6:F20)</f>
        <v>266.27000000000004</v>
      </c>
      <c r="G69" s="68" t="s">
        <v>144</v>
      </c>
      <c r="H69" s="58"/>
      <c r="I69" s="12"/>
    </row>
    <row r="70" spans="1:9" s="5" customFormat="1" ht="15.75" x14ac:dyDescent="0.25">
      <c r="A70" s="10"/>
      <c r="B70" s="44"/>
      <c r="C70" s="10"/>
      <c r="D70" s="11"/>
      <c r="E70" s="53"/>
      <c r="F70" s="69"/>
      <c r="G70" s="68"/>
      <c r="H70" s="58"/>
      <c r="I70" s="12"/>
    </row>
    <row r="71" spans="1:9" s="5" customFormat="1" ht="15.75" x14ac:dyDescent="0.25">
      <c r="A71" s="10"/>
      <c r="B71" s="44"/>
      <c r="C71" s="10"/>
      <c r="D71" s="11"/>
      <c r="E71" s="54"/>
      <c r="F71" s="70">
        <f>SUM(F21:F29)</f>
        <v>101.24600000000001</v>
      </c>
      <c r="G71" s="68" t="s">
        <v>167</v>
      </c>
      <c r="H71" s="58"/>
      <c r="I71" s="12"/>
    </row>
    <row r="72" spans="1:9" s="5" customFormat="1" ht="15.75" x14ac:dyDescent="0.25">
      <c r="A72" s="10"/>
      <c r="B72" s="44"/>
      <c r="C72" s="10"/>
      <c r="D72" s="11"/>
      <c r="E72" s="55"/>
      <c r="F72" s="69"/>
      <c r="G72" s="68"/>
      <c r="H72" s="59"/>
      <c r="I72" s="12"/>
    </row>
    <row r="73" spans="1:9" s="5" customFormat="1" ht="15.75" x14ac:dyDescent="0.25">
      <c r="A73" s="10"/>
      <c r="B73" s="44"/>
      <c r="C73" s="10"/>
      <c r="D73" s="11"/>
      <c r="E73" s="55"/>
      <c r="F73" s="71">
        <f>SUM(F30:F37)</f>
        <v>40.78</v>
      </c>
      <c r="G73" s="68" t="s">
        <v>168</v>
      </c>
      <c r="H73" s="59"/>
      <c r="I73" s="12"/>
    </row>
    <row r="74" spans="1:9" s="5" customFormat="1" ht="15.75" x14ac:dyDescent="0.25">
      <c r="A74" s="10"/>
      <c r="B74" s="44"/>
      <c r="C74" s="10"/>
      <c r="D74" s="11"/>
      <c r="E74" s="55"/>
      <c r="F74" s="65"/>
      <c r="G74" s="66"/>
      <c r="H74" s="59"/>
      <c r="I74" s="39"/>
    </row>
    <row r="75" spans="1:9" s="5" customFormat="1" ht="15.75" x14ac:dyDescent="0.25">
      <c r="A75" s="10"/>
      <c r="B75" s="44"/>
      <c r="C75" s="10"/>
      <c r="D75" s="11"/>
      <c r="E75" s="55"/>
      <c r="F75" s="72">
        <f>SUM(F38:F57)</f>
        <v>43.04</v>
      </c>
      <c r="G75" s="66" t="s">
        <v>100</v>
      </c>
      <c r="H75" s="58"/>
      <c r="I75" s="39"/>
    </row>
    <row r="76" spans="1:9" ht="15.75" x14ac:dyDescent="0.25">
      <c r="A76" s="10"/>
      <c r="B76" s="46"/>
      <c r="C76" s="10"/>
      <c r="D76" s="11"/>
      <c r="E76" s="56"/>
      <c r="F76" s="65"/>
      <c r="G76" s="66"/>
      <c r="H76" s="58"/>
      <c r="I76" s="39"/>
    </row>
    <row r="77" spans="1:9" ht="16.5" thickBot="1" x14ac:dyDescent="0.3">
      <c r="A77" s="10"/>
      <c r="B77" s="10"/>
      <c r="C77" s="10"/>
      <c r="D77" s="11"/>
      <c r="E77" s="57"/>
      <c r="F77" s="73">
        <f>SUM(F67:F75)</f>
        <v>546.33600000000001</v>
      </c>
      <c r="G77" s="74" t="s">
        <v>101</v>
      </c>
      <c r="H77" s="58"/>
      <c r="I77" s="12"/>
    </row>
    <row r="78" spans="1:9" ht="15.75" x14ac:dyDescent="0.25">
      <c r="A78" s="10"/>
      <c r="B78" s="48"/>
      <c r="C78" s="10"/>
      <c r="D78" s="11"/>
      <c r="E78" s="10"/>
      <c r="F78" s="61"/>
      <c r="G78" s="62"/>
      <c r="H78" s="10"/>
      <c r="I78" s="39"/>
    </row>
    <row r="79" spans="1:9" ht="15.75" x14ac:dyDescent="0.25">
      <c r="A79" s="10"/>
      <c r="B79" s="51"/>
      <c r="C79" s="10"/>
      <c r="D79" s="11"/>
      <c r="E79" s="33"/>
      <c r="F79" s="49"/>
      <c r="G79" s="50"/>
      <c r="H79" s="10"/>
      <c r="I79" s="39"/>
    </row>
    <row r="80" spans="1:9" x14ac:dyDescent="0.25">
      <c r="A80" s="10"/>
      <c r="B80" s="51"/>
      <c r="C80" s="10"/>
      <c r="D80" s="11"/>
      <c r="E80" s="33"/>
      <c r="F80" s="33"/>
      <c r="G80" s="10"/>
      <c r="H80" s="10"/>
      <c r="I80" s="10"/>
    </row>
    <row r="81" spans="1:9" x14ac:dyDescent="0.25">
      <c r="A81" s="10"/>
      <c r="B81" s="52"/>
      <c r="C81" s="10"/>
      <c r="D81" s="11"/>
      <c r="E81" s="33"/>
      <c r="F81" s="33"/>
      <c r="G81" s="10"/>
      <c r="H81" s="10"/>
      <c r="I81" s="10"/>
    </row>
    <row r="82" spans="1:9" x14ac:dyDescent="0.25">
      <c r="A82" s="10"/>
      <c r="B82" s="10"/>
      <c r="C82" s="10"/>
      <c r="D82" s="11"/>
      <c r="E82" s="33"/>
      <c r="F82" s="10"/>
      <c r="G82" s="10"/>
      <c r="H82" s="10"/>
      <c r="I82" s="10"/>
    </row>
  </sheetData>
  <mergeCells count="5">
    <mergeCell ref="A38:A57"/>
    <mergeCell ref="A21:A29"/>
    <mergeCell ref="A30:A37"/>
    <mergeCell ref="A2:A5"/>
    <mergeCell ref="A6:A20"/>
  </mergeCells>
  <hyperlinks>
    <hyperlink ref="G55" r:id="rId1"/>
    <hyperlink ref="G54" r:id="rId2"/>
    <hyperlink ref="G53" r:id="rId3"/>
    <hyperlink ref="G47" r:id="rId4"/>
    <hyperlink ref="G38" r:id="rId5"/>
    <hyperlink ref="G48" r:id="rId6"/>
    <hyperlink ref="G44" r:id="rId7"/>
    <hyperlink ref="G42" r:id="rId8"/>
    <hyperlink ref="G43" r:id="rId9"/>
    <hyperlink ref="G51" r:id="rId10"/>
    <hyperlink ref="G56" r:id="rId11"/>
    <hyperlink ref="G41" r:id="rId12"/>
    <hyperlink ref="G52" r:id="rId13"/>
    <hyperlink ref="G40" r:id="rId14"/>
    <hyperlink ref="G20" r:id="rId15"/>
    <hyperlink ref="G19" r:id="rId16"/>
    <hyperlink ref="G34" r:id="rId17"/>
    <hyperlink ref="G14" r:id="rId18"/>
    <hyperlink ref="G35" r:id="rId19"/>
    <hyperlink ref="G33" r:id="rId20"/>
    <hyperlink ref="G36" r:id="rId21"/>
    <hyperlink ref="G12" r:id="rId22"/>
    <hyperlink ref="G16" r:id="rId23"/>
    <hyperlink ref="G7" r:id="rId24"/>
    <hyperlink ref="G13" r:id="rId25"/>
    <hyperlink ref="G10" r:id="rId26"/>
    <hyperlink ref="G8" r:id="rId27"/>
    <hyperlink ref="G30" r:id="rId28"/>
    <hyperlink ref="G27" r:id="rId29"/>
    <hyperlink ref="G28" r:id="rId30"/>
    <hyperlink ref="G29" r:id="rId31" display="MK8 Pulley"/>
    <hyperlink ref="G24" r:id="rId32"/>
    <hyperlink ref="G26" r:id="rId33"/>
    <hyperlink ref="G25" r:id="rId34"/>
    <hyperlink ref="G23" r:id="rId35"/>
    <hyperlink ref="G22" r:id="rId36"/>
    <hyperlink ref="G37" r:id="rId37"/>
    <hyperlink ref="G32" r:id="rId38"/>
    <hyperlink ref="G21" r:id="rId39"/>
    <hyperlink ref="G3" r:id="rId40"/>
    <hyperlink ref="G4" r:id="rId41"/>
    <hyperlink ref="G5" r:id="rId42"/>
    <hyperlink ref="G6" r:id="rId43"/>
    <hyperlink ref="G9" r:id="rId44"/>
    <hyperlink ref="G11" r:id="rId45"/>
    <hyperlink ref="G57" r:id="rId46"/>
    <hyperlink ref="G17" r:id="rId47"/>
    <hyperlink ref="G15" r:id="rId48"/>
    <hyperlink ref="G49" r:id="rId49"/>
    <hyperlink ref="I12" r:id="rId50"/>
    <hyperlink ref="I19" r:id="rId51"/>
    <hyperlink ref="I20" r:id="rId52"/>
    <hyperlink ref="G45" r:id="rId53"/>
    <hyperlink ref="G46" r:id="rId54"/>
    <hyperlink ref="G39" r:id="rId55"/>
    <hyperlink ref="G50" r:id="rId56"/>
  </hyperlinks>
  <printOptions horizontalCentered="1" verticalCentered="1" gridLines="1"/>
  <pageMargins left="0.2" right="0.2" top="0.2" bottom="0.2" header="0" footer="0"/>
  <pageSetup scale="44" orientation="landscape" r:id="rId57"/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N59"/>
  <sheetViews>
    <sheetView tabSelected="1" topLeftCell="A10" zoomScaleNormal="100" workbookViewId="0">
      <selection activeCell="F19" sqref="F19"/>
    </sheetView>
  </sheetViews>
  <sheetFormatPr defaultRowHeight="15" x14ac:dyDescent="0.25"/>
  <cols>
    <col min="1" max="1" width="22" customWidth="1"/>
    <col min="2" max="2" width="10.85546875" customWidth="1"/>
    <col min="3" max="3" width="18.28515625" customWidth="1"/>
    <col min="4" max="4" width="11.140625" customWidth="1"/>
    <col min="5" max="5" width="11.28515625" customWidth="1"/>
    <col min="6" max="6" width="46.5703125" customWidth="1"/>
    <col min="7" max="7" width="10.7109375" customWidth="1"/>
    <col min="8" max="8" width="11.5703125" customWidth="1"/>
    <col min="9" max="9" width="20" customWidth="1"/>
    <col min="10" max="10" width="10.5703125" customWidth="1"/>
    <col min="11" max="11" width="11.42578125" customWidth="1"/>
    <col min="13" max="13" width="11" customWidth="1"/>
    <col min="14" max="14" width="9.140625" customWidth="1"/>
  </cols>
  <sheetData>
    <row r="1" spans="1:14" ht="16.5" thickBot="1" x14ac:dyDescent="0.3">
      <c r="A1" s="47"/>
      <c r="B1" s="91" t="s">
        <v>16</v>
      </c>
      <c r="C1" s="91" t="s">
        <v>17</v>
      </c>
      <c r="D1" s="92" t="s">
        <v>80</v>
      </c>
      <c r="E1" s="92" t="s">
        <v>18</v>
      </c>
      <c r="F1" s="75" t="s">
        <v>79</v>
      </c>
      <c r="G1" s="75"/>
      <c r="H1" s="10"/>
      <c r="I1" s="10"/>
      <c r="J1" s="10"/>
      <c r="K1" s="10"/>
      <c r="L1" s="10"/>
      <c r="M1" s="10"/>
      <c r="N1" s="10"/>
    </row>
    <row r="2" spans="1:14" ht="15.75" thickBot="1" x14ac:dyDescent="0.3">
      <c r="A2" s="84" t="s">
        <v>146</v>
      </c>
      <c r="B2" s="95">
        <f>H17</f>
        <v>196</v>
      </c>
      <c r="C2" s="96" t="s">
        <v>13</v>
      </c>
      <c r="D2" s="97" t="s">
        <v>12</v>
      </c>
      <c r="E2" s="98" t="s">
        <v>25</v>
      </c>
      <c r="F2" s="89" t="s">
        <v>145</v>
      </c>
      <c r="G2" s="15"/>
      <c r="H2" s="140" t="s">
        <v>230</v>
      </c>
      <c r="I2" s="60"/>
      <c r="J2" s="60"/>
      <c r="K2" s="10"/>
      <c r="L2" s="10"/>
      <c r="M2" s="10"/>
      <c r="N2" s="10"/>
    </row>
    <row r="3" spans="1:14" x14ac:dyDescent="0.25">
      <c r="A3" s="85"/>
      <c r="B3" s="99">
        <f>B2-14</f>
        <v>182</v>
      </c>
      <c r="C3" s="15" t="s">
        <v>24</v>
      </c>
      <c r="D3" s="76" t="s">
        <v>12</v>
      </c>
      <c r="E3" s="100"/>
      <c r="F3" s="89" t="s">
        <v>75</v>
      </c>
      <c r="G3" s="57"/>
      <c r="H3" s="141">
        <v>50</v>
      </c>
      <c r="I3" s="142" t="s">
        <v>232</v>
      </c>
      <c r="J3" s="143"/>
      <c r="K3" s="58"/>
      <c r="L3" s="10"/>
      <c r="M3" s="10"/>
      <c r="N3" s="10"/>
    </row>
    <row r="4" spans="1:14" ht="15.75" thickBot="1" x14ac:dyDescent="0.3">
      <c r="A4" s="85"/>
      <c r="B4" s="105">
        <f>B2-17</f>
        <v>179</v>
      </c>
      <c r="C4" s="106" t="s">
        <v>14</v>
      </c>
      <c r="D4" s="107" t="s">
        <v>12</v>
      </c>
      <c r="E4" s="108"/>
      <c r="F4" s="89" t="s">
        <v>229</v>
      </c>
      <c r="G4" s="57"/>
      <c r="H4" s="99">
        <v>28</v>
      </c>
      <c r="I4" s="10" t="s">
        <v>231</v>
      </c>
      <c r="J4" s="136"/>
      <c r="K4" s="58"/>
      <c r="L4" s="10"/>
      <c r="M4" s="10"/>
      <c r="N4" s="10"/>
    </row>
    <row r="5" spans="1:14" x14ac:dyDescent="0.25">
      <c r="A5" s="84" t="s">
        <v>66</v>
      </c>
      <c r="B5" s="95">
        <v>20</v>
      </c>
      <c r="C5" s="96" t="s">
        <v>13</v>
      </c>
      <c r="D5" s="97" t="s">
        <v>12</v>
      </c>
      <c r="E5" s="98" t="s">
        <v>20</v>
      </c>
      <c r="F5" s="89"/>
      <c r="G5" s="57"/>
      <c r="H5" s="99">
        <v>24</v>
      </c>
      <c r="I5" s="10" t="s">
        <v>87</v>
      </c>
      <c r="J5" s="136"/>
      <c r="K5" s="58"/>
      <c r="L5" s="10"/>
      <c r="M5" s="10"/>
      <c r="N5" s="10"/>
    </row>
    <row r="6" spans="1:14" x14ac:dyDescent="0.25">
      <c r="A6" s="85"/>
      <c r="B6" s="99">
        <v>12</v>
      </c>
      <c r="C6" s="15" t="s">
        <v>15</v>
      </c>
      <c r="D6" s="76" t="s">
        <v>12</v>
      </c>
      <c r="E6" s="100"/>
      <c r="F6" s="89" t="s">
        <v>237</v>
      </c>
      <c r="G6" s="57"/>
      <c r="H6" s="99">
        <v>20</v>
      </c>
      <c r="I6" s="10" t="s">
        <v>233</v>
      </c>
      <c r="J6" s="136"/>
      <c r="K6" s="58"/>
      <c r="L6" s="10"/>
      <c r="M6" s="10"/>
      <c r="N6" s="10"/>
    </row>
    <row r="7" spans="1:14" x14ac:dyDescent="0.25">
      <c r="A7" s="85"/>
      <c r="B7" s="99">
        <v>8</v>
      </c>
      <c r="C7" s="15" t="s">
        <v>22</v>
      </c>
      <c r="D7" s="76" t="s">
        <v>12</v>
      </c>
      <c r="E7" s="100"/>
      <c r="F7" s="89" t="s">
        <v>77</v>
      </c>
      <c r="G7" s="126"/>
      <c r="H7" s="99">
        <v>12</v>
      </c>
      <c r="I7" s="10" t="s">
        <v>136</v>
      </c>
      <c r="J7" s="136"/>
      <c r="K7" s="58"/>
      <c r="L7" s="10"/>
      <c r="M7" s="10"/>
      <c r="N7" s="10"/>
    </row>
    <row r="8" spans="1:14" ht="15.75" thickBot="1" x14ac:dyDescent="0.3">
      <c r="A8" s="85"/>
      <c r="B8" s="101">
        <v>24</v>
      </c>
      <c r="C8" s="102" t="s">
        <v>14</v>
      </c>
      <c r="D8" s="112" t="s">
        <v>12</v>
      </c>
      <c r="E8" s="104"/>
      <c r="F8" s="89" t="s">
        <v>78</v>
      </c>
      <c r="G8" s="126"/>
      <c r="H8" s="99">
        <v>12</v>
      </c>
      <c r="I8" s="10" t="s">
        <v>89</v>
      </c>
      <c r="J8" s="136"/>
      <c r="K8" s="58"/>
      <c r="L8" s="10"/>
      <c r="M8" s="10"/>
      <c r="N8" s="10"/>
    </row>
    <row r="9" spans="1:14" x14ac:dyDescent="0.25">
      <c r="A9" s="84" t="s">
        <v>26</v>
      </c>
      <c r="B9" s="109">
        <v>1</v>
      </c>
      <c r="C9" s="93" t="s">
        <v>13</v>
      </c>
      <c r="D9" s="110" t="s">
        <v>12</v>
      </c>
      <c r="E9" s="111" t="s">
        <v>20</v>
      </c>
      <c r="F9" s="89" t="s">
        <v>239</v>
      </c>
      <c r="G9" s="57"/>
      <c r="H9" s="99">
        <v>10</v>
      </c>
      <c r="I9" s="10" t="s">
        <v>207</v>
      </c>
      <c r="J9" s="136"/>
      <c r="K9" s="58"/>
      <c r="L9" s="10"/>
      <c r="M9" s="10"/>
      <c r="N9" s="10"/>
    </row>
    <row r="10" spans="1:14" x14ac:dyDescent="0.25">
      <c r="A10" s="85"/>
      <c r="B10" s="99">
        <v>1</v>
      </c>
      <c r="C10" s="15" t="s">
        <v>13</v>
      </c>
      <c r="D10" s="76" t="s">
        <v>12</v>
      </c>
      <c r="E10" s="100" t="s">
        <v>46</v>
      </c>
      <c r="F10" s="89" t="s">
        <v>81</v>
      </c>
      <c r="G10" s="126"/>
      <c r="H10" s="99">
        <v>8</v>
      </c>
      <c r="I10" s="15" t="s">
        <v>90</v>
      </c>
      <c r="J10" s="136"/>
      <c r="K10" s="58"/>
      <c r="L10" s="10"/>
      <c r="M10" s="10"/>
      <c r="N10" s="10"/>
    </row>
    <row r="11" spans="1:14" x14ac:dyDescent="0.25">
      <c r="A11" s="85"/>
      <c r="B11" s="99">
        <v>1</v>
      </c>
      <c r="C11" s="15" t="s">
        <v>22</v>
      </c>
      <c r="D11" s="76" t="s">
        <v>12</v>
      </c>
      <c r="E11" s="100"/>
      <c r="F11" s="89" t="s">
        <v>239</v>
      </c>
      <c r="G11" s="57"/>
      <c r="H11" s="99">
        <v>8</v>
      </c>
      <c r="I11" s="10" t="s">
        <v>234</v>
      </c>
      <c r="J11" s="136"/>
      <c r="K11" s="58"/>
      <c r="L11" s="10"/>
      <c r="M11" s="10"/>
      <c r="N11" s="10"/>
    </row>
    <row r="12" spans="1:14" x14ac:dyDescent="0.25">
      <c r="A12" s="85"/>
      <c r="B12" s="99">
        <v>1</v>
      </c>
      <c r="C12" s="15" t="s">
        <v>59</v>
      </c>
      <c r="D12" s="76" t="s">
        <v>12</v>
      </c>
      <c r="E12" s="100"/>
      <c r="F12" s="89" t="s">
        <v>81</v>
      </c>
      <c r="G12" s="57"/>
      <c r="H12" s="99">
        <v>8</v>
      </c>
      <c r="I12" s="10" t="s">
        <v>212</v>
      </c>
      <c r="J12" s="136"/>
      <c r="K12" s="58"/>
      <c r="L12" s="10"/>
      <c r="M12" s="10"/>
      <c r="N12" s="10"/>
    </row>
    <row r="13" spans="1:14" ht="15.75" thickBot="1" x14ac:dyDescent="0.3">
      <c r="A13" s="85"/>
      <c r="B13" s="105">
        <v>2</v>
      </c>
      <c r="C13" s="106" t="s">
        <v>14</v>
      </c>
      <c r="D13" s="107" t="s">
        <v>12</v>
      </c>
      <c r="E13" s="108"/>
      <c r="F13" s="89" t="s">
        <v>239</v>
      </c>
      <c r="G13" s="126"/>
      <c r="H13" s="99">
        <v>6</v>
      </c>
      <c r="I13" s="10" t="s">
        <v>44</v>
      </c>
      <c r="J13" s="136"/>
      <c r="K13" s="58"/>
      <c r="L13" s="10"/>
      <c r="M13" s="10"/>
      <c r="N13" s="10"/>
    </row>
    <row r="14" spans="1:14" x14ac:dyDescent="0.25">
      <c r="A14" s="86" t="s">
        <v>149</v>
      </c>
      <c r="B14" s="113">
        <v>2</v>
      </c>
      <c r="C14" s="114" t="s">
        <v>150</v>
      </c>
      <c r="D14" s="115" t="s">
        <v>12</v>
      </c>
      <c r="E14" s="116" t="s">
        <v>37</v>
      </c>
      <c r="F14" s="90" t="s">
        <v>151</v>
      </c>
      <c r="G14" s="126"/>
      <c r="H14" s="99">
        <v>6</v>
      </c>
      <c r="I14" s="15" t="s">
        <v>235</v>
      </c>
      <c r="J14" s="136"/>
      <c r="K14" s="58"/>
      <c r="L14" s="10"/>
      <c r="M14" s="10"/>
      <c r="N14" s="10"/>
    </row>
    <row r="15" spans="1:14" s="5" customFormat="1" ht="15.75" thickBot="1" x14ac:dyDescent="0.3">
      <c r="A15" s="57"/>
      <c r="B15" s="117">
        <v>2</v>
      </c>
      <c r="C15" s="118" t="s">
        <v>24</v>
      </c>
      <c r="D15" s="119" t="s">
        <v>12</v>
      </c>
      <c r="E15" s="120"/>
      <c r="F15" s="89"/>
      <c r="G15" s="126"/>
      <c r="H15" s="99">
        <v>2</v>
      </c>
      <c r="I15" s="10" t="s">
        <v>73</v>
      </c>
      <c r="J15" s="136"/>
      <c r="K15" s="58"/>
      <c r="L15" s="10"/>
      <c r="M15" s="10"/>
      <c r="N15" s="10"/>
    </row>
    <row r="16" spans="1:14" s="5" customFormat="1" x14ac:dyDescent="0.25">
      <c r="A16" s="84" t="s">
        <v>61</v>
      </c>
      <c r="B16" s="109">
        <v>1</v>
      </c>
      <c r="C16" s="93" t="s">
        <v>13</v>
      </c>
      <c r="D16" s="110" t="s">
        <v>12</v>
      </c>
      <c r="E16" s="111" t="s">
        <v>62</v>
      </c>
      <c r="F16" s="89" t="s">
        <v>240</v>
      </c>
      <c r="G16" s="126"/>
      <c r="H16" s="99">
        <v>2</v>
      </c>
      <c r="I16" s="15" t="s">
        <v>26</v>
      </c>
      <c r="J16" s="136"/>
      <c r="K16" s="58"/>
      <c r="L16" s="10"/>
      <c r="M16" s="10"/>
      <c r="N16" s="10"/>
    </row>
    <row r="17" spans="1:14" ht="15.75" thickBot="1" x14ac:dyDescent="0.3">
      <c r="A17" s="87"/>
      <c r="B17" s="99">
        <v>1</v>
      </c>
      <c r="C17" s="15" t="s">
        <v>24</v>
      </c>
      <c r="D17" s="76" t="s">
        <v>12</v>
      </c>
      <c r="E17" s="100"/>
      <c r="F17" s="89"/>
      <c r="G17" s="57"/>
      <c r="H17" s="144">
        <f>SUM(H3:H16)</f>
        <v>196</v>
      </c>
      <c r="I17" s="145" t="s">
        <v>86</v>
      </c>
      <c r="J17" s="146"/>
      <c r="K17" s="58"/>
      <c r="L17" s="10"/>
      <c r="M17" s="10"/>
      <c r="N17" s="10"/>
    </row>
    <row r="18" spans="1:14" x14ac:dyDescent="0.25">
      <c r="A18" s="85"/>
      <c r="B18" s="99">
        <v>1</v>
      </c>
      <c r="C18" s="15" t="s">
        <v>59</v>
      </c>
      <c r="D18" s="76" t="s">
        <v>12</v>
      </c>
      <c r="E18" s="100"/>
      <c r="F18" s="89"/>
      <c r="G18" s="10"/>
      <c r="H18" s="94"/>
      <c r="I18" s="94"/>
      <c r="J18" s="94"/>
      <c r="K18" s="10"/>
      <c r="L18" s="10"/>
      <c r="M18" s="10"/>
      <c r="N18" s="10"/>
    </row>
    <row r="19" spans="1:14" ht="15.75" thickBot="1" x14ac:dyDescent="0.3">
      <c r="A19" s="85"/>
      <c r="B19" s="105">
        <v>2</v>
      </c>
      <c r="C19" s="106" t="s">
        <v>71</v>
      </c>
      <c r="D19" s="107" t="s">
        <v>12</v>
      </c>
      <c r="E19" s="108"/>
      <c r="F19" s="89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84" t="s">
        <v>57</v>
      </c>
      <c r="B20" s="95">
        <v>1</v>
      </c>
      <c r="C20" s="96" t="s">
        <v>13</v>
      </c>
      <c r="D20" s="97" t="s">
        <v>12</v>
      </c>
      <c r="E20" s="98" t="s">
        <v>20</v>
      </c>
      <c r="F20" s="89" t="s">
        <v>82</v>
      </c>
      <c r="G20" s="10"/>
      <c r="H20" s="10"/>
      <c r="I20" s="10"/>
      <c r="J20" s="10"/>
      <c r="K20" s="10"/>
      <c r="L20" s="10"/>
      <c r="M20" s="10"/>
      <c r="N20" s="10"/>
    </row>
    <row r="21" spans="1:14" ht="15.75" thickBot="1" x14ac:dyDescent="0.3">
      <c r="A21" s="85"/>
      <c r="B21" s="99">
        <v>1</v>
      </c>
      <c r="C21" s="15" t="s">
        <v>13</v>
      </c>
      <c r="D21" s="76" t="s">
        <v>12</v>
      </c>
      <c r="E21" s="100" t="s">
        <v>28</v>
      </c>
      <c r="F21" s="89" t="s">
        <v>83</v>
      </c>
      <c r="G21" s="10"/>
      <c r="H21" s="127" t="s">
        <v>247</v>
      </c>
      <c r="I21" s="127"/>
      <c r="J21" s="127"/>
      <c r="K21" s="127"/>
      <c r="L21" s="10"/>
      <c r="M21" s="10"/>
      <c r="N21" s="10"/>
    </row>
    <row r="22" spans="1:14" ht="15.75" x14ac:dyDescent="0.25">
      <c r="A22" s="85"/>
      <c r="B22" s="99">
        <v>1</v>
      </c>
      <c r="C22" s="15" t="s">
        <v>13</v>
      </c>
      <c r="D22" s="78" t="s">
        <v>23</v>
      </c>
      <c r="E22" s="100" t="s">
        <v>60</v>
      </c>
      <c r="F22" s="89" t="s">
        <v>84</v>
      </c>
      <c r="G22" s="57"/>
      <c r="H22" s="128" t="s">
        <v>16</v>
      </c>
      <c r="I22" s="129" t="s">
        <v>17</v>
      </c>
      <c r="J22" s="130" t="s">
        <v>80</v>
      </c>
      <c r="K22" s="131" t="s">
        <v>18</v>
      </c>
      <c r="L22" s="58"/>
      <c r="M22" s="10"/>
      <c r="N22" s="10"/>
    </row>
    <row r="23" spans="1:14" x14ac:dyDescent="0.25">
      <c r="A23" s="85"/>
      <c r="B23" s="99">
        <v>6</v>
      </c>
      <c r="C23" s="15" t="s">
        <v>13</v>
      </c>
      <c r="D23" s="78" t="s">
        <v>23</v>
      </c>
      <c r="E23" s="100" t="s">
        <v>37</v>
      </c>
      <c r="F23" s="89" t="s">
        <v>236</v>
      </c>
      <c r="G23" s="57"/>
      <c r="H23" s="99">
        <f>B30+B40+B23+B44</f>
        <v>33</v>
      </c>
      <c r="I23" s="16" t="s">
        <v>13</v>
      </c>
      <c r="J23" s="79" t="s">
        <v>23</v>
      </c>
      <c r="K23" s="132" t="s">
        <v>37</v>
      </c>
      <c r="L23" s="58"/>
      <c r="M23" s="10"/>
      <c r="N23" s="10"/>
    </row>
    <row r="24" spans="1:14" x14ac:dyDescent="0.25">
      <c r="A24" s="85"/>
      <c r="B24" s="99">
        <v>6</v>
      </c>
      <c r="C24" s="15" t="s">
        <v>22</v>
      </c>
      <c r="D24" s="78" t="s">
        <v>23</v>
      </c>
      <c r="E24" s="100"/>
      <c r="F24" s="89"/>
      <c r="G24" s="57"/>
      <c r="H24" s="99">
        <f>B41+B31</f>
        <v>9</v>
      </c>
      <c r="I24" s="16" t="s">
        <v>13</v>
      </c>
      <c r="J24" s="79" t="s">
        <v>23</v>
      </c>
      <c r="K24" s="132" t="s">
        <v>25</v>
      </c>
      <c r="L24" s="58"/>
      <c r="M24" s="10"/>
      <c r="N24" s="10"/>
    </row>
    <row r="25" spans="1:14" ht="15.75" thickBot="1" x14ac:dyDescent="0.3">
      <c r="A25" s="85"/>
      <c r="B25" s="101">
        <v>10</v>
      </c>
      <c r="C25" s="102" t="s">
        <v>14</v>
      </c>
      <c r="D25" s="122" t="s">
        <v>23</v>
      </c>
      <c r="E25" s="104"/>
      <c r="F25" s="89" t="s">
        <v>251</v>
      </c>
      <c r="G25" s="57"/>
      <c r="H25" s="99">
        <f>B36+B43</f>
        <v>13</v>
      </c>
      <c r="I25" s="16" t="s">
        <v>13</v>
      </c>
      <c r="J25" s="79" t="s">
        <v>23</v>
      </c>
      <c r="K25" s="132" t="s">
        <v>28</v>
      </c>
      <c r="L25" s="58"/>
      <c r="M25" s="10"/>
      <c r="N25" s="10"/>
    </row>
    <row r="26" spans="1:14" x14ac:dyDescent="0.25">
      <c r="A26" s="84" t="s">
        <v>238</v>
      </c>
      <c r="B26" s="109">
        <v>8</v>
      </c>
      <c r="C26" s="93" t="s">
        <v>13</v>
      </c>
      <c r="D26" s="121" t="s">
        <v>23</v>
      </c>
      <c r="E26" s="111" t="s">
        <v>60</v>
      </c>
      <c r="F26" s="89"/>
      <c r="G26" s="126"/>
      <c r="H26" s="99">
        <f>B26+B32+B35+B22</f>
        <v>15</v>
      </c>
      <c r="I26" s="16" t="s">
        <v>13</v>
      </c>
      <c r="J26" s="79" t="s">
        <v>23</v>
      </c>
      <c r="K26" s="132" t="s">
        <v>60</v>
      </c>
      <c r="L26" s="58"/>
      <c r="M26" s="10"/>
      <c r="N26" s="10"/>
    </row>
    <row r="27" spans="1:14" x14ac:dyDescent="0.25">
      <c r="A27" s="85"/>
      <c r="B27" s="99">
        <v>4</v>
      </c>
      <c r="C27" s="15" t="s">
        <v>15</v>
      </c>
      <c r="D27" s="78" t="s">
        <v>23</v>
      </c>
      <c r="E27" s="100"/>
      <c r="F27" s="89" t="s">
        <v>241</v>
      </c>
      <c r="G27" s="57"/>
      <c r="H27" s="99">
        <f>B28+B33+B37+B24+B45</f>
        <v>32</v>
      </c>
      <c r="I27" s="16" t="s">
        <v>22</v>
      </c>
      <c r="J27" s="79" t="s">
        <v>23</v>
      </c>
      <c r="K27" s="132"/>
      <c r="L27" s="58"/>
      <c r="M27" s="10"/>
      <c r="N27" s="10"/>
    </row>
    <row r="28" spans="1:14" x14ac:dyDescent="0.25">
      <c r="A28" s="85"/>
      <c r="B28" s="99">
        <v>4</v>
      </c>
      <c r="C28" s="15" t="s">
        <v>22</v>
      </c>
      <c r="D28" s="78" t="s">
        <v>23</v>
      </c>
      <c r="E28" s="100"/>
      <c r="F28" s="89" t="s">
        <v>76</v>
      </c>
      <c r="G28" s="126"/>
      <c r="H28" s="99">
        <f>B27+B38+B46</f>
        <v>17</v>
      </c>
      <c r="I28" s="16" t="s">
        <v>15</v>
      </c>
      <c r="J28" s="79" t="s">
        <v>23</v>
      </c>
      <c r="K28" s="132"/>
      <c r="L28" s="58"/>
      <c r="M28" s="10"/>
      <c r="N28" s="10"/>
    </row>
    <row r="29" spans="1:14" ht="15.75" thickBot="1" x14ac:dyDescent="0.3">
      <c r="A29" s="85"/>
      <c r="B29" s="105">
        <f>B26*2</f>
        <v>16</v>
      </c>
      <c r="C29" s="106" t="s">
        <v>14</v>
      </c>
      <c r="D29" s="123" t="s">
        <v>23</v>
      </c>
      <c r="E29" s="108"/>
      <c r="F29" s="89" t="s">
        <v>242</v>
      </c>
      <c r="G29" s="57"/>
      <c r="H29" s="99">
        <f>B29+B34+B39+B42+B47+B25</f>
        <v>82</v>
      </c>
      <c r="I29" s="16" t="s">
        <v>14</v>
      </c>
      <c r="J29" s="79" t="s">
        <v>23</v>
      </c>
      <c r="K29" s="132"/>
      <c r="L29" s="58"/>
      <c r="M29" s="10"/>
      <c r="N29" s="10"/>
    </row>
    <row r="30" spans="1:14" x14ac:dyDescent="0.25">
      <c r="A30" s="88" t="s">
        <v>65</v>
      </c>
      <c r="B30" s="95">
        <v>6</v>
      </c>
      <c r="C30" s="96" t="s">
        <v>13</v>
      </c>
      <c r="D30" s="124" t="s">
        <v>23</v>
      </c>
      <c r="E30" s="98" t="s">
        <v>37</v>
      </c>
      <c r="F30" s="89" t="s">
        <v>248</v>
      </c>
      <c r="G30" s="57"/>
      <c r="H30" s="99"/>
      <c r="I30" s="16"/>
      <c r="J30" s="16"/>
      <c r="K30" s="132"/>
      <c r="L30" s="58"/>
      <c r="M30" s="10"/>
      <c r="N30" s="10"/>
    </row>
    <row r="31" spans="1:14" x14ac:dyDescent="0.25">
      <c r="A31" s="85"/>
      <c r="B31" s="99">
        <v>8</v>
      </c>
      <c r="C31" s="15" t="s">
        <v>13</v>
      </c>
      <c r="D31" s="78" t="s">
        <v>23</v>
      </c>
      <c r="E31" s="100" t="s">
        <v>25</v>
      </c>
      <c r="F31" s="89" t="s">
        <v>112</v>
      </c>
      <c r="G31" s="57"/>
      <c r="H31" s="133">
        <f>B48</f>
        <v>4</v>
      </c>
      <c r="I31" s="11" t="s">
        <v>13</v>
      </c>
      <c r="J31" s="80" t="s">
        <v>204</v>
      </c>
      <c r="K31" s="134" t="s">
        <v>205</v>
      </c>
      <c r="L31" s="58"/>
      <c r="M31" s="10"/>
      <c r="N31" s="10"/>
    </row>
    <row r="32" spans="1:14" x14ac:dyDescent="0.25">
      <c r="A32" s="85"/>
      <c r="B32" s="99">
        <v>2</v>
      </c>
      <c r="C32" s="15" t="s">
        <v>13</v>
      </c>
      <c r="D32" s="78" t="s">
        <v>23</v>
      </c>
      <c r="E32" s="100" t="s">
        <v>60</v>
      </c>
      <c r="F32" s="89" t="s">
        <v>70</v>
      </c>
      <c r="G32" s="57"/>
      <c r="H32" s="133">
        <f>B49</f>
        <v>4</v>
      </c>
      <c r="I32" s="11" t="s">
        <v>14</v>
      </c>
      <c r="J32" s="80" t="s">
        <v>204</v>
      </c>
      <c r="K32" s="134"/>
      <c r="L32" s="58"/>
      <c r="M32" s="10"/>
      <c r="N32" s="10"/>
    </row>
    <row r="33" spans="1:14" s="5" customFormat="1" x14ac:dyDescent="0.25">
      <c r="A33" s="85"/>
      <c r="B33" s="99">
        <f>B30+B31+B32</f>
        <v>16</v>
      </c>
      <c r="C33" s="15" t="s">
        <v>22</v>
      </c>
      <c r="D33" s="78" t="s">
        <v>23</v>
      </c>
      <c r="E33" s="100"/>
      <c r="F33" s="89"/>
      <c r="G33" s="57"/>
      <c r="H33" s="135"/>
      <c r="I33" s="10"/>
      <c r="J33" s="10"/>
      <c r="K33" s="136"/>
      <c r="L33" s="58"/>
      <c r="M33" s="10"/>
      <c r="N33" s="10"/>
    </row>
    <row r="34" spans="1:14" ht="15.75" thickBot="1" x14ac:dyDescent="0.3">
      <c r="A34" s="85"/>
      <c r="B34" s="101">
        <f>B33</f>
        <v>16</v>
      </c>
      <c r="C34" s="102" t="s">
        <v>14</v>
      </c>
      <c r="D34" s="122" t="s">
        <v>23</v>
      </c>
      <c r="E34" s="104"/>
      <c r="F34" s="89"/>
      <c r="G34" s="57"/>
      <c r="H34" s="99">
        <f>B14</f>
        <v>2</v>
      </c>
      <c r="I34" s="16" t="s">
        <v>150</v>
      </c>
      <c r="J34" s="81" t="s">
        <v>12</v>
      </c>
      <c r="K34" s="132" t="s">
        <v>37</v>
      </c>
      <c r="L34" s="58"/>
      <c r="M34" s="10"/>
      <c r="N34" s="10"/>
    </row>
    <row r="35" spans="1:14" x14ac:dyDescent="0.25">
      <c r="A35" s="84" t="s">
        <v>21</v>
      </c>
      <c r="B35" s="109">
        <v>4</v>
      </c>
      <c r="C35" s="93" t="s">
        <v>13</v>
      </c>
      <c r="D35" s="121" t="s">
        <v>23</v>
      </c>
      <c r="E35" s="111" t="s">
        <v>60</v>
      </c>
      <c r="F35" s="89" t="s">
        <v>27</v>
      </c>
      <c r="G35" s="57"/>
      <c r="H35" s="99">
        <f>B2</f>
        <v>196</v>
      </c>
      <c r="I35" s="16" t="s">
        <v>13</v>
      </c>
      <c r="J35" s="81" t="s">
        <v>12</v>
      </c>
      <c r="K35" s="132" t="s">
        <v>25</v>
      </c>
      <c r="L35" s="58"/>
      <c r="M35" s="10"/>
      <c r="N35" s="10"/>
    </row>
    <row r="36" spans="1:14" x14ac:dyDescent="0.25">
      <c r="A36" s="85"/>
      <c r="B36" s="99">
        <v>8</v>
      </c>
      <c r="C36" s="15" t="s">
        <v>13</v>
      </c>
      <c r="D36" s="78" t="s">
        <v>23</v>
      </c>
      <c r="E36" s="100" t="s">
        <v>28</v>
      </c>
      <c r="F36" s="89" t="s">
        <v>137</v>
      </c>
      <c r="G36" s="57"/>
      <c r="H36" s="99">
        <f>B10</f>
        <v>1</v>
      </c>
      <c r="I36" s="16" t="s">
        <v>13</v>
      </c>
      <c r="J36" s="81" t="s">
        <v>12</v>
      </c>
      <c r="K36" s="132" t="s">
        <v>46</v>
      </c>
      <c r="L36" s="58"/>
      <c r="M36" s="10"/>
      <c r="N36" s="10"/>
    </row>
    <row r="37" spans="1:14" x14ac:dyDescent="0.25">
      <c r="A37" s="85"/>
      <c r="B37" s="99">
        <v>4</v>
      </c>
      <c r="C37" s="15" t="s">
        <v>22</v>
      </c>
      <c r="D37" s="78" t="s">
        <v>23</v>
      </c>
      <c r="E37" s="100"/>
      <c r="F37" s="89" t="s">
        <v>27</v>
      </c>
      <c r="G37" s="57"/>
      <c r="H37" s="99">
        <f>B21</f>
        <v>1</v>
      </c>
      <c r="I37" s="16" t="s">
        <v>13</v>
      </c>
      <c r="J37" s="81" t="s">
        <v>12</v>
      </c>
      <c r="K37" s="132" t="s">
        <v>28</v>
      </c>
      <c r="L37" s="58"/>
      <c r="M37" s="10"/>
      <c r="N37" s="10"/>
    </row>
    <row r="38" spans="1:14" x14ac:dyDescent="0.25">
      <c r="A38" s="85"/>
      <c r="B38" s="99">
        <v>8</v>
      </c>
      <c r="C38" s="15" t="s">
        <v>15</v>
      </c>
      <c r="D38" s="78" t="s">
        <v>23</v>
      </c>
      <c r="E38" s="100"/>
      <c r="F38" s="89" t="s">
        <v>29</v>
      </c>
      <c r="G38" s="57"/>
      <c r="H38" s="99">
        <f>B5+B9+B20</f>
        <v>22</v>
      </c>
      <c r="I38" s="16" t="s">
        <v>13</v>
      </c>
      <c r="J38" s="81" t="s">
        <v>12</v>
      </c>
      <c r="K38" s="132" t="s">
        <v>20</v>
      </c>
      <c r="L38" s="58"/>
      <c r="M38" s="10"/>
      <c r="N38" s="10"/>
    </row>
    <row r="39" spans="1:14" ht="15.75" thickBot="1" x14ac:dyDescent="0.3">
      <c r="A39" s="85"/>
      <c r="B39" s="105">
        <v>16</v>
      </c>
      <c r="C39" s="106" t="s">
        <v>14</v>
      </c>
      <c r="D39" s="123" t="s">
        <v>23</v>
      </c>
      <c r="E39" s="108"/>
      <c r="F39" s="89" t="s">
        <v>50</v>
      </c>
      <c r="G39" s="57"/>
      <c r="H39" s="99">
        <f>B16</f>
        <v>1</v>
      </c>
      <c r="I39" s="16" t="s">
        <v>13</v>
      </c>
      <c r="J39" s="81" t="s">
        <v>12</v>
      </c>
      <c r="K39" s="132" t="s">
        <v>62</v>
      </c>
      <c r="L39" s="58"/>
      <c r="M39" s="10"/>
      <c r="N39" s="10"/>
    </row>
    <row r="40" spans="1:14" x14ac:dyDescent="0.25">
      <c r="A40" s="84" t="s">
        <v>74</v>
      </c>
      <c r="B40" s="95">
        <v>19</v>
      </c>
      <c r="C40" s="96" t="s">
        <v>13</v>
      </c>
      <c r="D40" s="124" t="s">
        <v>23</v>
      </c>
      <c r="E40" s="98" t="s">
        <v>37</v>
      </c>
      <c r="F40" s="89"/>
      <c r="G40" s="57"/>
      <c r="H40" s="99">
        <f>B7+B11</f>
        <v>9</v>
      </c>
      <c r="I40" s="16" t="s">
        <v>22</v>
      </c>
      <c r="J40" s="81" t="s">
        <v>12</v>
      </c>
      <c r="K40" s="132"/>
      <c r="L40" s="58"/>
      <c r="M40" s="10"/>
      <c r="N40" s="10"/>
    </row>
    <row r="41" spans="1:14" x14ac:dyDescent="0.25">
      <c r="A41" s="85"/>
      <c r="B41" s="99">
        <v>1</v>
      </c>
      <c r="C41" s="15" t="s">
        <v>13</v>
      </c>
      <c r="D41" s="78" t="s">
        <v>23</v>
      </c>
      <c r="E41" s="100" t="s">
        <v>25</v>
      </c>
      <c r="F41" s="89" t="s">
        <v>98</v>
      </c>
      <c r="G41" s="57"/>
      <c r="H41" s="99">
        <f>B6+B18+B12</f>
        <v>14</v>
      </c>
      <c r="I41" s="16" t="s">
        <v>15</v>
      </c>
      <c r="J41" s="81" t="s">
        <v>12</v>
      </c>
      <c r="K41" s="132"/>
      <c r="L41" s="58"/>
      <c r="M41" s="10"/>
      <c r="N41" s="10"/>
    </row>
    <row r="42" spans="1:14" ht="15.75" thickBot="1" x14ac:dyDescent="0.3">
      <c r="A42" s="85"/>
      <c r="B42" s="101">
        <v>16</v>
      </c>
      <c r="C42" s="102" t="s">
        <v>14</v>
      </c>
      <c r="D42" s="122" t="s">
        <v>23</v>
      </c>
      <c r="E42" s="104"/>
      <c r="F42" s="89" t="s">
        <v>228</v>
      </c>
      <c r="G42" s="57"/>
      <c r="H42" s="99">
        <f>B3+B17+B15</f>
        <v>185</v>
      </c>
      <c r="I42" s="16" t="s">
        <v>24</v>
      </c>
      <c r="J42" s="81" t="s">
        <v>12</v>
      </c>
      <c r="K42" s="132"/>
      <c r="L42" s="58"/>
      <c r="M42" s="10"/>
      <c r="N42" s="10"/>
    </row>
    <row r="43" spans="1:14" x14ac:dyDescent="0.25">
      <c r="A43" s="84" t="s">
        <v>58</v>
      </c>
      <c r="B43" s="109">
        <v>5</v>
      </c>
      <c r="C43" s="93" t="s">
        <v>13</v>
      </c>
      <c r="D43" s="121" t="s">
        <v>23</v>
      </c>
      <c r="E43" s="111" t="s">
        <v>28</v>
      </c>
      <c r="F43" s="89" t="s">
        <v>243</v>
      </c>
      <c r="G43" s="57"/>
      <c r="H43" s="99">
        <f>B4+B8+B13</f>
        <v>205</v>
      </c>
      <c r="I43" s="16" t="s">
        <v>14</v>
      </c>
      <c r="J43" s="81" t="s">
        <v>12</v>
      </c>
      <c r="K43" s="132"/>
      <c r="L43" s="58"/>
      <c r="M43" s="10"/>
      <c r="N43" s="10"/>
    </row>
    <row r="44" spans="1:14" ht="15.75" thickBot="1" x14ac:dyDescent="0.3">
      <c r="A44" s="85"/>
      <c r="B44" s="99">
        <v>2</v>
      </c>
      <c r="C44" s="15" t="s">
        <v>13</v>
      </c>
      <c r="D44" s="78" t="s">
        <v>23</v>
      </c>
      <c r="E44" s="100" t="s">
        <v>37</v>
      </c>
      <c r="F44" s="89" t="s">
        <v>110</v>
      </c>
      <c r="G44" s="126"/>
      <c r="H44" s="101">
        <f>B19</f>
        <v>2</v>
      </c>
      <c r="I44" s="137" t="s">
        <v>71</v>
      </c>
      <c r="J44" s="138" t="s">
        <v>12</v>
      </c>
      <c r="K44" s="139"/>
      <c r="L44" s="58"/>
      <c r="M44" s="10"/>
      <c r="N44" s="10"/>
    </row>
    <row r="45" spans="1:14" x14ac:dyDescent="0.25">
      <c r="A45" s="56"/>
      <c r="B45" s="99">
        <v>2</v>
      </c>
      <c r="C45" s="15" t="s">
        <v>22</v>
      </c>
      <c r="D45" s="78" t="s">
        <v>23</v>
      </c>
      <c r="E45" s="100"/>
      <c r="F45" s="89" t="s">
        <v>110</v>
      </c>
      <c r="G45" s="10"/>
      <c r="H45" s="94"/>
      <c r="I45" s="94"/>
      <c r="J45" s="94"/>
      <c r="K45" s="94"/>
      <c r="L45" s="10"/>
      <c r="M45" s="10"/>
      <c r="N45" s="10"/>
    </row>
    <row r="46" spans="1:14" x14ac:dyDescent="0.25">
      <c r="A46" s="56"/>
      <c r="B46" s="99">
        <v>5</v>
      </c>
      <c r="C46" s="15" t="s">
        <v>59</v>
      </c>
      <c r="D46" s="78" t="s">
        <v>23</v>
      </c>
      <c r="E46" s="100"/>
      <c r="F46" s="89" t="s">
        <v>85</v>
      </c>
      <c r="G46" s="10"/>
      <c r="H46" s="15" t="s">
        <v>141</v>
      </c>
      <c r="I46" s="10"/>
      <c r="J46" s="10"/>
      <c r="K46" s="10"/>
      <c r="L46" s="10"/>
      <c r="M46" s="10"/>
      <c r="N46" s="10"/>
    </row>
    <row r="47" spans="1:14" ht="15.75" thickBot="1" x14ac:dyDescent="0.3">
      <c r="A47" s="56"/>
      <c r="B47" s="105">
        <v>8</v>
      </c>
      <c r="C47" s="106" t="s">
        <v>14</v>
      </c>
      <c r="D47" s="123" t="s">
        <v>23</v>
      </c>
      <c r="E47" s="108"/>
      <c r="F47" s="89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86" t="s">
        <v>117</v>
      </c>
      <c r="B48" s="95">
        <v>4</v>
      </c>
      <c r="C48" s="96" t="s">
        <v>13</v>
      </c>
      <c r="D48" s="125" t="s">
        <v>204</v>
      </c>
      <c r="E48" s="98" t="s">
        <v>205</v>
      </c>
      <c r="F48" s="89" t="s">
        <v>206</v>
      </c>
      <c r="G48" s="15"/>
      <c r="H48" s="10"/>
      <c r="I48" s="10"/>
      <c r="J48" s="10"/>
      <c r="K48" s="10"/>
      <c r="L48" s="10"/>
      <c r="M48" s="10"/>
      <c r="N48" s="10"/>
    </row>
    <row r="49" spans="1:14" ht="15.75" thickBot="1" x14ac:dyDescent="0.3">
      <c r="A49" s="57"/>
      <c r="B49" s="101">
        <v>4</v>
      </c>
      <c r="C49" s="102" t="s">
        <v>14</v>
      </c>
      <c r="D49" s="103" t="s">
        <v>204</v>
      </c>
      <c r="E49" s="104"/>
      <c r="F49" s="58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47"/>
      <c r="B50" s="93"/>
      <c r="C50" s="94"/>
      <c r="D50" s="94"/>
      <c r="E50" s="94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47"/>
      <c r="B51" s="10"/>
      <c r="C51" s="77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47"/>
      <c r="B52" s="82"/>
      <c r="C52" s="44"/>
      <c r="D52" s="83"/>
      <c r="E52" s="83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7" spans="1:14" x14ac:dyDescent="0.25">
      <c r="A57" s="2"/>
      <c r="B57" s="3"/>
    </row>
    <row r="58" spans="1:14" x14ac:dyDescent="0.25">
      <c r="A58" s="2"/>
      <c r="B58" s="1"/>
    </row>
    <row r="59" spans="1:14" x14ac:dyDescent="0.25">
      <c r="A59" s="1"/>
    </row>
  </sheetData>
  <sortState ref="H3:I16">
    <sortCondition descending="1" ref="H3"/>
  </sortState>
  <printOptions gridLines="1"/>
  <pageMargins left="0.25" right="0.25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of Materials</vt:lpstr>
      <vt:lpstr>Hardware Quantities</vt:lpstr>
    </vt:vector>
  </TitlesOfParts>
  <Company>ITT Exelis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Spaulding</dc:creator>
  <cp:lastModifiedBy>David Spaulding</cp:lastModifiedBy>
  <cp:lastPrinted>2016-02-02T17:18:18Z</cp:lastPrinted>
  <dcterms:created xsi:type="dcterms:W3CDTF">2015-06-23T16:32:27Z</dcterms:created>
  <dcterms:modified xsi:type="dcterms:W3CDTF">2016-05-10T11:37:21Z</dcterms:modified>
</cp:coreProperties>
</file>